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ntor3\Desktop\AB Motion\RK Valuation\"/>
    </mc:Choice>
  </mc:AlternateContent>
  <bookViews>
    <workbookView xWindow="0" yWindow="0" windowWidth="24000" windowHeight="9735" firstSheet="5" activeTab="8"/>
  </bookViews>
  <sheets>
    <sheet name="Monthly Rental-2015" sheetId="2" state="hidden" r:id="rId1"/>
    <sheet name="Monthly Rental-2019" sheetId="1" state="hidden" r:id="rId2"/>
    <sheet name="Monthly Rental 2020-2021" sheetId="3" state="hidden" r:id="rId3"/>
    <sheet name="Sheet2" sheetId="5" state="hidden" r:id="rId4"/>
    <sheet name="Sheet2 (2)" sheetId="6" state="hidden" r:id="rId5"/>
    <sheet name="MONTHLY RENT 21-25" sheetId="7" r:id="rId6"/>
    <sheet name="Leased Area" sheetId="12" r:id="rId7"/>
    <sheet name="Unleased Area" sheetId="13" r:id="rId8"/>
    <sheet name="Floor Plan" sheetId="9" r:id="rId9"/>
    <sheet name="Basic Information" sheetId="8" r:id="rId10"/>
    <sheet name="Calculation Sheet" sheetId="11" r:id="rId11"/>
    <sheet name="DCF" sheetId="10" r:id="rId12"/>
  </sheets>
  <externalReferences>
    <externalReference r:id="rId13"/>
    <externalReference r:id="rId14"/>
  </externalReferences>
  <definedNames>
    <definedName name="_xlnm._FilterDatabase" localSheetId="8" hidden="1">'Floor Plan'!$C$3:$O$130</definedName>
    <definedName name="_xlnm._FilterDatabase" localSheetId="6" hidden="1">'Leased Area'!$A$3:$BL$70</definedName>
    <definedName name="_xlnm._FilterDatabase" localSheetId="5" hidden="1">'MONTHLY RENT 21-25'!$A$3:$BJ$98</definedName>
    <definedName name="_xlnm._FilterDatabase" localSheetId="7" hidden="1">'Unleased Area'!$A$3:$BN$37</definedName>
    <definedName name="_xlnm.Print_Area" localSheetId="5">'MONTHLY RENT 21-25'!$A$1:$BJ$99</definedName>
    <definedName name="_xlnm.Print_Area" localSheetId="2">'Monthly Rental 2020-2021'!$A$1:$AO$966</definedName>
    <definedName name="_xlnm.Print_Area" localSheetId="0">'Monthly Rental-2015'!$A$1:$FF$990</definedName>
    <definedName name="_xlnm.Print_Area" localSheetId="1">'Monthly Rental-2019'!$A$1:$AP$977</definedName>
    <definedName name="_xlnm.Print_Titles" localSheetId="5">'MONTHLY RENT 21-25'!$A:$B,'MONTHLY RENT 21-25'!$2:$3</definedName>
    <definedName name="_xlnm.Print_Titles" localSheetId="2">'Monthly Rental 2020-2021'!$A:$B,'Monthly Rental 2020-2021'!$2:$3</definedName>
    <definedName name="_xlnm.Print_Titles" localSheetId="0">'Monthly Rental-2015'!$A:$B,'Monthly Rental-2015'!$2:$3</definedName>
    <definedName name="_xlnm.Print_Titles" localSheetId="1">'Monthly Rental-2019'!$A:$B,'Monthly Rental-2019'!$2:$3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1" i="9" l="1"/>
  <c r="I111" i="9" s="1"/>
  <c r="H111" i="9" s="1"/>
  <c r="L107" i="9"/>
  <c r="L106" i="9"/>
  <c r="L105" i="9"/>
  <c r="L104" i="9"/>
  <c r="L101" i="9"/>
  <c r="L100" i="9"/>
  <c r="L98" i="9"/>
  <c r="L97" i="9"/>
  <c r="L95" i="9"/>
  <c r="L94" i="9"/>
  <c r="O93" i="9"/>
  <c r="L92" i="9"/>
  <c r="L91" i="9"/>
  <c r="L90" i="9"/>
  <c r="L88" i="9"/>
  <c r="L87" i="9"/>
  <c r="L86" i="9"/>
  <c r="L85" i="9"/>
  <c r="L84" i="9"/>
  <c r="L83" i="9"/>
  <c r="L81" i="9"/>
  <c r="L80" i="9"/>
  <c r="L79" i="9"/>
  <c r="L77" i="9"/>
  <c r="L76" i="9"/>
  <c r="L75" i="9"/>
  <c r="L74" i="9"/>
  <c r="K69" i="9"/>
  <c r="L68" i="9"/>
  <c r="L67" i="9"/>
  <c r="L64" i="9"/>
  <c r="L49" i="9"/>
  <c r="I49" i="9"/>
  <c r="L48" i="9"/>
  <c r="L47" i="9"/>
  <c r="H40" i="9"/>
  <c r="E40" i="9"/>
  <c r="E39" i="9"/>
  <c r="L37" i="9"/>
  <c r="E36" i="9"/>
  <c r="H30" i="9"/>
  <c r="L25" i="9"/>
  <c r="H21" i="9"/>
  <c r="O13" i="9"/>
  <c r="L13" i="9"/>
  <c r="O12" i="9"/>
  <c r="L5" i="9"/>
  <c r="F14" i="8" l="1"/>
  <c r="F13" i="8"/>
  <c r="N28" i="10"/>
  <c r="N27" i="10"/>
  <c r="N29" i="10"/>
  <c r="C33" i="10"/>
  <c r="L27" i="10"/>
  <c r="L28" i="10" s="1"/>
  <c r="E4" i="12"/>
  <c r="F4" i="12"/>
  <c r="G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BJ4" i="12"/>
  <c r="BK4" i="12"/>
  <c r="BL4" i="12"/>
  <c r="BL65" i="12" s="1"/>
  <c r="BM4" i="12"/>
  <c r="D4" i="12"/>
  <c r="E20" i="10"/>
  <c r="D20" i="10"/>
  <c r="D19" i="10"/>
  <c r="E19" i="10" s="1"/>
  <c r="F19" i="10" s="1"/>
  <c r="G19" i="10" s="1"/>
  <c r="H19" i="10" s="1"/>
  <c r="I19" i="10" s="1"/>
  <c r="I22" i="10" s="1"/>
  <c r="G34" i="8"/>
  <c r="H20" i="10"/>
  <c r="G20" i="10"/>
  <c r="F20" i="10"/>
  <c r="D9" i="10"/>
  <c r="E9" i="10" s="1"/>
  <c r="F7" i="10"/>
  <c r="G7" i="10" s="1"/>
  <c r="H7" i="10" s="1"/>
  <c r="G14" i="11"/>
  <c r="G20" i="11" s="1"/>
  <c r="D29" i="13"/>
  <c r="D28" i="13"/>
  <c r="D27" i="13"/>
  <c r="D26" i="13"/>
  <c r="D25" i="13"/>
  <c r="D24" i="13"/>
  <c r="D23" i="13"/>
  <c r="D22" i="13"/>
  <c r="D21" i="13"/>
  <c r="D20" i="13"/>
  <c r="D19" i="13"/>
  <c r="D18" i="13"/>
  <c r="D17" i="13"/>
  <c r="D16" i="13"/>
  <c r="D15" i="13"/>
  <c r="D14" i="13"/>
  <c r="D13" i="13"/>
  <c r="D12" i="13"/>
  <c r="D11" i="13"/>
  <c r="D10" i="13"/>
  <c r="D9" i="13"/>
  <c r="D8" i="13"/>
  <c r="D7" i="13"/>
  <c r="D6" i="13"/>
  <c r="D5" i="13"/>
  <c r="D4" i="13"/>
  <c r="J14" i="11"/>
  <c r="I14" i="11"/>
  <c r="H14" i="11"/>
  <c r="F14" i="11"/>
  <c r="BO33" i="13"/>
  <c r="BO32" i="13"/>
  <c r="BO34" i="13" s="1"/>
  <c r="BN32" i="13"/>
  <c r="BN33" i="13" s="1"/>
  <c r="BM32" i="13"/>
  <c r="BM33" i="13" s="1"/>
  <c r="BM34" i="13" s="1"/>
  <c r="BL32" i="13"/>
  <c r="BK32" i="13"/>
  <c r="BJ32" i="13"/>
  <c r="BI32" i="13"/>
  <c r="BH32" i="13"/>
  <c r="BG32" i="13"/>
  <c r="BF32" i="13"/>
  <c r="BF33" i="13" s="1"/>
  <c r="BE32" i="13"/>
  <c r="BD32" i="13"/>
  <c r="BC32" i="13"/>
  <c r="BB32"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Z32" i="13"/>
  <c r="Y32" i="13"/>
  <c r="X32" i="13"/>
  <c r="W32" i="13"/>
  <c r="V32" i="13"/>
  <c r="U32" i="13"/>
  <c r="T32" i="13"/>
  <c r="S32" i="13"/>
  <c r="R32" i="13"/>
  <c r="Q32" i="13"/>
  <c r="P32" i="13"/>
  <c r="O32" i="13"/>
  <c r="N32" i="13"/>
  <c r="M32" i="13"/>
  <c r="L32" i="13"/>
  <c r="K32" i="13"/>
  <c r="J32" i="13"/>
  <c r="I32" i="13"/>
  <c r="H32" i="13"/>
  <c r="G32" i="13"/>
  <c r="F32" i="13"/>
  <c r="E32" i="13"/>
  <c r="BM65" i="12"/>
  <c r="BM66" i="12" s="1"/>
  <c r="BM67" i="12" s="1"/>
  <c r="BM69" i="12" s="1"/>
  <c r="BK65" i="12"/>
  <c r="BK66" i="12" s="1"/>
  <c r="BJ65" i="12"/>
  <c r="BI65" i="12"/>
  <c r="BH65" i="12"/>
  <c r="BG65" i="12"/>
  <c r="BF65" i="12"/>
  <c r="BE65" i="12"/>
  <c r="BD65" i="12"/>
  <c r="BD66" i="12" s="1"/>
  <c r="BC65" i="12"/>
  <c r="BB65" i="12"/>
  <c r="BA65" i="12"/>
  <c r="AZ65" i="12"/>
  <c r="AY65" i="12"/>
  <c r="AX65" i="12"/>
  <c r="AW65" i="12"/>
  <c r="AV65" i="12"/>
  <c r="AV66" i="12" s="1"/>
  <c r="AU65" i="12"/>
  <c r="AT65" i="12"/>
  <c r="AS65" i="12"/>
  <c r="AR65" i="12"/>
  <c r="AQ65" i="12"/>
  <c r="AP65" i="12"/>
  <c r="I10" i="11" s="1"/>
  <c r="AO65" i="12"/>
  <c r="AN65" i="12"/>
  <c r="AN66" i="12" s="1"/>
  <c r="AM65" i="12"/>
  <c r="AL65" i="12"/>
  <c r="AK65" i="12"/>
  <c r="AJ65" i="12"/>
  <c r="AJ66" i="12" s="1"/>
  <c r="AI65" i="12"/>
  <c r="AH65" i="12"/>
  <c r="AG65" i="12"/>
  <c r="AF65" i="12"/>
  <c r="H10" i="11" s="1"/>
  <c r="AE65" i="12"/>
  <c r="AD65" i="12"/>
  <c r="AC65" i="12"/>
  <c r="AB65" i="12"/>
  <c r="AB66" i="12" s="1"/>
  <c r="AA65" i="12"/>
  <c r="Z65" i="12"/>
  <c r="Y65" i="12"/>
  <c r="X65" i="12"/>
  <c r="W65" i="12"/>
  <c r="V65" i="12"/>
  <c r="U65" i="12"/>
  <c r="T65" i="12"/>
  <c r="T66" i="12" s="1"/>
  <c r="S65" i="12"/>
  <c r="R65" i="12"/>
  <c r="Q65" i="12"/>
  <c r="P65" i="12"/>
  <c r="O65" i="12"/>
  <c r="N65" i="12"/>
  <c r="M65" i="12"/>
  <c r="L65" i="12"/>
  <c r="K65" i="12"/>
  <c r="J65" i="12"/>
  <c r="F10" i="11" s="1"/>
  <c r="I65" i="12"/>
  <c r="H65" i="12"/>
  <c r="H66" i="12" s="1"/>
  <c r="G65" i="12"/>
  <c r="F65" i="12"/>
  <c r="E65" i="12"/>
  <c r="D65" i="12"/>
  <c r="C65" i="12"/>
  <c r="G9" i="11"/>
  <c r="G8" i="11" s="1"/>
  <c r="F8" i="11"/>
  <c r="G7" i="11"/>
  <c r="H7" i="11" s="1"/>
  <c r="I7" i="11" s="1"/>
  <c r="J7" i="11" s="1"/>
  <c r="D17" i="8"/>
  <c r="D19" i="8" s="1"/>
  <c r="D14" i="8"/>
  <c r="D15" i="8" s="1"/>
  <c r="J10" i="11" l="1"/>
  <c r="BL66" i="12"/>
  <c r="BL67" i="12" s="1"/>
  <c r="BL69" i="12" s="1"/>
  <c r="G10" i="11"/>
  <c r="G16" i="11" s="1"/>
  <c r="E12" i="10" s="1"/>
  <c r="E14" i="10" s="1"/>
  <c r="D22" i="10"/>
  <c r="F9" i="10"/>
  <c r="E8" i="10"/>
  <c r="D8" i="10"/>
  <c r="H16" i="11"/>
  <c r="F12" i="10" s="1"/>
  <c r="F14" i="10" s="1"/>
  <c r="I16" i="11"/>
  <c r="G12" i="10" s="1"/>
  <c r="G14" i="10" s="1"/>
  <c r="F16" i="11"/>
  <c r="D12" i="10" s="1"/>
  <c r="D14" i="10" s="1"/>
  <c r="J16" i="11"/>
  <c r="H12" i="10" s="1"/>
  <c r="F20" i="11"/>
  <c r="BN34" i="13"/>
  <c r="N33" i="13"/>
  <c r="N34" i="13" s="1"/>
  <c r="N36" i="13" s="1"/>
  <c r="Z33" i="13"/>
  <c r="Z34" i="13" s="1"/>
  <c r="Z36" i="13" s="1"/>
  <c r="AP33" i="13"/>
  <c r="AP34" i="13" s="1"/>
  <c r="AP36" i="13" s="1"/>
  <c r="AX33" i="13"/>
  <c r="AX34" i="13" s="1"/>
  <c r="AX36" i="13" s="1"/>
  <c r="BJ33" i="13"/>
  <c r="BJ34" i="13" s="1"/>
  <c r="BJ36" i="13" s="1"/>
  <c r="BF34" i="13"/>
  <c r="BF36" i="13" s="1"/>
  <c r="G33" i="13"/>
  <c r="G34" i="13" s="1"/>
  <c r="G36" i="13" s="1"/>
  <c r="K33" i="13"/>
  <c r="K34" i="13" s="1"/>
  <c r="K36" i="13" s="1"/>
  <c r="O33" i="13"/>
  <c r="O34" i="13" s="1"/>
  <c r="O36" i="13" s="1"/>
  <c r="S33" i="13"/>
  <c r="S34" i="13" s="1"/>
  <c r="S36" i="13" s="1"/>
  <c r="W33" i="13"/>
  <c r="W34" i="13" s="1"/>
  <c r="W36" i="13" s="1"/>
  <c r="AA33" i="13"/>
  <c r="AA34" i="13" s="1"/>
  <c r="AA36" i="13" s="1"/>
  <c r="AE33" i="13"/>
  <c r="AE34" i="13" s="1"/>
  <c r="AE36" i="13" s="1"/>
  <c r="AI33" i="13"/>
  <c r="AI34" i="13" s="1"/>
  <c r="AI36" i="13" s="1"/>
  <c r="AM33" i="13"/>
  <c r="AM34" i="13" s="1"/>
  <c r="AM36" i="13" s="1"/>
  <c r="AQ33" i="13"/>
  <c r="AQ34" i="13" s="1"/>
  <c r="AQ36" i="13" s="1"/>
  <c r="AU33" i="13"/>
  <c r="AU34" i="13" s="1"/>
  <c r="AU36" i="13" s="1"/>
  <c r="AY33" i="13"/>
  <c r="AY34" i="13" s="1"/>
  <c r="AY36" i="13" s="1"/>
  <c r="BC33" i="13"/>
  <c r="BC34" i="13" s="1"/>
  <c r="BC36" i="13" s="1"/>
  <c r="BG33" i="13"/>
  <c r="BG34" i="13" s="1"/>
  <c r="BG36" i="13" s="1"/>
  <c r="BK33" i="13"/>
  <c r="BK34" i="13" s="1"/>
  <c r="BK36" i="13" s="1"/>
  <c r="F33" i="13"/>
  <c r="F34" i="13" s="1"/>
  <c r="F36" i="13" s="1"/>
  <c r="V33" i="13"/>
  <c r="V34" i="13" s="1"/>
  <c r="V36" i="13" s="1"/>
  <c r="AH33" i="13"/>
  <c r="AH34" i="13" s="1"/>
  <c r="AH36" i="13" s="1"/>
  <c r="AT33" i="13"/>
  <c r="AT34" i="13" s="1"/>
  <c r="AT36" i="13" s="1"/>
  <c r="H33" i="13"/>
  <c r="H34" i="13" s="1"/>
  <c r="H36" i="13" s="1"/>
  <c r="L33" i="13"/>
  <c r="L34" i="13" s="1"/>
  <c r="L36" i="13" s="1"/>
  <c r="P33" i="13"/>
  <c r="P34" i="13" s="1"/>
  <c r="P36" i="13" s="1"/>
  <c r="T33" i="13"/>
  <c r="T34" i="13" s="1"/>
  <c r="T36" i="13" s="1"/>
  <c r="X33" i="13"/>
  <c r="X34" i="13" s="1"/>
  <c r="X36" i="13" s="1"/>
  <c r="AB33" i="13"/>
  <c r="AB34" i="13" s="1"/>
  <c r="AB36" i="13" s="1"/>
  <c r="AF33" i="13"/>
  <c r="AF34" i="13" s="1"/>
  <c r="AF36" i="13" s="1"/>
  <c r="AJ33" i="13"/>
  <c r="AJ34" i="13" s="1"/>
  <c r="AJ36" i="13" s="1"/>
  <c r="AN33" i="13"/>
  <c r="AN34" i="13" s="1"/>
  <c r="AN36" i="13" s="1"/>
  <c r="AR33" i="13"/>
  <c r="AR34" i="13" s="1"/>
  <c r="AR36" i="13" s="1"/>
  <c r="AV33" i="13"/>
  <c r="AV34" i="13" s="1"/>
  <c r="AV36" i="13" s="1"/>
  <c r="AZ33" i="13"/>
  <c r="AZ34" i="13" s="1"/>
  <c r="AZ36" i="13" s="1"/>
  <c r="BD33" i="13"/>
  <c r="BD34" i="13" s="1"/>
  <c r="BD36" i="13" s="1"/>
  <c r="BH33" i="13"/>
  <c r="BH34" i="13" s="1"/>
  <c r="BH36" i="13" s="1"/>
  <c r="BL33" i="13"/>
  <c r="BL34" i="13" s="1"/>
  <c r="BL36" i="13" s="1"/>
  <c r="J33" i="13"/>
  <c r="J34" i="13" s="1"/>
  <c r="J36" i="13" s="1"/>
  <c r="R33" i="13"/>
  <c r="R34" i="13" s="1"/>
  <c r="R36" i="13" s="1"/>
  <c r="AD33" i="13"/>
  <c r="AD34" i="13" s="1"/>
  <c r="AD36" i="13" s="1"/>
  <c r="AL33" i="13"/>
  <c r="AL34" i="13" s="1"/>
  <c r="AL36" i="13" s="1"/>
  <c r="BB33" i="13"/>
  <c r="BB34" i="13" s="1"/>
  <c r="BB36" i="13" s="1"/>
  <c r="E33" i="13"/>
  <c r="E34" i="13" s="1"/>
  <c r="E36" i="13" s="1"/>
  <c r="I33" i="13"/>
  <c r="I34" i="13" s="1"/>
  <c r="I36" i="13" s="1"/>
  <c r="M33" i="13"/>
  <c r="M34" i="13" s="1"/>
  <c r="M36" i="13" s="1"/>
  <c r="Q33" i="13"/>
  <c r="Q34" i="13" s="1"/>
  <c r="Q36" i="13" s="1"/>
  <c r="U33" i="13"/>
  <c r="U34" i="13" s="1"/>
  <c r="U36" i="13" s="1"/>
  <c r="Y33" i="13"/>
  <c r="Y34" i="13" s="1"/>
  <c r="Y36" i="13" s="1"/>
  <c r="AC33" i="13"/>
  <c r="AC34" i="13" s="1"/>
  <c r="AC36" i="13" s="1"/>
  <c r="AG33" i="13"/>
  <c r="AG34" i="13" s="1"/>
  <c r="AG36" i="13" s="1"/>
  <c r="AK33" i="13"/>
  <c r="AK34" i="13" s="1"/>
  <c r="AK36" i="13" s="1"/>
  <c r="AO33" i="13"/>
  <c r="AO34" i="13" s="1"/>
  <c r="AO36" i="13" s="1"/>
  <c r="AS33" i="13"/>
  <c r="AS34" i="13" s="1"/>
  <c r="AS36" i="13" s="1"/>
  <c r="AW33" i="13"/>
  <c r="AW34" i="13" s="1"/>
  <c r="AW36" i="13" s="1"/>
  <c r="BA33" i="13"/>
  <c r="BA34" i="13" s="1"/>
  <c r="BA36" i="13" s="1"/>
  <c r="BE33" i="13"/>
  <c r="BE34" i="13" s="1"/>
  <c r="BE36" i="13" s="1"/>
  <c r="BI33" i="13"/>
  <c r="BI34" i="13" s="1"/>
  <c r="BI36" i="13" s="1"/>
  <c r="BK67" i="12"/>
  <c r="BK69" i="12" s="1"/>
  <c r="D66" i="12"/>
  <c r="D67" i="12" s="1"/>
  <c r="D69" i="12" s="1"/>
  <c r="P66" i="12"/>
  <c r="P67" i="12" s="1"/>
  <c r="P69" i="12" s="1"/>
  <c r="AF66" i="12"/>
  <c r="AF67" i="12" s="1"/>
  <c r="AF69" i="12" s="1"/>
  <c r="AR66" i="12"/>
  <c r="AR67" i="12" s="1"/>
  <c r="AR69" i="12" s="1"/>
  <c r="AZ66" i="12"/>
  <c r="AZ67" i="12" s="1"/>
  <c r="AZ69" i="12" s="1"/>
  <c r="AB67" i="12"/>
  <c r="AB69" i="12" s="1"/>
  <c r="AN67" i="12"/>
  <c r="AN69" i="12" s="1"/>
  <c r="BD67" i="12"/>
  <c r="BD69" i="12" s="1"/>
  <c r="E66" i="12"/>
  <c r="E67" i="12" s="1"/>
  <c r="E69" i="12" s="1"/>
  <c r="I66" i="12"/>
  <c r="I67" i="12" s="1"/>
  <c r="I69" i="12" s="1"/>
  <c r="M66" i="12"/>
  <c r="M67" i="12" s="1"/>
  <c r="M69" i="12" s="1"/>
  <c r="Q66" i="12"/>
  <c r="Q67" i="12" s="1"/>
  <c r="Q69" i="12" s="1"/>
  <c r="U66" i="12"/>
  <c r="U67" i="12" s="1"/>
  <c r="U69" i="12" s="1"/>
  <c r="Y66" i="12"/>
  <c r="Y67" i="12" s="1"/>
  <c r="Y69" i="12" s="1"/>
  <c r="AC66" i="12"/>
  <c r="AC67" i="12" s="1"/>
  <c r="AC69" i="12" s="1"/>
  <c r="AG66" i="12"/>
  <c r="AG67" i="12" s="1"/>
  <c r="AG69" i="12" s="1"/>
  <c r="AK66" i="12"/>
  <c r="AK67" i="12" s="1"/>
  <c r="AK69" i="12" s="1"/>
  <c r="AO66" i="12"/>
  <c r="AO67" i="12" s="1"/>
  <c r="AO69" i="12" s="1"/>
  <c r="AS66" i="12"/>
  <c r="AS67" i="12" s="1"/>
  <c r="AS69" i="12" s="1"/>
  <c r="AW66" i="12"/>
  <c r="AW67" i="12" s="1"/>
  <c r="AW69" i="12" s="1"/>
  <c r="BA66" i="12"/>
  <c r="BA67" i="12" s="1"/>
  <c r="BA69" i="12" s="1"/>
  <c r="BE66" i="12"/>
  <c r="BE67" i="12" s="1"/>
  <c r="BE69" i="12" s="1"/>
  <c r="BI66" i="12"/>
  <c r="BI67" i="12" s="1"/>
  <c r="BI69" i="12" s="1"/>
  <c r="L66" i="12"/>
  <c r="L67" i="12" s="1"/>
  <c r="L69" i="12" s="1"/>
  <c r="X66" i="12"/>
  <c r="X67" i="12" s="1"/>
  <c r="X69" i="12" s="1"/>
  <c r="H67" i="12"/>
  <c r="H69" i="12" s="1"/>
  <c r="T67" i="12"/>
  <c r="T69" i="12" s="1"/>
  <c r="AJ67" i="12"/>
  <c r="AJ69" i="12" s="1"/>
  <c r="AV67" i="12"/>
  <c r="AV69" i="12" s="1"/>
  <c r="F66" i="12"/>
  <c r="F67" i="12" s="1"/>
  <c r="F69" i="12" s="1"/>
  <c r="J66" i="12"/>
  <c r="J67" i="12" s="1"/>
  <c r="J69" i="12" s="1"/>
  <c r="N66" i="12"/>
  <c r="N67" i="12" s="1"/>
  <c r="N69" i="12" s="1"/>
  <c r="R66" i="12"/>
  <c r="R67" i="12" s="1"/>
  <c r="R69" i="12" s="1"/>
  <c r="V66" i="12"/>
  <c r="V67" i="12" s="1"/>
  <c r="V69" i="12" s="1"/>
  <c r="Z66" i="12"/>
  <c r="Z67" i="12" s="1"/>
  <c r="Z69" i="12" s="1"/>
  <c r="AD66" i="12"/>
  <c r="AD67" i="12" s="1"/>
  <c r="AD69" i="12" s="1"/>
  <c r="AH66" i="12"/>
  <c r="AH67" i="12" s="1"/>
  <c r="AH69" i="12" s="1"/>
  <c r="AL66" i="12"/>
  <c r="AL67" i="12" s="1"/>
  <c r="AL69" i="12" s="1"/>
  <c r="AP66" i="12"/>
  <c r="AP67" i="12" s="1"/>
  <c r="AP69" i="12" s="1"/>
  <c r="AT66" i="12"/>
  <c r="AT67" i="12" s="1"/>
  <c r="AT69" i="12" s="1"/>
  <c r="AX66" i="12"/>
  <c r="AX67" i="12" s="1"/>
  <c r="AX69" i="12" s="1"/>
  <c r="BB66" i="12"/>
  <c r="BB67" i="12" s="1"/>
  <c r="BB69" i="12" s="1"/>
  <c r="BF66" i="12"/>
  <c r="BF67" i="12" s="1"/>
  <c r="BF69" i="12" s="1"/>
  <c r="BJ66" i="12"/>
  <c r="BJ67" i="12" s="1"/>
  <c r="BJ69" i="12" s="1"/>
  <c r="BH66" i="12"/>
  <c r="BH67" i="12" s="1"/>
  <c r="BH69" i="12" s="1"/>
  <c r="C66" i="12"/>
  <c r="C67" i="12" s="1"/>
  <c r="C69" i="12" s="1"/>
  <c r="E70" i="12" s="1"/>
  <c r="G66" i="12"/>
  <c r="G67" i="12" s="1"/>
  <c r="G69" i="12" s="1"/>
  <c r="K66" i="12"/>
  <c r="K67" i="12" s="1"/>
  <c r="K69" i="12" s="1"/>
  <c r="O66" i="12"/>
  <c r="O67" i="12" s="1"/>
  <c r="O69" i="12" s="1"/>
  <c r="S66" i="12"/>
  <c r="S67" i="12" s="1"/>
  <c r="S69" i="12" s="1"/>
  <c r="W66" i="12"/>
  <c r="W67" i="12" s="1"/>
  <c r="W69" i="12" s="1"/>
  <c r="AA66" i="12"/>
  <c r="AA67" i="12" s="1"/>
  <c r="AA69" i="12" s="1"/>
  <c r="AE66" i="12"/>
  <c r="AE67" i="12" s="1"/>
  <c r="AE69" i="12" s="1"/>
  <c r="AI66" i="12"/>
  <c r="AI67" i="12" s="1"/>
  <c r="AI69" i="12" s="1"/>
  <c r="AM66" i="12"/>
  <c r="AM67" i="12" s="1"/>
  <c r="AM69" i="12" s="1"/>
  <c r="AQ66" i="12"/>
  <c r="AQ67" i="12" s="1"/>
  <c r="AQ69" i="12" s="1"/>
  <c r="AU66" i="12"/>
  <c r="AU67" i="12" s="1"/>
  <c r="AU69" i="12" s="1"/>
  <c r="AY66" i="12"/>
  <c r="AY67" i="12" s="1"/>
  <c r="AY69" i="12" s="1"/>
  <c r="BC66" i="12"/>
  <c r="BC67" i="12" s="1"/>
  <c r="BC69" i="12" s="1"/>
  <c r="BG66" i="12"/>
  <c r="BG67" i="12" s="1"/>
  <c r="BG69" i="12" s="1"/>
  <c r="H9" i="11"/>
  <c r="D24" i="10" l="1"/>
  <c r="D29" i="10" s="1"/>
  <c r="D31" i="10" s="1"/>
  <c r="H14" i="10"/>
  <c r="I12" i="10"/>
  <c r="I14" i="10" s="1"/>
  <c r="I24" i="10" s="1"/>
  <c r="E22" i="10"/>
  <c r="E24" i="10" s="1"/>
  <c r="E29" i="10" s="1"/>
  <c r="E31" i="10" s="1"/>
  <c r="G9" i="10"/>
  <c r="F8" i="10"/>
  <c r="BC37" i="13"/>
  <c r="G37" i="13"/>
  <c r="S37" i="13"/>
  <c r="AE37" i="13"/>
  <c r="AQ37" i="13"/>
  <c r="Q70" i="12"/>
  <c r="AC70" i="12"/>
  <c r="AO70" i="12"/>
  <c r="BA70" i="12"/>
  <c r="H8" i="11"/>
  <c r="I9" i="11"/>
  <c r="H26" i="10" l="1"/>
  <c r="H27" i="10" s="1"/>
  <c r="I29" i="10"/>
  <c r="I31" i="10" s="1"/>
  <c r="F22" i="10"/>
  <c r="F24" i="10" s="1"/>
  <c r="F29" i="10" s="1"/>
  <c r="F31" i="10" s="1"/>
  <c r="H9" i="10"/>
  <c r="I9" i="10" s="1"/>
  <c r="I8" i="10" s="1"/>
  <c r="G8" i="10"/>
  <c r="J9" i="11"/>
  <c r="I8" i="11"/>
  <c r="H8" i="10" l="1"/>
  <c r="G22" i="10"/>
  <c r="G24" i="10" s="1"/>
  <c r="G29" i="10" s="1"/>
  <c r="G31" i="10" s="1"/>
  <c r="J8" i="11"/>
  <c r="K38" i="8"/>
  <c r="K39" i="8" s="1"/>
  <c r="K40" i="8" s="1"/>
  <c r="H22" i="10" l="1"/>
  <c r="H24" i="10" s="1"/>
  <c r="H29" i="10" s="1"/>
  <c r="H31" i="10" s="1"/>
  <c r="C35" i="10" l="1"/>
  <c r="C37" i="10" s="1"/>
  <c r="C38" i="10" l="1"/>
  <c r="K38" i="10" s="1"/>
  <c r="C39" i="10" l="1"/>
  <c r="D41" i="8" l="1"/>
  <c r="D9" i="8"/>
  <c r="C93" i="7" l="1"/>
  <c r="BJ93" i="7" l="1"/>
  <c r="BJ94" i="7" s="1"/>
  <c r="BI93" i="7"/>
  <c r="BH93" i="7"/>
  <c r="BG93" i="7"/>
  <c r="BF93" i="7"/>
  <c r="BE93" i="7"/>
  <c r="BE94" i="7" s="1"/>
  <c r="BD93" i="7"/>
  <c r="BC93" i="7"/>
  <c r="BB93" i="7"/>
  <c r="BA93" i="7"/>
  <c r="BA94" i="7" s="1"/>
  <c r="AZ93" i="7"/>
  <c r="AY93" i="7"/>
  <c r="AX93" i="7"/>
  <c r="AW93" i="7"/>
  <c r="AV93" i="7"/>
  <c r="AU93" i="7"/>
  <c r="AT93" i="7"/>
  <c r="AT94" i="7" s="1"/>
  <c r="AS93" i="7"/>
  <c r="AR93" i="7"/>
  <c r="AQ93" i="7"/>
  <c r="AP93" i="7"/>
  <c r="AP94" i="7" s="1"/>
  <c r="AO93" i="7"/>
  <c r="AO94" i="7" s="1"/>
  <c r="AN93" i="7"/>
  <c r="AM93" i="7"/>
  <c r="AL93" i="7"/>
  <c r="AK93" i="7"/>
  <c r="AJ93" i="7"/>
  <c r="AI93" i="7"/>
  <c r="AH93" i="7"/>
  <c r="AG93" i="7"/>
  <c r="AF93" i="7"/>
  <c r="AE93" i="7"/>
  <c r="AD93" i="7"/>
  <c r="AC93" i="7"/>
  <c r="AB93" i="7"/>
  <c r="AA93" i="7"/>
  <c r="Z93" i="7"/>
  <c r="Z94" i="7" s="1"/>
  <c r="Y93" i="7"/>
  <c r="Y94" i="7" s="1"/>
  <c r="X93" i="7"/>
  <c r="W93" i="7"/>
  <c r="V93" i="7"/>
  <c r="U93" i="7"/>
  <c r="T93" i="7"/>
  <c r="T94" i="7" s="1"/>
  <c r="S93" i="7"/>
  <c r="R93" i="7"/>
  <c r="Q93" i="7"/>
  <c r="P93" i="7"/>
  <c r="P94" i="7" s="1"/>
  <c r="P95" i="7" s="1"/>
  <c r="P97" i="7" s="1"/>
  <c r="O93" i="7"/>
  <c r="N93" i="7"/>
  <c r="N94" i="7" s="1"/>
  <c r="M93" i="7"/>
  <c r="L93" i="7"/>
  <c r="K93" i="7"/>
  <c r="J93" i="7"/>
  <c r="J94" i="7" s="1"/>
  <c r="I93" i="7"/>
  <c r="I94" i="7" s="1"/>
  <c r="H93" i="7"/>
  <c r="G93" i="7"/>
  <c r="F93" i="7"/>
  <c r="E93" i="7"/>
  <c r="D93" i="7"/>
  <c r="AZ94" i="7" l="1"/>
  <c r="AZ95" i="7" s="1"/>
  <c r="AZ97" i="7" s="1"/>
  <c r="D94" i="7"/>
  <c r="D95" i="7" s="1"/>
  <c r="D97" i="7" s="1"/>
  <c r="BH94" i="7"/>
  <c r="BH95" i="7" s="1"/>
  <c r="BH97" i="7" s="1"/>
  <c r="AV94" i="7"/>
  <c r="AV95" i="7" s="1"/>
  <c r="AV97" i="7" s="1"/>
  <c r="AR94" i="7"/>
  <c r="AR95" i="7" s="1"/>
  <c r="AR97" i="7" s="1"/>
  <c r="AJ94" i="7"/>
  <c r="AJ95" i="7" s="1"/>
  <c r="AJ97" i="7" s="1"/>
  <c r="AB94" i="7"/>
  <c r="AB95" i="7" s="1"/>
  <c r="AB97" i="7" s="1"/>
  <c r="AF94" i="7"/>
  <c r="AF95" i="7" s="1"/>
  <c r="AF97" i="7" s="1"/>
  <c r="L94" i="7"/>
  <c r="L95" i="7" s="1"/>
  <c r="L97" i="7" s="1"/>
  <c r="M94" i="7"/>
  <c r="M95" i="7" s="1"/>
  <c r="M97" i="7" s="1"/>
  <c r="AC94" i="7"/>
  <c r="AC95" i="7" s="1"/>
  <c r="AC97" i="7" s="1"/>
  <c r="AK94" i="7"/>
  <c r="AK95" i="7" s="1"/>
  <c r="AK97" i="7" s="1"/>
  <c r="F94" i="7"/>
  <c r="F95" i="7" s="1"/>
  <c r="F97" i="7" s="1"/>
  <c r="J95" i="7"/>
  <c r="J97" i="7" s="1"/>
  <c r="N95" i="7"/>
  <c r="N97" i="7" s="1"/>
  <c r="R94" i="7"/>
  <c r="R95" i="7" s="1"/>
  <c r="R97" i="7" s="1"/>
  <c r="V94" i="7"/>
  <c r="V95" i="7" s="1"/>
  <c r="V97" i="7" s="1"/>
  <c r="Z95" i="7"/>
  <c r="Z97" i="7" s="1"/>
  <c r="AH94" i="7"/>
  <c r="AH95" i="7" s="1"/>
  <c r="AH97" i="7" s="1"/>
  <c r="AL94" i="7"/>
  <c r="AL95" i="7" s="1"/>
  <c r="AL97" i="7" s="1"/>
  <c r="AP95" i="7"/>
  <c r="AP97" i="7" s="1"/>
  <c r="AT95" i="7"/>
  <c r="AT97" i="7" s="1"/>
  <c r="AX94" i="7"/>
  <c r="AX95" i="7" s="1"/>
  <c r="AX97" i="7" s="1"/>
  <c r="BB94" i="7"/>
  <c r="BB95" i="7" s="1"/>
  <c r="BB97" i="7" s="1"/>
  <c r="BJ95" i="7"/>
  <c r="BJ97" i="7" s="1"/>
  <c r="U94" i="7"/>
  <c r="U95" i="7" s="1"/>
  <c r="U97" i="7" s="1"/>
  <c r="AD94" i="7"/>
  <c r="AD95" i="7" s="1"/>
  <c r="AD97" i="7" s="1"/>
  <c r="BF94" i="7"/>
  <c r="BF95" i="7" s="1"/>
  <c r="BF97" i="7" s="1"/>
  <c r="E94" i="7"/>
  <c r="E95" i="7" s="1"/>
  <c r="E97" i="7" s="1"/>
  <c r="I95" i="7"/>
  <c r="I97" i="7" s="1"/>
  <c r="Q94" i="7"/>
  <c r="Q95" i="7" s="1"/>
  <c r="Q97" i="7" s="1"/>
  <c r="Y95" i="7"/>
  <c r="Y97" i="7" s="1"/>
  <c r="AG94" i="7"/>
  <c r="AG95" i="7" s="1"/>
  <c r="AG97" i="7" s="1"/>
  <c r="AO95" i="7"/>
  <c r="AO97" i="7" s="1"/>
  <c r="AS94" i="7"/>
  <c r="AS95" i="7" s="1"/>
  <c r="AS97" i="7" s="1"/>
  <c r="AW94" i="7"/>
  <c r="AW95" i="7" s="1"/>
  <c r="AW97" i="7" s="1"/>
  <c r="BA95" i="7"/>
  <c r="BA97" i="7" s="1"/>
  <c r="BE95" i="7"/>
  <c r="BE97" i="7" s="1"/>
  <c r="BI94" i="7"/>
  <c r="BI95" i="7" s="1"/>
  <c r="BI97" i="7" s="1"/>
  <c r="C94" i="7"/>
  <c r="C95" i="7" s="1"/>
  <c r="C97" i="7" s="1"/>
  <c r="G94" i="7"/>
  <c r="G95" i="7" s="1"/>
  <c r="G97" i="7" s="1"/>
  <c r="T95" i="7"/>
  <c r="T97" i="7" s="1"/>
  <c r="H94" i="7"/>
  <c r="H95" i="7" s="1"/>
  <c r="H97" i="7" s="1"/>
  <c r="X94" i="7"/>
  <c r="X95" i="7" s="1"/>
  <c r="X97" i="7" s="1"/>
  <c r="AN94" i="7"/>
  <c r="AN95" i="7" s="1"/>
  <c r="AN97" i="7" s="1"/>
  <c r="BD94" i="7"/>
  <c r="BD95" i="7" s="1"/>
  <c r="BD97" i="7" s="1"/>
  <c r="K94" i="7"/>
  <c r="K95" i="7" s="1"/>
  <c r="K97" i="7" s="1"/>
  <c r="O94" i="7"/>
  <c r="O95" i="7" s="1"/>
  <c r="O97" i="7" s="1"/>
  <c r="S94" i="7"/>
  <c r="S95" i="7" s="1"/>
  <c r="S97" i="7" s="1"/>
  <c r="W94" i="7"/>
  <c r="W95" i="7" s="1"/>
  <c r="W97" i="7" s="1"/>
  <c r="AA94" i="7"/>
  <c r="AA95" i="7" s="1"/>
  <c r="AA97" i="7" s="1"/>
  <c r="AE94" i="7"/>
  <c r="AE95" i="7" s="1"/>
  <c r="AE97" i="7" s="1"/>
  <c r="AI94" i="7"/>
  <c r="AI95" i="7" s="1"/>
  <c r="AI97" i="7" s="1"/>
  <c r="AM94" i="7"/>
  <c r="AM95" i="7" s="1"/>
  <c r="AM97" i="7" s="1"/>
  <c r="AQ94" i="7"/>
  <c r="AQ95" i="7" s="1"/>
  <c r="AQ97" i="7" s="1"/>
  <c r="AU94" i="7"/>
  <c r="AU95" i="7" s="1"/>
  <c r="AU97" i="7" s="1"/>
  <c r="AY94" i="7"/>
  <c r="AY95" i="7" s="1"/>
  <c r="AY97" i="7" s="1"/>
  <c r="BC94" i="7"/>
  <c r="BC95" i="7" s="1"/>
  <c r="BC97" i="7" s="1"/>
  <c r="BG94" i="7"/>
  <c r="BG95" i="7" s="1"/>
  <c r="BG97" i="7" s="1"/>
  <c r="F50" i="6"/>
  <c r="Q98" i="7" l="1"/>
  <c r="AC98" i="7"/>
  <c r="E98" i="7"/>
  <c r="AO98" i="7"/>
  <c r="BA98" i="7"/>
  <c r="D82" i="5"/>
  <c r="D83" i="5" s="1"/>
  <c r="D84" i="5" l="1"/>
  <c r="D86" i="5" s="1"/>
  <c r="C82" i="5"/>
  <c r="BS53" i="3" l="1"/>
  <c r="AM6" i="3" l="1"/>
  <c r="AN6" i="3" s="1"/>
  <c r="AO6" i="3" s="1"/>
  <c r="AP6" i="3" s="1"/>
  <c r="AQ6" i="3" s="1"/>
  <c r="AR6" i="3" s="1"/>
  <c r="AS6" i="3" s="1"/>
  <c r="AT6" i="3" s="1"/>
  <c r="AU6" i="3" s="1"/>
  <c r="AV6" i="3" s="1"/>
  <c r="AW6" i="3" s="1"/>
  <c r="AX6" i="3" s="1"/>
  <c r="AY6" i="3" s="1"/>
  <c r="AZ6" i="3" s="1"/>
  <c r="BA6" i="3" s="1"/>
  <c r="BB6" i="3" s="1"/>
  <c r="BC6" i="3" s="1"/>
  <c r="BD6" i="3" s="1"/>
  <c r="BE6" i="3" s="1"/>
  <c r="BF6" i="3" s="1"/>
  <c r="BG6" i="3" s="1"/>
  <c r="BH6" i="3" s="1"/>
  <c r="BI6" i="3" s="1"/>
  <c r="BJ6" i="3" s="1"/>
  <c r="BK6" i="3" s="1"/>
  <c r="BM6" i="3"/>
  <c r="BN6" i="3" s="1"/>
  <c r="BO6" i="3" s="1"/>
  <c r="BT6" i="3"/>
  <c r="BU6" i="3" s="1"/>
  <c r="BV6" i="3" s="1"/>
  <c r="BW6" i="3" s="1"/>
  <c r="BX6" i="3" s="1"/>
  <c r="BY6" i="3" s="1"/>
  <c r="BZ6" i="3" s="1"/>
  <c r="CA6" i="3" s="1"/>
  <c r="CB6" i="3" s="1"/>
  <c r="CC6" i="3" s="1"/>
  <c r="CD6" i="3" s="1"/>
  <c r="CE6" i="3" s="1"/>
  <c r="CF6" i="3" s="1"/>
  <c r="CG6" i="3" s="1"/>
  <c r="CH6" i="3" s="1"/>
  <c r="CI6" i="3" s="1"/>
  <c r="CJ6" i="3" s="1"/>
  <c r="CK6" i="3" s="1"/>
  <c r="CL6" i="3" s="1"/>
  <c r="CM6" i="3" s="1"/>
  <c r="CN6" i="3" s="1"/>
  <c r="CO6" i="3" s="1"/>
  <c r="CP6" i="3" s="1"/>
  <c r="CQ6" i="3" s="1"/>
  <c r="CR6" i="3" s="1"/>
  <c r="CS6" i="3" s="1"/>
  <c r="CT6" i="3" s="1"/>
  <c r="CU6" i="3" s="1"/>
  <c r="CV6" i="3" s="1"/>
  <c r="CW6" i="3" s="1"/>
  <c r="CX6" i="3" s="1"/>
  <c r="CY6" i="3" s="1"/>
  <c r="CZ6" i="3" s="1"/>
  <c r="DA6" i="3" s="1"/>
  <c r="DB6" i="3" s="1"/>
  <c r="DC6" i="3" s="1"/>
  <c r="DD6" i="3" s="1"/>
  <c r="DE6" i="3" s="1"/>
  <c r="DF6" i="3" s="1"/>
  <c r="DG6" i="3" s="1"/>
  <c r="DH6" i="3" s="1"/>
  <c r="DI6" i="3" s="1"/>
  <c r="DJ6" i="3" s="1"/>
  <c r="DK6" i="3" s="1"/>
  <c r="DL6" i="3" s="1"/>
  <c r="DM6" i="3" s="1"/>
  <c r="DN6" i="3" s="1"/>
  <c r="DO6" i="3" s="1"/>
  <c r="DP6" i="3" s="1"/>
  <c r="DQ6" i="3" s="1"/>
  <c r="DR6" i="3" s="1"/>
  <c r="DS6" i="3" s="1"/>
  <c r="DT6" i="3" s="1"/>
  <c r="DU6" i="3" s="1"/>
  <c r="DV6" i="3" s="1"/>
  <c r="DW6" i="3" s="1"/>
  <c r="DX6" i="3" s="1"/>
  <c r="DY6" i="3" s="1"/>
  <c r="DZ6" i="3" s="1"/>
  <c r="EA6" i="3" s="1"/>
  <c r="EB6" i="3" s="1"/>
  <c r="EC6" i="3" s="1"/>
  <c r="ED6" i="3" s="1"/>
  <c r="EE6" i="3" s="1"/>
  <c r="EF6" i="3" s="1"/>
  <c r="EG6" i="3" s="1"/>
  <c r="EH6" i="3" s="1"/>
  <c r="EI6" i="3" s="1"/>
  <c r="EJ6" i="3" s="1"/>
  <c r="EK6" i="3" s="1"/>
  <c r="EL6" i="3" s="1"/>
  <c r="EM6" i="3" s="1"/>
  <c r="EN6" i="3" s="1"/>
  <c r="EO6" i="3" s="1"/>
  <c r="EP6" i="3" s="1"/>
  <c r="EQ6" i="3" s="1"/>
  <c r="ER6" i="3" s="1"/>
  <c r="ES6" i="3" s="1"/>
  <c r="ET6" i="3" s="1"/>
  <c r="AM16" i="3"/>
  <c r="AN16" i="3" s="1"/>
  <c r="AO16" i="3" s="1"/>
  <c r="AP16" i="3" s="1"/>
  <c r="AQ16" i="3" s="1"/>
  <c r="AR16" i="3" s="1"/>
  <c r="AS16" i="3" s="1"/>
  <c r="AT16" i="3" s="1"/>
  <c r="AU16" i="3" s="1"/>
  <c r="AV16" i="3" s="1"/>
  <c r="AW16" i="3" s="1"/>
  <c r="AX16" i="3" s="1"/>
  <c r="AY16" i="3" s="1"/>
  <c r="AZ16" i="3" s="1"/>
  <c r="BA16" i="3" s="1"/>
  <c r="BB16" i="3" s="1"/>
  <c r="BC16" i="3" s="1"/>
  <c r="BD16" i="3" s="1"/>
  <c r="BE16" i="3" s="1"/>
  <c r="BF16" i="3" s="1"/>
  <c r="BG16" i="3" s="1"/>
  <c r="BH16" i="3" s="1"/>
  <c r="BI16" i="3" s="1"/>
  <c r="BJ16" i="3" s="1"/>
  <c r="BK16" i="3" s="1"/>
  <c r="BM16" i="3"/>
  <c r="BN16" i="3" s="1"/>
  <c r="BT16" i="3"/>
  <c r="BU16" i="3" s="1"/>
  <c r="BV16" i="3" s="1"/>
  <c r="BW16" i="3" s="1"/>
  <c r="BX16" i="3" s="1"/>
  <c r="BY16" i="3" s="1"/>
  <c r="BZ16" i="3" s="1"/>
  <c r="CA16" i="3" s="1"/>
  <c r="CB16" i="3" s="1"/>
  <c r="CC16" i="3" s="1"/>
  <c r="CD16" i="3" s="1"/>
  <c r="CE16" i="3" s="1"/>
  <c r="CF16" i="3" s="1"/>
  <c r="CG16" i="3" s="1"/>
  <c r="CH16" i="3" s="1"/>
  <c r="CI16" i="3" s="1"/>
  <c r="CJ16" i="3" s="1"/>
  <c r="CK16" i="3" s="1"/>
  <c r="CL16" i="3" s="1"/>
  <c r="CM16" i="3" s="1"/>
  <c r="CN16" i="3" s="1"/>
  <c r="CO16" i="3" s="1"/>
  <c r="CP16" i="3" s="1"/>
  <c r="CQ16" i="3" s="1"/>
  <c r="CR16" i="3" s="1"/>
  <c r="CS16" i="3" s="1"/>
  <c r="CT16" i="3" s="1"/>
  <c r="CU16" i="3" s="1"/>
  <c r="CV16" i="3" s="1"/>
  <c r="CW16" i="3" s="1"/>
  <c r="CX16" i="3" s="1"/>
  <c r="CY16" i="3" s="1"/>
  <c r="CZ16" i="3" s="1"/>
  <c r="DA16" i="3" s="1"/>
  <c r="DB16" i="3" s="1"/>
  <c r="DC16" i="3" s="1"/>
  <c r="DD16" i="3" s="1"/>
  <c r="DE16" i="3" s="1"/>
  <c r="DF16" i="3" s="1"/>
  <c r="DG16" i="3" s="1"/>
  <c r="DH16" i="3" s="1"/>
  <c r="DI16" i="3" s="1"/>
  <c r="DJ16" i="3" s="1"/>
  <c r="DK16" i="3" s="1"/>
  <c r="DL16" i="3" s="1"/>
  <c r="DM16" i="3" s="1"/>
  <c r="DN16" i="3" s="1"/>
  <c r="DO16" i="3" s="1"/>
  <c r="DP16" i="3" s="1"/>
  <c r="DQ16" i="3" s="1"/>
  <c r="DR16" i="3" s="1"/>
  <c r="DS16" i="3" s="1"/>
  <c r="DT16" i="3" s="1"/>
  <c r="DU16" i="3" s="1"/>
  <c r="DV16" i="3" s="1"/>
  <c r="DW16" i="3" s="1"/>
  <c r="DX16" i="3" s="1"/>
  <c r="DY16" i="3" s="1"/>
  <c r="DZ16" i="3" s="1"/>
  <c r="EA16" i="3" s="1"/>
  <c r="EB16" i="3" s="1"/>
  <c r="EC16" i="3" s="1"/>
  <c r="ED16" i="3" s="1"/>
  <c r="EE16" i="3" s="1"/>
  <c r="EF16" i="3" s="1"/>
  <c r="EG16" i="3" s="1"/>
  <c r="EH16" i="3" s="1"/>
  <c r="EI16" i="3" s="1"/>
  <c r="EJ16" i="3" s="1"/>
  <c r="EK16" i="3" s="1"/>
  <c r="EL16" i="3" s="1"/>
  <c r="EM16" i="3" s="1"/>
  <c r="EN16" i="3" s="1"/>
  <c r="EO16" i="3" s="1"/>
  <c r="EP16" i="3" s="1"/>
  <c r="EQ16" i="3" s="1"/>
  <c r="ER16" i="3" s="1"/>
  <c r="ES16" i="3" s="1"/>
  <c r="ET16" i="3" s="1"/>
  <c r="EU16" i="3" s="1"/>
  <c r="EV16" i="3" s="1"/>
  <c r="EW16" i="3" s="1"/>
  <c r="EX16" i="3" s="1"/>
  <c r="EY16" i="3" s="1"/>
  <c r="EZ16" i="3" s="1"/>
  <c r="FA16" i="3" s="1"/>
  <c r="FB16" i="3" s="1"/>
  <c r="FC16" i="3" s="1"/>
  <c r="FD16" i="3" s="1"/>
  <c r="FE16" i="3" s="1"/>
  <c r="AM19" i="3"/>
  <c r="AN19" i="3" s="1"/>
  <c r="AO19" i="3" s="1"/>
  <c r="AP19" i="3" s="1"/>
  <c r="AQ19" i="3" s="1"/>
  <c r="AR19" i="3" s="1"/>
  <c r="AS19" i="3" s="1"/>
  <c r="AT19" i="3" s="1"/>
  <c r="AU19" i="3" s="1"/>
  <c r="AV19" i="3" s="1"/>
  <c r="AW19" i="3" s="1"/>
  <c r="AX19" i="3" s="1"/>
  <c r="AY19" i="3" s="1"/>
  <c r="AZ19" i="3" s="1"/>
  <c r="BA19" i="3" s="1"/>
  <c r="BB19" i="3" s="1"/>
  <c r="BC19" i="3" s="1"/>
  <c r="BD19" i="3" s="1"/>
  <c r="BE19" i="3" s="1"/>
  <c r="BF19" i="3" s="1"/>
  <c r="BG19" i="3" s="1"/>
  <c r="BH19" i="3" s="1"/>
  <c r="BI19" i="3" s="1"/>
  <c r="BJ19" i="3" s="1"/>
  <c r="BK19" i="3" s="1"/>
  <c r="BM19" i="3"/>
  <c r="BN19" i="3" s="1"/>
  <c r="BO19" i="3" s="1"/>
  <c r="BP19" i="3" s="1"/>
  <c r="BQ19" i="3" s="1"/>
  <c r="BR19" i="3" s="1"/>
  <c r="BT19" i="3"/>
  <c r="BU19" i="3" s="1"/>
  <c r="BV19" i="3" s="1"/>
  <c r="BW19" i="3" s="1"/>
  <c r="BX19" i="3" s="1"/>
  <c r="BY19" i="3" s="1"/>
  <c r="BZ19" i="3" s="1"/>
  <c r="CA19" i="3" s="1"/>
  <c r="CB19" i="3" s="1"/>
  <c r="CC19" i="3" s="1"/>
  <c r="CD19" i="3" s="1"/>
  <c r="CE19" i="3" s="1"/>
  <c r="CF19" i="3" s="1"/>
  <c r="CG19" i="3" s="1"/>
  <c r="CH19" i="3" s="1"/>
  <c r="CI19" i="3" s="1"/>
  <c r="CJ19" i="3" s="1"/>
  <c r="CK19" i="3" s="1"/>
  <c r="CL19" i="3" s="1"/>
  <c r="CM19" i="3" s="1"/>
  <c r="CN19" i="3" s="1"/>
  <c r="CO19" i="3" s="1"/>
  <c r="CP19" i="3" s="1"/>
  <c r="CQ19" i="3" s="1"/>
  <c r="CR19" i="3" s="1"/>
  <c r="CS19" i="3" s="1"/>
  <c r="CT19" i="3" s="1"/>
  <c r="CU19" i="3" s="1"/>
  <c r="CV19" i="3" s="1"/>
  <c r="CW19" i="3" s="1"/>
  <c r="CX19" i="3" s="1"/>
  <c r="CY19" i="3" s="1"/>
  <c r="CZ19" i="3" s="1"/>
  <c r="DA19" i="3" s="1"/>
  <c r="DB19" i="3" s="1"/>
  <c r="DC19" i="3" s="1"/>
  <c r="DD19" i="3" s="1"/>
  <c r="DE19" i="3" s="1"/>
  <c r="DF19" i="3" s="1"/>
  <c r="DG19" i="3" s="1"/>
  <c r="DH19" i="3" s="1"/>
  <c r="DI19" i="3" s="1"/>
  <c r="DJ19" i="3" s="1"/>
  <c r="DK19" i="3" s="1"/>
  <c r="DL19" i="3" s="1"/>
  <c r="DM19" i="3" s="1"/>
  <c r="DN19" i="3" s="1"/>
  <c r="DO19" i="3" s="1"/>
  <c r="DP19" i="3" s="1"/>
  <c r="DQ19" i="3" s="1"/>
  <c r="DR19" i="3" s="1"/>
  <c r="DS19" i="3" s="1"/>
  <c r="DT19" i="3" s="1"/>
  <c r="DU19" i="3" s="1"/>
  <c r="DV19" i="3" s="1"/>
  <c r="DW19" i="3" s="1"/>
  <c r="DX19" i="3" s="1"/>
  <c r="DY19" i="3" s="1"/>
  <c r="DZ19" i="3" s="1"/>
  <c r="EA19" i="3" s="1"/>
  <c r="EB19" i="3" s="1"/>
  <c r="EC19" i="3" s="1"/>
  <c r="ED19" i="3" s="1"/>
  <c r="EE19" i="3" s="1"/>
  <c r="EF19" i="3" s="1"/>
  <c r="EG19" i="3" s="1"/>
  <c r="EH19" i="3" s="1"/>
  <c r="EI19" i="3" s="1"/>
  <c r="EJ19" i="3" s="1"/>
  <c r="EK19" i="3" s="1"/>
  <c r="EL19" i="3" s="1"/>
  <c r="EM19" i="3" s="1"/>
  <c r="EN19" i="3" s="1"/>
  <c r="EO19" i="3" s="1"/>
  <c r="EP19" i="3" s="1"/>
  <c r="EQ19" i="3" s="1"/>
  <c r="ER19" i="3" s="1"/>
  <c r="ES19" i="3" s="1"/>
  <c r="ET19" i="3" s="1"/>
  <c r="EU19" i="3" s="1"/>
  <c r="EV19" i="3" s="1"/>
  <c r="EW19" i="3" s="1"/>
  <c r="EX19" i="3" s="1"/>
  <c r="EY19" i="3" s="1"/>
  <c r="EZ19" i="3" s="1"/>
  <c r="FA19" i="3" s="1"/>
  <c r="FB19" i="3" s="1"/>
  <c r="FC19" i="3" s="1"/>
  <c r="FD19" i="3" s="1"/>
  <c r="FE19" i="3" s="1"/>
  <c r="AM27" i="3"/>
  <c r="AN27" i="3" s="1"/>
  <c r="AO27" i="3" s="1"/>
  <c r="AP27" i="3" s="1"/>
  <c r="AQ27" i="3" s="1"/>
  <c r="AR27" i="3" s="1"/>
  <c r="AS27" i="3" s="1"/>
  <c r="AT27" i="3" s="1"/>
  <c r="AU27" i="3" s="1"/>
  <c r="AV27" i="3" s="1"/>
  <c r="AW27" i="3" s="1"/>
  <c r="AX27" i="3" s="1"/>
  <c r="AY27" i="3" s="1"/>
  <c r="AZ27" i="3" s="1"/>
  <c r="BA27" i="3" s="1"/>
  <c r="BB27" i="3" s="1"/>
  <c r="BC27" i="3" s="1"/>
  <c r="BD27" i="3" s="1"/>
  <c r="BE27" i="3" s="1"/>
  <c r="BF27" i="3" s="1"/>
  <c r="BG27" i="3" s="1"/>
  <c r="BH27" i="3" s="1"/>
  <c r="BI27" i="3" s="1"/>
  <c r="BJ27" i="3" s="1"/>
  <c r="BK27" i="3" s="1"/>
  <c r="BM27" i="3"/>
  <c r="BN27" i="3" s="1"/>
  <c r="BO27" i="3" s="1"/>
  <c r="BP27" i="3" s="1"/>
  <c r="BQ27" i="3" s="1"/>
  <c r="BR27" i="3" s="1"/>
  <c r="BT27" i="3"/>
  <c r="BU27" i="3" s="1"/>
  <c r="BV27" i="3" s="1"/>
  <c r="BW27" i="3" s="1"/>
  <c r="AM28" i="3"/>
  <c r="AN28" i="3" s="1"/>
  <c r="AO28" i="3" s="1"/>
  <c r="AP28" i="3" s="1"/>
  <c r="AQ28" i="3" s="1"/>
  <c r="AR28" i="3" s="1"/>
  <c r="AS28" i="3" s="1"/>
  <c r="AT28" i="3" s="1"/>
  <c r="AU28" i="3" s="1"/>
  <c r="AV28" i="3" s="1"/>
  <c r="AW28" i="3" s="1"/>
  <c r="AX28" i="3" s="1"/>
  <c r="AY28" i="3" s="1"/>
  <c r="AZ28" i="3" s="1"/>
  <c r="BA28" i="3" s="1"/>
  <c r="BB28" i="3" s="1"/>
  <c r="BC28" i="3" s="1"/>
  <c r="BD28" i="3" s="1"/>
  <c r="BE28" i="3" s="1"/>
  <c r="BF28" i="3" s="1"/>
  <c r="BG28" i="3" s="1"/>
  <c r="BH28" i="3" s="1"/>
  <c r="BI28" i="3" s="1"/>
  <c r="BJ28" i="3" s="1"/>
  <c r="BK28" i="3" s="1"/>
  <c r="BM28" i="3"/>
  <c r="BN28" i="3" s="1"/>
  <c r="BO28" i="3" s="1"/>
  <c r="BP28" i="3" s="1"/>
  <c r="BQ28" i="3" s="1"/>
  <c r="BR28" i="3" s="1"/>
  <c r="BT28" i="3"/>
  <c r="BU28" i="3" s="1"/>
  <c r="BV28" i="3" s="1"/>
  <c r="BW28" i="3" s="1"/>
  <c r="BX28" i="3" s="1"/>
  <c r="BY28" i="3" s="1"/>
  <c r="BZ28" i="3" s="1"/>
  <c r="CA28" i="3" s="1"/>
  <c r="CB28" i="3" s="1"/>
  <c r="CC28" i="3" s="1"/>
  <c r="CD28" i="3" s="1"/>
  <c r="CE28" i="3" s="1"/>
  <c r="CF28" i="3" s="1"/>
  <c r="CG28" i="3" s="1"/>
  <c r="CH28" i="3" s="1"/>
  <c r="CI28" i="3" s="1"/>
  <c r="CJ28" i="3" s="1"/>
  <c r="CK28" i="3" s="1"/>
  <c r="CL28" i="3" s="1"/>
  <c r="CM28" i="3" s="1"/>
  <c r="CN28" i="3" s="1"/>
  <c r="CO28" i="3" s="1"/>
  <c r="CP28" i="3" s="1"/>
  <c r="CQ28" i="3" s="1"/>
  <c r="CR28" i="3" s="1"/>
  <c r="CS28" i="3" s="1"/>
  <c r="CT28" i="3" s="1"/>
  <c r="CU28" i="3" s="1"/>
  <c r="CV28" i="3" s="1"/>
  <c r="CW28" i="3" s="1"/>
  <c r="CX28" i="3" s="1"/>
  <c r="CY28" i="3" s="1"/>
  <c r="CZ28" i="3" s="1"/>
  <c r="DA28" i="3" s="1"/>
  <c r="DB28" i="3" s="1"/>
  <c r="DC28" i="3" s="1"/>
  <c r="DD28" i="3" s="1"/>
  <c r="DE28" i="3" s="1"/>
  <c r="DF28" i="3" s="1"/>
  <c r="DG28" i="3" s="1"/>
  <c r="DH28" i="3" s="1"/>
  <c r="DI28" i="3" s="1"/>
  <c r="DJ28" i="3" s="1"/>
  <c r="DK28" i="3" s="1"/>
  <c r="DL28" i="3" s="1"/>
  <c r="DM28" i="3" s="1"/>
  <c r="DN28" i="3" s="1"/>
  <c r="DO28" i="3" s="1"/>
  <c r="DP28" i="3" s="1"/>
  <c r="DQ28" i="3" s="1"/>
  <c r="DR28" i="3" s="1"/>
  <c r="DS28" i="3" s="1"/>
  <c r="DT28" i="3" s="1"/>
  <c r="DU28" i="3" s="1"/>
  <c r="DV28" i="3" s="1"/>
  <c r="DW28" i="3" s="1"/>
  <c r="DX28" i="3" s="1"/>
  <c r="DY28" i="3" s="1"/>
  <c r="DZ28" i="3" s="1"/>
  <c r="EA28" i="3" s="1"/>
  <c r="EB28" i="3" s="1"/>
  <c r="EC28" i="3" s="1"/>
  <c r="ED28" i="3" s="1"/>
  <c r="EE28" i="3" s="1"/>
  <c r="EF28" i="3" s="1"/>
  <c r="EG28" i="3" s="1"/>
  <c r="EH28" i="3" s="1"/>
  <c r="EI28" i="3" s="1"/>
  <c r="EJ28" i="3" s="1"/>
  <c r="EK28" i="3" s="1"/>
  <c r="EL28" i="3" s="1"/>
  <c r="EM28" i="3" s="1"/>
  <c r="EN28" i="3" s="1"/>
  <c r="EO28" i="3" s="1"/>
  <c r="EP28" i="3" s="1"/>
  <c r="EQ28" i="3" s="1"/>
  <c r="ER28" i="3" s="1"/>
  <c r="ES28" i="3" s="1"/>
  <c r="ET28" i="3" s="1"/>
  <c r="EU28" i="3" s="1"/>
  <c r="EV28" i="3" s="1"/>
  <c r="EW28" i="3" s="1"/>
  <c r="EX28" i="3" s="1"/>
  <c r="EY28" i="3" s="1"/>
  <c r="EZ28" i="3" s="1"/>
  <c r="FA28" i="3" s="1"/>
  <c r="FB28" i="3" s="1"/>
  <c r="FC28" i="3" s="1"/>
  <c r="FD28" i="3" s="1"/>
  <c r="FE28" i="3" s="1"/>
  <c r="AM31" i="3"/>
  <c r="AN31" i="3" s="1"/>
  <c r="AO31" i="3" s="1"/>
  <c r="AP31" i="3" s="1"/>
  <c r="AQ31" i="3" s="1"/>
  <c r="AR31" i="3" s="1"/>
  <c r="AS31" i="3" s="1"/>
  <c r="AT31" i="3" s="1"/>
  <c r="AU31" i="3" s="1"/>
  <c r="AV31" i="3" s="1"/>
  <c r="AW31" i="3" s="1"/>
  <c r="AX31" i="3" s="1"/>
  <c r="AY31" i="3" s="1"/>
  <c r="AZ31" i="3" s="1"/>
  <c r="BA31" i="3" s="1"/>
  <c r="BB31" i="3" s="1"/>
  <c r="BC31" i="3" s="1"/>
  <c r="BD31" i="3" s="1"/>
  <c r="BE31" i="3" s="1"/>
  <c r="BF31" i="3" s="1"/>
  <c r="BG31" i="3" s="1"/>
  <c r="BH31" i="3" s="1"/>
  <c r="BI31" i="3" s="1"/>
  <c r="BJ31" i="3" s="1"/>
  <c r="BK31" i="3" s="1"/>
  <c r="BM31" i="3"/>
  <c r="BN31" i="3" s="1"/>
  <c r="BO31" i="3" s="1"/>
  <c r="BP31" i="3" s="1"/>
  <c r="BQ31" i="3" s="1"/>
  <c r="BR31" i="3" s="1"/>
  <c r="BT31" i="3"/>
  <c r="BU31" i="3" s="1"/>
  <c r="AM32" i="3"/>
  <c r="AN32" i="3" s="1"/>
  <c r="AO32" i="3" s="1"/>
  <c r="AP32" i="3" s="1"/>
  <c r="AQ32" i="3" s="1"/>
  <c r="AR32" i="3" s="1"/>
  <c r="AS32" i="3" s="1"/>
  <c r="AT32" i="3" s="1"/>
  <c r="AU32" i="3" s="1"/>
  <c r="AV32" i="3" s="1"/>
  <c r="BM32" i="3"/>
  <c r="BN32" i="3" s="1"/>
  <c r="BO32" i="3" s="1"/>
  <c r="BP32" i="3" s="1"/>
  <c r="BQ32" i="3" s="1"/>
  <c r="BR32" i="3" s="1"/>
  <c r="BT32" i="3"/>
  <c r="BU32" i="3" s="1"/>
  <c r="BV32" i="3" s="1"/>
  <c r="BW32" i="3" s="1"/>
  <c r="BX32" i="3" s="1"/>
  <c r="BY32" i="3" s="1"/>
  <c r="BZ32" i="3" s="1"/>
  <c r="CA32" i="3" s="1"/>
  <c r="CB32" i="3" s="1"/>
  <c r="CC32" i="3" s="1"/>
  <c r="CD32" i="3" s="1"/>
  <c r="CE32" i="3" s="1"/>
  <c r="CF32" i="3" s="1"/>
  <c r="CG32" i="3" s="1"/>
  <c r="CH32" i="3" s="1"/>
  <c r="CI32" i="3" s="1"/>
  <c r="CJ32" i="3" s="1"/>
  <c r="CK32" i="3" s="1"/>
  <c r="CL32" i="3" s="1"/>
  <c r="CM32" i="3" s="1"/>
  <c r="CN32" i="3" s="1"/>
  <c r="CO32" i="3" s="1"/>
  <c r="CP32" i="3" s="1"/>
  <c r="CQ32" i="3" s="1"/>
  <c r="CR32" i="3" s="1"/>
  <c r="CS32" i="3" s="1"/>
  <c r="CT32" i="3" s="1"/>
  <c r="CU32" i="3" s="1"/>
  <c r="CV32" i="3" s="1"/>
  <c r="CW32" i="3" s="1"/>
  <c r="CX32" i="3" s="1"/>
  <c r="CY32" i="3" s="1"/>
  <c r="CZ32" i="3" s="1"/>
  <c r="DA32" i="3" s="1"/>
  <c r="DB32" i="3" s="1"/>
  <c r="DC32" i="3" s="1"/>
  <c r="DD32" i="3" s="1"/>
  <c r="DE32" i="3" s="1"/>
  <c r="DF32" i="3" s="1"/>
  <c r="DG32" i="3" s="1"/>
  <c r="DH32" i="3" s="1"/>
  <c r="DI32" i="3" s="1"/>
  <c r="DJ32" i="3" s="1"/>
  <c r="DK32" i="3" s="1"/>
  <c r="DL32" i="3" s="1"/>
  <c r="DM32" i="3" s="1"/>
  <c r="DN32" i="3" s="1"/>
  <c r="DO32" i="3" s="1"/>
  <c r="DP32" i="3" s="1"/>
  <c r="DQ32" i="3" s="1"/>
  <c r="DR32" i="3" s="1"/>
  <c r="DS32" i="3" s="1"/>
  <c r="DT32" i="3" s="1"/>
  <c r="DU32" i="3" s="1"/>
  <c r="DV32" i="3" s="1"/>
  <c r="DW32" i="3" s="1"/>
  <c r="DX32" i="3" s="1"/>
  <c r="DY32" i="3" s="1"/>
  <c r="DZ32" i="3" s="1"/>
  <c r="EA32" i="3" s="1"/>
  <c r="EB32" i="3" s="1"/>
  <c r="EC32" i="3" s="1"/>
  <c r="ED32" i="3" s="1"/>
  <c r="EE32" i="3" s="1"/>
  <c r="EF32" i="3" s="1"/>
  <c r="EG32" i="3" s="1"/>
  <c r="EH32" i="3" s="1"/>
  <c r="EI32" i="3" s="1"/>
  <c r="EJ32" i="3" s="1"/>
  <c r="EK32" i="3" s="1"/>
  <c r="EL32" i="3" s="1"/>
  <c r="EM32" i="3" s="1"/>
  <c r="EN32" i="3" s="1"/>
  <c r="EO32" i="3" s="1"/>
  <c r="EP32" i="3" s="1"/>
  <c r="EQ32" i="3" s="1"/>
  <c r="ER32" i="3" s="1"/>
  <c r="ES32" i="3" s="1"/>
  <c r="ET32" i="3" s="1"/>
  <c r="EU32" i="3" s="1"/>
  <c r="EV32" i="3" s="1"/>
  <c r="EW32" i="3" s="1"/>
  <c r="EX32" i="3" s="1"/>
  <c r="EY32" i="3" s="1"/>
  <c r="EZ32" i="3" s="1"/>
  <c r="FA32" i="3" s="1"/>
  <c r="FB32" i="3" s="1"/>
  <c r="FC32" i="3" s="1"/>
  <c r="FD32" i="3" s="1"/>
  <c r="FE32" i="3" s="1"/>
  <c r="AM34" i="3"/>
  <c r="AN34" i="3" s="1"/>
  <c r="AO34" i="3" s="1"/>
  <c r="AP34" i="3" s="1"/>
  <c r="AQ34" i="3" s="1"/>
  <c r="AR34" i="3" s="1"/>
  <c r="AS34" i="3" s="1"/>
  <c r="AT34" i="3" s="1"/>
  <c r="BM34" i="3"/>
  <c r="BN34" i="3" s="1"/>
  <c r="BO34" i="3" s="1"/>
  <c r="BP34" i="3" s="1"/>
  <c r="BQ34" i="3" s="1"/>
  <c r="BR34" i="3" s="1"/>
  <c r="BT34" i="3"/>
  <c r="AM37" i="3"/>
  <c r="BM37" i="3"/>
  <c r="BN37" i="3" s="1"/>
  <c r="BO37" i="3" s="1"/>
  <c r="BP37" i="3" s="1"/>
  <c r="BQ37" i="3" s="1"/>
  <c r="BR37" i="3" s="1"/>
  <c r="BT37" i="3"/>
  <c r="BU37" i="3" s="1"/>
  <c r="BV37" i="3" s="1"/>
  <c r="BW37" i="3" s="1"/>
  <c r="BX37" i="3" s="1"/>
  <c r="BY37" i="3" s="1"/>
  <c r="BZ37" i="3" s="1"/>
  <c r="CA37" i="3" s="1"/>
  <c r="CB37" i="3" s="1"/>
  <c r="CC37" i="3" s="1"/>
  <c r="CD37" i="3" s="1"/>
  <c r="CE37" i="3" s="1"/>
  <c r="CF37" i="3" s="1"/>
  <c r="CG37" i="3" s="1"/>
  <c r="CH37" i="3" s="1"/>
  <c r="CI37" i="3" s="1"/>
  <c r="CJ37" i="3" s="1"/>
  <c r="CK37" i="3" s="1"/>
  <c r="CL37" i="3" s="1"/>
  <c r="CM37" i="3" s="1"/>
  <c r="CN37" i="3" s="1"/>
  <c r="CO37" i="3" s="1"/>
  <c r="CP37" i="3" s="1"/>
  <c r="CQ37" i="3" s="1"/>
  <c r="CR37" i="3" s="1"/>
  <c r="CS37" i="3" s="1"/>
  <c r="CT37" i="3" s="1"/>
  <c r="CU37" i="3" s="1"/>
  <c r="CV37" i="3" s="1"/>
  <c r="CW37" i="3" s="1"/>
  <c r="CX37" i="3" s="1"/>
  <c r="CY37" i="3" s="1"/>
  <c r="CZ37" i="3" s="1"/>
  <c r="DA37" i="3" s="1"/>
  <c r="DB37" i="3" s="1"/>
  <c r="DC37" i="3" s="1"/>
  <c r="DD37" i="3" s="1"/>
  <c r="DE37" i="3" s="1"/>
  <c r="DF37" i="3" s="1"/>
  <c r="DG37" i="3" s="1"/>
  <c r="DH37" i="3" s="1"/>
  <c r="DI37" i="3" s="1"/>
  <c r="DJ37" i="3" s="1"/>
  <c r="DK37" i="3" s="1"/>
  <c r="DL37" i="3" s="1"/>
  <c r="DM37" i="3" s="1"/>
  <c r="DN37" i="3" s="1"/>
  <c r="DO37" i="3" s="1"/>
  <c r="DP37" i="3" s="1"/>
  <c r="DQ37" i="3" s="1"/>
  <c r="DR37" i="3" s="1"/>
  <c r="DS37" i="3" s="1"/>
  <c r="DT37" i="3" s="1"/>
  <c r="DU37" i="3" s="1"/>
  <c r="DV37" i="3" s="1"/>
  <c r="DW37" i="3" s="1"/>
  <c r="DX37" i="3" s="1"/>
  <c r="DY37" i="3" s="1"/>
  <c r="DZ37" i="3" s="1"/>
  <c r="EA37" i="3" s="1"/>
  <c r="EB37" i="3" s="1"/>
  <c r="EC37" i="3" s="1"/>
  <c r="ED37" i="3" s="1"/>
  <c r="EE37" i="3" s="1"/>
  <c r="EF37" i="3" s="1"/>
  <c r="EG37" i="3" s="1"/>
  <c r="EH37" i="3" s="1"/>
  <c r="EI37" i="3" s="1"/>
  <c r="EJ37" i="3" s="1"/>
  <c r="EK37" i="3" s="1"/>
  <c r="EL37" i="3" s="1"/>
  <c r="EM37" i="3" s="1"/>
  <c r="EN37" i="3" s="1"/>
  <c r="EO37" i="3" s="1"/>
  <c r="EP37" i="3" s="1"/>
  <c r="EQ37" i="3" s="1"/>
  <c r="ER37" i="3" s="1"/>
  <c r="ES37" i="3" s="1"/>
  <c r="ET37" i="3" s="1"/>
  <c r="EU37" i="3" s="1"/>
  <c r="EV37" i="3" s="1"/>
  <c r="EW37" i="3" s="1"/>
  <c r="EX37" i="3" s="1"/>
  <c r="EY37" i="3" s="1"/>
  <c r="EZ37" i="3" s="1"/>
  <c r="FA37" i="3" s="1"/>
  <c r="FB37" i="3" s="1"/>
  <c r="FC37" i="3" s="1"/>
  <c r="FD37" i="3" s="1"/>
  <c r="FE37" i="3" s="1"/>
  <c r="AM42" i="3"/>
  <c r="AN42" i="3" s="1"/>
  <c r="AO42" i="3" s="1"/>
  <c r="AP42" i="3" s="1"/>
  <c r="AQ42" i="3" s="1"/>
  <c r="AR42" i="3" s="1"/>
  <c r="AS42" i="3" s="1"/>
  <c r="AT42" i="3" s="1"/>
  <c r="AU42" i="3" s="1"/>
  <c r="AV42" i="3" s="1"/>
  <c r="AW42" i="3" s="1"/>
  <c r="AX42" i="3" s="1"/>
  <c r="AY42" i="3" s="1"/>
  <c r="AZ42" i="3" s="1"/>
  <c r="BA42" i="3" s="1"/>
  <c r="BB42" i="3" s="1"/>
  <c r="BC42" i="3" s="1"/>
  <c r="BD42" i="3" s="1"/>
  <c r="BE42" i="3" s="1"/>
  <c r="BF42" i="3" s="1"/>
  <c r="BG42" i="3" s="1"/>
  <c r="BH42" i="3" s="1"/>
  <c r="BI42" i="3" s="1"/>
  <c r="BJ42" i="3" s="1"/>
  <c r="BK42" i="3" s="1"/>
  <c r="BM42" i="3"/>
  <c r="BN42" i="3" s="1"/>
  <c r="BO42" i="3" s="1"/>
  <c r="BP42" i="3" s="1"/>
  <c r="BQ42" i="3" s="1"/>
  <c r="BR42" i="3" s="1"/>
  <c r="BT42" i="3"/>
  <c r="BU42" i="3" s="1"/>
  <c r="BV42" i="3" s="1"/>
  <c r="BW42" i="3" s="1"/>
  <c r="BX42" i="3" s="1"/>
  <c r="BY42" i="3" s="1"/>
  <c r="BZ42" i="3" s="1"/>
  <c r="CA42" i="3" s="1"/>
  <c r="CB42" i="3" s="1"/>
  <c r="CC42" i="3" s="1"/>
  <c r="CD42" i="3" s="1"/>
  <c r="CE42" i="3" s="1"/>
  <c r="CF42" i="3" s="1"/>
  <c r="CG42" i="3" s="1"/>
  <c r="EU6" i="3"/>
  <c r="EV6" i="3" s="1"/>
  <c r="EW6" i="3" s="1"/>
  <c r="EX6" i="3" s="1"/>
  <c r="EY6" i="3" s="1"/>
  <c r="EZ6" i="3" s="1"/>
  <c r="FA6" i="3" s="1"/>
  <c r="FB6" i="3" s="1"/>
  <c r="FC6" i="3" s="1"/>
  <c r="FD6" i="3" s="1"/>
  <c r="FE6" i="3" s="1"/>
  <c r="BS977" i="3"/>
  <c r="BL53" i="3"/>
  <c r="BL977" i="3" s="1"/>
  <c r="AD53" i="3"/>
  <c r="AD977" i="3" s="1"/>
  <c r="AE53" i="3"/>
  <c r="AE54" i="3" s="1"/>
  <c r="AE55" i="3" s="1"/>
  <c r="AE57" i="3" s="1"/>
  <c r="AF53" i="3"/>
  <c r="AF977" i="3" s="1"/>
  <c r="AG53" i="3"/>
  <c r="AG977" i="3" s="1"/>
  <c r="AH53" i="3"/>
  <c r="AH54" i="3" s="1"/>
  <c r="AH55" i="3" s="1"/>
  <c r="AH57" i="3" s="1"/>
  <c r="AI53" i="3"/>
  <c r="AI54" i="3" s="1"/>
  <c r="AI55" i="3" s="1"/>
  <c r="AI57" i="3" s="1"/>
  <c r="AJ53" i="3"/>
  <c r="AJ977" i="3" s="1"/>
  <c r="AK53" i="3"/>
  <c r="AK977" i="3" s="1"/>
  <c r="AL53" i="3"/>
  <c r="AL977" i="3" s="1"/>
  <c r="R53" i="3"/>
  <c r="R54" i="3" s="1"/>
  <c r="S53" i="3"/>
  <c r="S977" i="3" s="1"/>
  <c r="T53" i="3"/>
  <c r="T54" i="3" s="1"/>
  <c r="U53" i="3"/>
  <c r="U977" i="3" s="1"/>
  <c r="V53" i="3"/>
  <c r="V54" i="3" s="1"/>
  <c r="W53" i="3"/>
  <c r="W977" i="3" s="1"/>
  <c r="X53" i="3"/>
  <c r="X977" i="3" s="1"/>
  <c r="Y53" i="3"/>
  <c r="Y977" i="3" s="1"/>
  <c r="Z53" i="3"/>
  <c r="Z977" i="3" s="1"/>
  <c r="AA53" i="3"/>
  <c r="AA977" i="3" s="1"/>
  <c r="AB53" i="3"/>
  <c r="AB977" i="3" s="1"/>
  <c r="AC53" i="3"/>
  <c r="AC977" i="3" s="1"/>
  <c r="L53" i="3"/>
  <c r="L977" i="3" s="1"/>
  <c r="L978" i="3" s="1"/>
  <c r="Q53" i="3"/>
  <c r="Q54" i="3" s="1"/>
  <c r="P53" i="3"/>
  <c r="P54" i="3" s="1"/>
  <c r="O53" i="3"/>
  <c r="O54" i="3" s="1"/>
  <c r="N53" i="3"/>
  <c r="N54" i="3" s="1"/>
  <c r="M53" i="3"/>
  <c r="M54" i="3" s="1"/>
  <c r="K53" i="3"/>
  <c r="K54" i="3" s="1"/>
  <c r="K55" i="3" s="1"/>
  <c r="K57" i="3" s="1"/>
  <c r="J53" i="3"/>
  <c r="I53" i="3"/>
  <c r="H53" i="3"/>
  <c r="G53" i="3"/>
  <c r="F53" i="3"/>
  <c r="E53" i="3"/>
  <c r="D53" i="3"/>
  <c r="C53" i="3"/>
  <c r="J54" i="3"/>
  <c r="J57" i="3" s="1"/>
  <c r="J58" i="3" s="1"/>
  <c r="J60" i="3" s="1"/>
  <c r="I54" i="3"/>
  <c r="H54" i="3"/>
  <c r="H57" i="3" s="1"/>
  <c r="H58" i="3" s="1"/>
  <c r="H60" i="3" s="1"/>
  <c r="G54" i="3"/>
  <c r="G57" i="3" s="1"/>
  <c r="G58" i="3" s="1"/>
  <c r="G60" i="3" s="1"/>
  <c r="F54" i="3"/>
  <c r="F57" i="3" s="1"/>
  <c r="F58" i="3" s="1"/>
  <c r="F60" i="3" s="1"/>
  <c r="E54" i="3"/>
  <c r="D54" i="3"/>
  <c r="D57" i="3" s="1"/>
  <c r="D58" i="3" s="1"/>
  <c r="D60" i="3" s="1"/>
  <c r="C54" i="3"/>
  <c r="C57" i="3" s="1"/>
  <c r="C58" i="3" s="1"/>
  <c r="C60" i="3" s="1"/>
  <c r="EU68" i="2"/>
  <c r="EU992" i="2" s="1"/>
  <c r="EV68" i="2"/>
  <c r="EV992" i="2"/>
  <c r="EW68" i="2"/>
  <c r="EW992" i="2" s="1"/>
  <c r="EX68" i="2"/>
  <c r="EX992" i="2" s="1"/>
  <c r="EY68" i="2"/>
  <c r="EY992" i="2" s="1"/>
  <c r="EZ68" i="2"/>
  <c r="EZ992" i="2" s="1"/>
  <c r="FF993" i="2" s="1"/>
  <c r="FA68" i="2"/>
  <c r="FA992" i="2" s="1"/>
  <c r="FB68" i="2"/>
  <c r="FB992" i="2" s="1"/>
  <c r="FC68" i="2"/>
  <c r="FC992" i="2" s="1"/>
  <c r="FD68" i="2"/>
  <c r="FD992" i="2"/>
  <c r="FE68" i="2"/>
  <c r="FE992" i="2" s="1"/>
  <c r="FF68" i="2"/>
  <c r="FF992" i="2" s="1"/>
  <c r="EI68" i="2"/>
  <c r="EI992" i="2"/>
  <c r="EJ68" i="2"/>
  <c r="EJ992" i="2"/>
  <c r="EK68" i="2"/>
  <c r="EK992" i="2"/>
  <c r="EL68" i="2"/>
  <c r="EL992" i="2"/>
  <c r="EM68" i="2"/>
  <c r="EM992" i="2"/>
  <c r="EN68" i="2"/>
  <c r="EN992" i="2"/>
  <c r="EO68" i="2"/>
  <c r="EO992" i="2"/>
  <c r="EP68" i="2"/>
  <c r="EP992" i="2"/>
  <c r="EQ68" i="2"/>
  <c r="EQ992" i="2"/>
  <c r="ER68" i="2"/>
  <c r="ER992" i="2"/>
  <c r="ES68" i="2"/>
  <c r="ES992" i="2"/>
  <c r="ET68" i="2"/>
  <c r="ET992" i="2"/>
  <c r="DW68" i="2"/>
  <c r="DW992" i="2" s="1"/>
  <c r="DX68" i="2"/>
  <c r="DX992" i="2" s="1"/>
  <c r="DY68" i="2"/>
  <c r="DY992" i="2" s="1"/>
  <c r="DZ68" i="2"/>
  <c r="DZ992" i="2" s="1"/>
  <c r="EA68" i="2"/>
  <c r="EA992" i="2"/>
  <c r="EB68" i="2"/>
  <c r="EB992" i="2" s="1"/>
  <c r="EC68" i="2"/>
  <c r="EC992" i="2" s="1"/>
  <c r="ED68" i="2"/>
  <c r="ED992" i="2" s="1"/>
  <c r="EE68" i="2"/>
  <c r="EE992" i="2" s="1"/>
  <c r="EF68" i="2"/>
  <c r="EF992" i="2" s="1"/>
  <c r="EG68" i="2"/>
  <c r="EH68" i="2"/>
  <c r="EH992" i="2" s="1"/>
  <c r="DK68" i="2"/>
  <c r="DK992" i="2" s="1"/>
  <c r="DL68" i="2"/>
  <c r="DL992" i="2"/>
  <c r="DM68" i="2"/>
  <c r="DM992" i="2" s="1"/>
  <c r="DN68" i="2"/>
  <c r="DN992" i="2"/>
  <c r="DO68" i="2"/>
  <c r="DP68" i="2"/>
  <c r="DP992" i="2"/>
  <c r="DQ68" i="2"/>
  <c r="DQ992" i="2" s="1"/>
  <c r="DR68" i="2"/>
  <c r="DR992" i="2"/>
  <c r="DS68" i="2"/>
  <c r="DS992" i="2" s="1"/>
  <c r="DT68" i="2"/>
  <c r="DT992" i="2"/>
  <c r="DU68" i="2"/>
  <c r="DU992" i="2" s="1"/>
  <c r="DV68" i="2"/>
  <c r="DV992" i="2"/>
  <c r="CY68" i="2"/>
  <c r="CY992" i="2" s="1"/>
  <c r="CZ68" i="2"/>
  <c r="CZ992" i="2" s="1"/>
  <c r="DA68" i="2"/>
  <c r="DA992" i="2" s="1"/>
  <c r="DB68" i="2"/>
  <c r="DB992" i="2" s="1"/>
  <c r="DC68" i="2"/>
  <c r="DC992" i="2" s="1"/>
  <c r="DD68" i="2"/>
  <c r="DD992" i="2" s="1"/>
  <c r="DE68" i="2"/>
  <c r="DE992" i="2" s="1"/>
  <c r="DF68" i="2"/>
  <c r="DF992" i="2"/>
  <c r="DG68" i="2"/>
  <c r="DG992" i="2" s="1"/>
  <c r="DH68" i="2"/>
  <c r="DH992" i="2" s="1"/>
  <c r="DI68" i="2"/>
  <c r="DJ68" i="2"/>
  <c r="DJ992" i="2" s="1"/>
  <c r="CM68" i="2"/>
  <c r="CM992" i="2"/>
  <c r="CN68" i="2"/>
  <c r="CN992" i="2" s="1"/>
  <c r="CO68" i="2"/>
  <c r="CO992" i="2"/>
  <c r="CP68" i="2"/>
  <c r="CP992" i="2" s="1"/>
  <c r="CQ68" i="2"/>
  <c r="CQ992" i="2"/>
  <c r="CR68" i="2"/>
  <c r="CR992" i="2" s="1"/>
  <c r="CS68" i="2"/>
  <c r="CS992" i="2"/>
  <c r="CT68" i="2"/>
  <c r="CT992" i="2" s="1"/>
  <c r="CU68" i="2"/>
  <c r="CU992" i="2"/>
  <c r="CV68" i="2"/>
  <c r="CV992" i="2" s="1"/>
  <c r="CW68" i="2"/>
  <c r="CW992" i="2"/>
  <c r="CX68" i="2"/>
  <c r="CX992" i="2" s="1"/>
  <c r="CA68" i="2"/>
  <c r="CB68" i="2"/>
  <c r="CB992" i="2" s="1"/>
  <c r="CC68" i="2"/>
  <c r="CC992" i="2"/>
  <c r="CD68" i="2"/>
  <c r="CD992" i="2" s="1"/>
  <c r="CE68" i="2"/>
  <c r="CE992" i="2" s="1"/>
  <c r="CF68" i="2"/>
  <c r="CF992" i="2" s="1"/>
  <c r="CG68" i="2"/>
  <c r="CG992" i="2" s="1"/>
  <c r="CH68" i="2"/>
  <c r="CH992" i="2" s="1"/>
  <c r="CI68" i="2"/>
  <c r="CI992" i="2" s="1"/>
  <c r="CJ68" i="2"/>
  <c r="CJ992" i="2" s="1"/>
  <c r="CK68" i="2"/>
  <c r="CK992" i="2"/>
  <c r="CL68" i="2"/>
  <c r="CL992" i="2" s="1"/>
  <c r="BO68" i="2"/>
  <c r="BO992" i="2"/>
  <c r="BP68" i="2"/>
  <c r="BP992" i="2"/>
  <c r="BQ68" i="2"/>
  <c r="BQ992" i="2"/>
  <c r="BR68" i="2"/>
  <c r="BR992" i="2"/>
  <c r="BS68" i="2"/>
  <c r="BS992" i="2"/>
  <c r="BT68" i="2"/>
  <c r="BT992" i="2"/>
  <c r="BU68" i="2"/>
  <c r="BU992" i="2"/>
  <c r="BV68" i="2"/>
  <c r="BV992" i="2"/>
  <c r="BW68" i="2"/>
  <c r="BW992" i="2"/>
  <c r="BX68" i="2"/>
  <c r="BX992" i="2"/>
  <c r="BY68" i="2"/>
  <c r="BY992" i="2"/>
  <c r="BZ68" i="2"/>
  <c r="BZ992" i="2"/>
  <c r="BC68" i="2"/>
  <c r="BD68" i="2"/>
  <c r="BD992" i="2" s="1"/>
  <c r="BE68" i="2"/>
  <c r="BE992" i="2" s="1"/>
  <c r="BF68" i="2"/>
  <c r="BF992" i="2" s="1"/>
  <c r="BG68" i="2"/>
  <c r="BG992" i="2" s="1"/>
  <c r="BH68" i="2"/>
  <c r="BH992" i="2"/>
  <c r="BI68" i="2"/>
  <c r="BI992" i="2" s="1"/>
  <c r="BJ68" i="2"/>
  <c r="BJ992" i="2" s="1"/>
  <c r="BK68" i="2"/>
  <c r="BK992" i="2" s="1"/>
  <c r="BL68" i="2"/>
  <c r="BL992" i="2" s="1"/>
  <c r="BM68" i="2"/>
  <c r="BM992" i="2" s="1"/>
  <c r="BN68" i="2"/>
  <c r="BN992" i="2" s="1"/>
  <c r="AQ68" i="2"/>
  <c r="AQ992" i="2"/>
  <c r="AR68" i="2"/>
  <c r="AR992" i="2" s="1"/>
  <c r="AS68" i="2"/>
  <c r="AS992" i="2"/>
  <c r="AT68" i="2"/>
  <c r="AT992" i="2" s="1"/>
  <c r="AU68" i="2"/>
  <c r="AU992" i="2"/>
  <c r="AV68" i="2"/>
  <c r="AV992" i="2" s="1"/>
  <c r="AW68" i="2"/>
  <c r="AW992" i="2"/>
  <c r="AX68" i="2"/>
  <c r="AX992" i="2" s="1"/>
  <c r="AY68" i="2"/>
  <c r="AY992" i="2"/>
  <c r="AZ68" i="2"/>
  <c r="AZ992" i="2" s="1"/>
  <c r="BA68" i="2"/>
  <c r="BA992" i="2"/>
  <c r="BB68" i="2"/>
  <c r="BB992" i="2" s="1"/>
  <c r="AE68" i="2"/>
  <c r="AE992" i="2"/>
  <c r="AF68" i="2"/>
  <c r="AF992" i="2" s="1"/>
  <c r="AG68" i="2"/>
  <c r="AG992" i="2" s="1"/>
  <c r="AH68" i="2"/>
  <c r="AI68" i="2"/>
  <c r="AI992" i="2" s="1"/>
  <c r="AJ68" i="2"/>
  <c r="AJ992" i="2" s="1"/>
  <c r="AK68" i="2"/>
  <c r="AL68" i="2"/>
  <c r="AL992" i="2" s="1"/>
  <c r="AM68" i="2"/>
  <c r="AM992" i="2"/>
  <c r="AN68" i="2"/>
  <c r="AN992" i="2" s="1"/>
  <c r="AO68" i="2"/>
  <c r="AO992" i="2"/>
  <c r="AP68" i="2"/>
  <c r="S68" i="2"/>
  <c r="S992" i="2" s="1"/>
  <c r="AD993" i="2" s="1"/>
  <c r="T68" i="2"/>
  <c r="T992" i="2"/>
  <c r="U68" i="2"/>
  <c r="U992" i="2" s="1"/>
  <c r="V68" i="2"/>
  <c r="V992" i="2"/>
  <c r="W68" i="2"/>
  <c r="W992" i="2" s="1"/>
  <c r="X68" i="2"/>
  <c r="X992" i="2"/>
  <c r="Y68" i="2"/>
  <c r="Y992" i="2" s="1"/>
  <c r="Z68" i="2"/>
  <c r="Z992" i="2"/>
  <c r="AA68" i="2"/>
  <c r="AA992" i="2" s="1"/>
  <c r="AB68" i="2"/>
  <c r="AB992" i="2"/>
  <c r="AC68" i="2"/>
  <c r="AC992" i="2" s="1"/>
  <c r="AD68" i="2"/>
  <c r="AD992" i="2"/>
  <c r="M68" i="2"/>
  <c r="M992" i="2" s="1"/>
  <c r="M993" i="2"/>
  <c r="R68" i="2"/>
  <c r="R992" i="2" s="1"/>
  <c r="Q68" i="2"/>
  <c r="Q992" i="2"/>
  <c r="P68" i="2"/>
  <c r="P992" i="2" s="1"/>
  <c r="O68" i="2"/>
  <c r="O992" i="2"/>
  <c r="N68" i="2"/>
  <c r="N992" i="2" s="1"/>
  <c r="C988" i="2"/>
  <c r="L68" i="2"/>
  <c r="M69" i="2"/>
  <c r="M70" i="2" s="1"/>
  <c r="M72" i="2" s="1"/>
  <c r="M73" i="2" s="1"/>
  <c r="O69" i="2"/>
  <c r="O70" i="2" s="1"/>
  <c r="O72" i="2" s="1"/>
  <c r="O73" i="2"/>
  <c r="P69" i="2"/>
  <c r="Q69" i="2"/>
  <c r="Q70" i="2" s="1"/>
  <c r="Q72" i="2" s="1"/>
  <c r="Q73" i="2" s="1"/>
  <c r="S69" i="2"/>
  <c r="S70" i="2" s="1"/>
  <c r="S72" i="2" s="1"/>
  <c r="S73" i="2" s="1"/>
  <c r="T69" i="2"/>
  <c r="T70" i="2" s="1"/>
  <c r="T72" i="2" s="1"/>
  <c r="T73" i="2" s="1"/>
  <c r="U69" i="2"/>
  <c r="U70" i="2" s="1"/>
  <c r="U72" i="2" s="1"/>
  <c r="U73" i="2" s="1"/>
  <c r="V69" i="2"/>
  <c r="V70" i="2"/>
  <c r="V72" i="2" s="1"/>
  <c r="V73" i="2" s="1"/>
  <c r="W69" i="2"/>
  <c r="W70" i="2" s="1"/>
  <c r="W72" i="2" s="1"/>
  <c r="W73" i="2"/>
  <c r="X69" i="2"/>
  <c r="X70" i="2" s="1"/>
  <c r="X72" i="2" s="1"/>
  <c r="X73" i="2" s="1"/>
  <c r="Y69" i="2"/>
  <c r="Y70" i="2" s="1"/>
  <c r="Y72" i="2" s="1"/>
  <c r="Y73" i="2" s="1"/>
  <c r="Z69" i="2"/>
  <c r="Z70" i="2"/>
  <c r="Z72" i="2" s="1"/>
  <c r="Z73" i="2" s="1"/>
  <c r="AA69" i="2"/>
  <c r="AA70" i="2" s="1"/>
  <c r="AA72" i="2" s="1"/>
  <c r="AA73" i="2" s="1"/>
  <c r="AB69" i="2"/>
  <c r="AB70" i="2" s="1"/>
  <c r="AB72" i="2" s="1"/>
  <c r="AB73" i="2" s="1"/>
  <c r="AC69" i="2"/>
  <c r="AC70" i="2" s="1"/>
  <c r="AC72" i="2" s="1"/>
  <c r="AC73" i="2" s="1"/>
  <c r="AD69" i="2"/>
  <c r="AD70" i="2"/>
  <c r="AD72" i="2" s="1"/>
  <c r="AD73" i="2" s="1"/>
  <c r="AE69" i="2"/>
  <c r="AE70" i="2" s="1"/>
  <c r="AE72" i="2" s="1"/>
  <c r="AE73" i="2"/>
  <c r="AF69" i="2"/>
  <c r="AF70" i="2" s="1"/>
  <c r="AF72" i="2" s="1"/>
  <c r="AG69" i="2"/>
  <c r="AG70" i="2" s="1"/>
  <c r="AG72" i="2" s="1"/>
  <c r="AG73" i="2" s="1"/>
  <c r="AI69" i="2"/>
  <c r="AI70" i="2" s="1"/>
  <c r="AI72" i="2" s="1"/>
  <c r="AI73" i="2"/>
  <c r="AJ69" i="2"/>
  <c r="AJ70" i="2" s="1"/>
  <c r="AJ72" i="2" s="1"/>
  <c r="AJ73" i="2" s="1"/>
  <c r="AL69" i="2"/>
  <c r="AL70" i="2"/>
  <c r="AL72" i="2" s="1"/>
  <c r="AL73" i="2" s="1"/>
  <c r="AM69" i="2"/>
  <c r="AM70" i="2" s="1"/>
  <c r="AM72" i="2" s="1"/>
  <c r="AM73" i="2" s="1"/>
  <c r="AN69" i="2"/>
  <c r="AN70" i="2" s="1"/>
  <c r="AN72" i="2" s="1"/>
  <c r="AN73" i="2" s="1"/>
  <c r="AO69" i="2"/>
  <c r="AO70" i="2" s="1"/>
  <c r="AO72" i="2" s="1"/>
  <c r="AO73" i="2" s="1"/>
  <c r="AQ69" i="2"/>
  <c r="AQ70" i="2" s="1"/>
  <c r="AQ72" i="2" s="1"/>
  <c r="AQ73" i="2"/>
  <c r="AR69" i="2"/>
  <c r="AR70" i="2" s="1"/>
  <c r="AR72" i="2" s="1"/>
  <c r="AS69" i="2"/>
  <c r="AS70" i="2" s="1"/>
  <c r="AS72" i="2" s="1"/>
  <c r="AS73" i="2" s="1"/>
  <c r="AT69" i="2"/>
  <c r="AT70" i="2"/>
  <c r="AT72" i="2" s="1"/>
  <c r="AT73" i="2" s="1"/>
  <c r="AU69" i="2"/>
  <c r="AU70" i="2" s="1"/>
  <c r="AU72" i="2" s="1"/>
  <c r="AV69" i="2"/>
  <c r="AV70" i="2" s="1"/>
  <c r="AV72" i="2" s="1"/>
  <c r="AV73" i="2" s="1"/>
  <c r="AW69" i="2"/>
  <c r="AW70" i="2" s="1"/>
  <c r="AW72" i="2" s="1"/>
  <c r="AW73" i="2" s="1"/>
  <c r="AX69" i="2"/>
  <c r="AX70" i="2"/>
  <c r="AX72" i="2" s="1"/>
  <c r="AX73" i="2" s="1"/>
  <c r="AY69" i="2"/>
  <c r="AY70" i="2"/>
  <c r="AY72" i="2" s="1"/>
  <c r="AY73" i="2"/>
  <c r="AZ69" i="2"/>
  <c r="AZ70" i="2" s="1"/>
  <c r="AZ72" i="2" s="1"/>
  <c r="AZ73" i="2" s="1"/>
  <c r="BA69" i="2"/>
  <c r="BA70" i="2" s="1"/>
  <c r="BA72" i="2" s="1"/>
  <c r="BA73" i="2" s="1"/>
  <c r="BB69" i="2"/>
  <c r="BB70" i="2"/>
  <c r="BB72" i="2" s="1"/>
  <c r="BB73" i="2" s="1"/>
  <c r="BD69" i="2"/>
  <c r="BD70" i="2" s="1"/>
  <c r="BD72" i="2" s="1"/>
  <c r="BD73" i="2" s="1"/>
  <c r="BE69" i="2"/>
  <c r="BE70" i="2" s="1"/>
  <c r="BE72" i="2" s="1"/>
  <c r="BE73" i="2" s="1"/>
  <c r="BF69" i="2"/>
  <c r="BF70" i="2"/>
  <c r="BF72" i="2" s="1"/>
  <c r="BF73" i="2" s="1"/>
  <c r="BG69" i="2"/>
  <c r="BG70" i="2" s="1"/>
  <c r="BG72" i="2" s="1"/>
  <c r="BH69" i="2"/>
  <c r="BH70" i="2"/>
  <c r="BH72" i="2" s="1"/>
  <c r="BH73" i="2" s="1"/>
  <c r="BI69" i="2"/>
  <c r="BI70" i="2" s="1"/>
  <c r="BI72" i="2" s="1"/>
  <c r="BI73" i="2" s="1"/>
  <c r="BJ69" i="2"/>
  <c r="BJ70" i="2"/>
  <c r="BJ72" i="2" s="1"/>
  <c r="BJ73" i="2" s="1"/>
  <c r="BK69" i="2"/>
  <c r="BK70" i="2" s="1"/>
  <c r="BK72" i="2" s="1"/>
  <c r="BK73" i="2" s="1"/>
  <c r="BL69" i="2"/>
  <c r="BL70" i="2"/>
  <c r="BL72" i="2" s="1"/>
  <c r="BL73" i="2" s="1"/>
  <c r="BM69" i="2"/>
  <c r="BM70" i="2" s="1"/>
  <c r="BM72" i="2" s="1"/>
  <c r="BM73" i="2" s="1"/>
  <c r="BN69" i="2"/>
  <c r="BN70" i="2"/>
  <c r="BN72" i="2" s="1"/>
  <c r="BN73" i="2" s="1"/>
  <c r="BO69" i="2"/>
  <c r="BO70" i="2" s="1"/>
  <c r="BO72" i="2" s="1"/>
  <c r="BP69" i="2"/>
  <c r="BP70" i="2"/>
  <c r="BP72" i="2" s="1"/>
  <c r="BP73" i="2" s="1"/>
  <c r="BQ69" i="2"/>
  <c r="BQ70" i="2" s="1"/>
  <c r="BQ72" i="2" s="1"/>
  <c r="BQ73" i="2" s="1"/>
  <c r="BR69" i="2"/>
  <c r="BR70" i="2"/>
  <c r="BR72" i="2" s="1"/>
  <c r="BR73" i="2" s="1"/>
  <c r="BS69" i="2"/>
  <c r="BS70" i="2" s="1"/>
  <c r="BS72" i="2" s="1"/>
  <c r="BS73" i="2" s="1"/>
  <c r="BT69" i="2"/>
  <c r="BT70" i="2"/>
  <c r="BT72" i="2" s="1"/>
  <c r="BT73" i="2" s="1"/>
  <c r="BU69" i="2"/>
  <c r="BU70" i="2" s="1"/>
  <c r="BU72" i="2" s="1"/>
  <c r="BU73" i="2" s="1"/>
  <c r="BV69" i="2"/>
  <c r="BV70" i="2"/>
  <c r="BV72" i="2" s="1"/>
  <c r="BV73" i="2" s="1"/>
  <c r="BW69" i="2"/>
  <c r="BW70" i="2" s="1"/>
  <c r="BW72" i="2" s="1"/>
  <c r="BX69" i="2"/>
  <c r="BX70" i="2"/>
  <c r="BX72" i="2" s="1"/>
  <c r="BX73" i="2" s="1"/>
  <c r="BY69" i="2"/>
  <c r="BY70" i="2" s="1"/>
  <c r="BY72" i="2" s="1"/>
  <c r="BY73" i="2" s="1"/>
  <c r="BZ69" i="2"/>
  <c r="BZ70" i="2"/>
  <c r="BZ72" i="2" s="1"/>
  <c r="BZ73" i="2" s="1"/>
  <c r="CB69" i="2"/>
  <c r="CB70" i="2"/>
  <c r="CB72" i="2" s="1"/>
  <c r="CB73" i="2" s="1"/>
  <c r="CC69" i="2"/>
  <c r="CC70" i="2" s="1"/>
  <c r="CC72" i="2" s="1"/>
  <c r="CC73" i="2" s="1"/>
  <c r="CD69" i="2"/>
  <c r="CD70" i="2"/>
  <c r="CD72" i="2" s="1"/>
  <c r="CD73" i="2" s="1"/>
  <c r="CE69" i="2"/>
  <c r="CE70" i="2" s="1"/>
  <c r="CE72" i="2" s="1"/>
  <c r="CF69" i="2"/>
  <c r="CF70" i="2"/>
  <c r="CF72" i="2" s="1"/>
  <c r="CF73" i="2" s="1"/>
  <c r="CG69" i="2"/>
  <c r="CG70" i="2" s="1"/>
  <c r="CG72" i="2" s="1"/>
  <c r="CG73" i="2" s="1"/>
  <c r="CH69" i="2"/>
  <c r="CH70" i="2"/>
  <c r="CH72" i="2" s="1"/>
  <c r="CH73" i="2" s="1"/>
  <c r="CI69" i="2"/>
  <c r="CI70" i="2" s="1"/>
  <c r="CI72" i="2" s="1"/>
  <c r="CI73" i="2" s="1"/>
  <c r="CJ69" i="2"/>
  <c r="CJ70" i="2"/>
  <c r="CJ72" i="2" s="1"/>
  <c r="CJ73" i="2" s="1"/>
  <c r="CK69" i="2"/>
  <c r="CK70" i="2" s="1"/>
  <c r="CK72" i="2" s="1"/>
  <c r="CK73" i="2" s="1"/>
  <c r="CL69" i="2"/>
  <c r="CL70" i="2"/>
  <c r="CL72" i="2" s="1"/>
  <c r="CL73" i="2" s="1"/>
  <c r="CM69" i="2"/>
  <c r="CM70" i="2" s="1"/>
  <c r="CM72" i="2" s="1"/>
  <c r="CN69" i="2"/>
  <c r="CN70" i="2"/>
  <c r="CN72" i="2" s="1"/>
  <c r="CN73" i="2" s="1"/>
  <c r="CO69" i="2"/>
  <c r="CO70" i="2" s="1"/>
  <c r="CO72" i="2" s="1"/>
  <c r="CO73" i="2" s="1"/>
  <c r="CP69" i="2"/>
  <c r="CP70" i="2"/>
  <c r="CP72" i="2" s="1"/>
  <c r="CP73" i="2" s="1"/>
  <c r="CQ69" i="2"/>
  <c r="CQ70" i="2" s="1"/>
  <c r="CQ72" i="2" s="1"/>
  <c r="CQ73" i="2" s="1"/>
  <c r="CR69" i="2"/>
  <c r="CR70" i="2"/>
  <c r="CR72" i="2" s="1"/>
  <c r="CS69" i="2"/>
  <c r="CS70" i="2" s="1"/>
  <c r="CS72" i="2"/>
  <c r="CS73" i="2" s="1"/>
  <c r="CT69" i="2"/>
  <c r="CT70" i="2" s="1"/>
  <c r="CT72" i="2" s="1"/>
  <c r="CT73" i="2" s="1"/>
  <c r="CU69" i="2"/>
  <c r="CU70" i="2" s="1"/>
  <c r="CU72" i="2" s="1"/>
  <c r="CV69" i="2"/>
  <c r="CV70" i="2"/>
  <c r="CV72" i="2" s="1"/>
  <c r="CW69" i="2"/>
  <c r="CW70" i="2" s="1"/>
  <c r="CW72" i="2"/>
  <c r="CW73" i="2" s="1"/>
  <c r="CX69" i="2"/>
  <c r="CX70" i="2" s="1"/>
  <c r="CX72" i="2" s="1"/>
  <c r="CY69" i="2"/>
  <c r="CY70" i="2" s="1"/>
  <c r="CY72" i="2" s="1"/>
  <c r="CZ69" i="2"/>
  <c r="CZ70" i="2"/>
  <c r="CZ72" i="2" s="1"/>
  <c r="DA69" i="2"/>
  <c r="DA70" i="2"/>
  <c r="DA72" i="2"/>
  <c r="DB69" i="2"/>
  <c r="DB70" i="2"/>
  <c r="DB72" i="2"/>
  <c r="DB73" i="2" s="1"/>
  <c r="DC69" i="2"/>
  <c r="DC70" i="2"/>
  <c r="DC72" i="2" s="1"/>
  <c r="DD69" i="2"/>
  <c r="DD70" i="2"/>
  <c r="DD72" i="2" s="1"/>
  <c r="DE69" i="2"/>
  <c r="DE70" i="2"/>
  <c r="DE72" i="2"/>
  <c r="DF69" i="2"/>
  <c r="DF70" i="2"/>
  <c r="DF72" i="2"/>
  <c r="DF73" i="2" s="1"/>
  <c r="DG69" i="2"/>
  <c r="DG70" i="2"/>
  <c r="DG72" i="2" s="1"/>
  <c r="DH69" i="2"/>
  <c r="DH70" i="2"/>
  <c r="DH72" i="2" s="1"/>
  <c r="DJ69" i="2"/>
  <c r="DJ70" i="2"/>
  <c r="DJ72" i="2" s="1"/>
  <c r="DJ73" i="2" s="1"/>
  <c r="DK69" i="2"/>
  <c r="DK70" i="2"/>
  <c r="DK72" i="2" s="1"/>
  <c r="DL69" i="2"/>
  <c r="DL70" i="2"/>
  <c r="DL72" i="2"/>
  <c r="DM69" i="2"/>
  <c r="DM70" i="2"/>
  <c r="DM72" i="2"/>
  <c r="DM73" i="2" s="1"/>
  <c r="DN69" i="2"/>
  <c r="DN70" i="2"/>
  <c r="DN72" i="2" s="1"/>
  <c r="DN73" i="2" s="1"/>
  <c r="DP69" i="2"/>
  <c r="DP70" i="2"/>
  <c r="DP72" i="2"/>
  <c r="DP73" i="2" s="1"/>
  <c r="DQ69" i="2"/>
  <c r="DQ70" i="2"/>
  <c r="DQ72" i="2" s="1"/>
  <c r="DR69" i="2"/>
  <c r="DR70" i="2"/>
  <c r="DR72" i="2" s="1"/>
  <c r="DR73" i="2" s="1"/>
  <c r="DS69" i="2"/>
  <c r="DS70" i="2"/>
  <c r="DS72" i="2"/>
  <c r="DT69" i="2"/>
  <c r="DT70" i="2"/>
  <c r="DT72" i="2"/>
  <c r="DT73" i="2" s="1"/>
  <c r="DU69" i="2"/>
  <c r="DU70" i="2"/>
  <c r="DU72" i="2" s="1"/>
  <c r="DV69" i="2"/>
  <c r="DV70" i="2"/>
  <c r="DV72" i="2" s="1"/>
  <c r="DV73" i="2" s="1"/>
  <c r="DW69" i="2"/>
  <c r="DW70" i="2"/>
  <c r="DW72" i="2"/>
  <c r="DX69" i="2"/>
  <c r="DX70" i="2"/>
  <c r="DX72" i="2"/>
  <c r="DX73" i="2" s="1"/>
  <c r="DY69" i="2"/>
  <c r="DY70" i="2"/>
  <c r="DY72" i="2" s="1"/>
  <c r="DZ69" i="2"/>
  <c r="DZ70" i="2"/>
  <c r="DZ72" i="2" s="1"/>
  <c r="DZ73" i="2" s="1"/>
  <c r="EA69" i="2"/>
  <c r="EA70" i="2"/>
  <c r="EA72" i="2"/>
  <c r="EB69" i="2"/>
  <c r="EB70" i="2"/>
  <c r="EB72" i="2"/>
  <c r="EB73" i="2" s="1"/>
  <c r="EC69" i="2"/>
  <c r="EC70" i="2"/>
  <c r="EC72" i="2" s="1"/>
  <c r="ED69" i="2"/>
  <c r="ED70" i="2"/>
  <c r="ED72" i="2" s="1"/>
  <c r="ED73" i="2" s="1"/>
  <c r="EE69" i="2"/>
  <c r="EE70" i="2"/>
  <c r="EE72" i="2"/>
  <c r="EF69" i="2"/>
  <c r="EF70" i="2"/>
  <c r="EF72" i="2"/>
  <c r="EF73" i="2" s="1"/>
  <c r="EH69" i="2"/>
  <c r="EH70" i="2"/>
  <c r="EH72" i="2"/>
  <c r="EH73" i="2" s="1"/>
  <c r="EI69" i="2"/>
  <c r="EI70" i="2"/>
  <c r="EI72" i="2"/>
  <c r="EI73" i="2" s="1"/>
  <c r="EJ69" i="2"/>
  <c r="EJ70" i="2"/>
  <c r="EJ72" i="2" s="1"/>
  <c r="EK69" i="2"/>
  <c r="EK70" i="2"/>
  <c r="EK72" i="2" s="1"/>
  <c r="EL69" i="2"/>
  <c r="EL70" i="2"/>
  <c r="EL72" i="2"/>
  <c r="EL73" i="2" s="1"/>
  <c r="EM69" i="2"/>
  <c r="EM70" i="2"/>
  <c r="EM72" i="2"/>
  <c r="EM73" i="2" s="1"/>
  <c r="EN69" i="2"/>
  <c r="EN70" i="2"/>
  <c r="EN72" i="2" s="1"/>
  <c r="EO69" i="2"/>
  <c r="EO70" i="2"/>
  <c r="EO72" i="2" s="1"/>
  <c r="EP69" i="2"/>
  <c r="EP70" i="2"/>
  <c r="EP72" i="2"/>
  <c r="EP73" i="2" s="1"/>
  <c r="EQ69" i="2"/>
  <c r="EQ70" i="2"/>
  <c r="EQ72" i="2"/>
  <c r="EQ73" i="2" s="1"/>
  <c r="ER69" i="2"/>
  <c r="ER70" i="2"/>
  <c r="ER72" i="2" s="1"/>
  <c r="ES69" i="2"/>
  <c r="ES70" i="2"/>
  <c r="ES72" i="2" s="1"/>
  <c r="ET69" i="2"/>
  <c r="ET70" i="2"/>
  <c r="ET72" i="2"/>
  <c r="ET73" i="2" s="1"/>
  <c r="EU69" i="2"/>
  <c r="EU70" i="2"/>
  <c r="EU72" i="2"/>
  <c r="EU73" i="2" s="1"/>
  <c r="EV69" i="2"/>
  <c r="EV70" i="2"/>
  <c r="EV72" i="2" s="1"/>
  <c r="EW69" i="2"/>
  <c r="EW70" i="2"/>
  <c r="EW72" i="2" s="1"/>
  <c r="EX69" i="2"/>
  <c r="EX70" i="2"/>
  <c r="EX72" i="2"/>
  <c r="EX73" i="2" s="1"/>
  <c r="EY69" i="2"/>
  <c r="EY70" i="2"/>
  <c r="EY72" i="2"/>
  <c r="EY73" i="2" s="1"/>
  <c r="EZ69" i="2"/>
  <c r="EZ70" i="2"/>
  <c r="EZ72" i="2"/>
  <c r="FA69" i="2"/>
  <c r="FA70" i="2" s="1"/>
  <c r="FA72" i="2" s="1"/>
  <c r="FB69" i="2"/>
  <c r="FB70" i="2"/>
  <c r="FB72" i="2" s="1"/>
  <c r="FC69" i="2"/>
  <c r="FC70" i="2" s="1"/>
  <c r="FC72" i="2" s="1"/>
  <c r="FD69" i="2"/>
  <c r="FD70" i="2"/>
  <c r="FD72" i="2" s="1"/>
  <c r="FE69" i="2"/>
  <c r="FE70" i="2" s="1"/>
  <c r="FE72" i="2"/>
  <c r="FF69" i="2"/>
  <c r="FF70" i="2" s="1"/>
  <c r="FF72" i="2" s="1"/>
  <c r="AD981" i="2"/>
  <c r="O977" i="2"/>
  <c r="O979" i="2" s="1"/>
  <c r="O978" i="2"/>
  <c r="N977" i="2"/>
  <c r="N978" i="2"/>
  <c r="N979" i="2"/>
  <c r="K68" i="2"/>
  <c r="J68" i="2"/>
  <c r="J977" i="2"/>
  <c r="I68" i="2"/>
  <c r="I977" i="2"/>
  <c r="H68" i="2"/>
  <c r="H977" i="2"/>
  <c r="G68" i="2"/>
  <c r="F68" i="2"/>
  <c r="F977" i="2"/>
  <c r="E68" i="2"/>
  <c r="D68" i="2"/>
  <c r="D977" i="2"/>
  <c r="C968" i="2"/>
  <c r="C893" i="2"/>
  <c r="C818" i="2"/>
  <c r="C743" i="2"/>
  <c r="C668" i="2"/>
  <c r="C593" i="2"/>
  <c r="C518" i="2"/>
  <c r="C443" i="2"/>
  <c r="C368" i="2"/>
  <c r="C293" i="2"/>
  <c r="C218" i="2"/>
  <c r="C143" i="2"/>
  <c r="EY75" i="2"/>
  <c r="EX75" i="2"/>
  <c r="EU75" i="2"/>
  <c r="ET75" i="2"/>
  <c r="EQ75" i="2"/>
  <c r="EP75" i="2"/>
  <c r="EM75" i="2"/>
  <c r="EL75" i="2"/>
  <c r="EI75" i="2"/>
  <c r="EH75" i="2"/>
  <c r="EF75" i="2"/>
  <c r="ED75" i="2"/>
  <c r="EB75" i="2"/>
  <c r="DZ75" i="2"/>
  <c r="DX75" i="2"/>
  <c r="DV75" i="2"/>
  <c r="DT75" i="2"/>
  <c r="DR75" i="2"/>
  <c r="DP75" i="2"/>
  <c r="DN75" i="2"/>
  <c r="DM75" i="2"/>
  <c r="DJ75" i="2"/>
  <c r="DF75" i="2"/>
  <c r="DB75" i="2"/>
  <c r="CW75" i="2"/>
  <c r="CT75" i="2"/>
  <c r="CS75" i="2"/>
  <c r="CQ75" i="2"/>
  <c r="CP75" i="2"/>
  <c r="CO75" i="2"/>
  <c r="CN75" i="2"/>
  <c r="CL75" i="2"/>
  <c r="CK75" i="2"/>
  <c r="CJ75" i="2"/>
  <c r="CI75" i="2"/>
  <c r="CH75" i="2"/>
  <c r="CG75" i="2"/>
  <c r="CF75" i="2"/>
  <c r="CD75" i="2"/>
  <c r="CC75" i="2"/>
  <c r="CB75" i="2"/>
  <c r="BZ75" i="2"/>
  <c r="BY75" i="2"/>
  <c r="BX75" i="2"/>
  <c r="BV75" i="2"/>
  <c r="BU75" i="2"/>
  <c r="BT75" i="2"/>
  <c r="BS75" i="2"/>
  <c r="BR75" i="2"/>
  <c r="BQ75" i="2"/>
  <c r="BP75" i="2"/>
  <c r="BN75" i="2"/>
  <c r="BM75" i="2"/>
  <c r="BL75" i="2"/>
  <c r="BK75" i="2"/>
  <c r="BJ75" i="2"/>
  <c r="BI75" i="2"/>
  <c r="BH75" i="2"/>
  <c r="BF75" i="2"/>
  <c r="BE75" i="2"/>
  <c r="BD75" i="2"/>
  <c r="BB75" i="2"/>
  <c r="BA75" i="2"/>
  <c r="AZ75" i="2"/>
  <c r="AY75" i="2"/>
  <c r="AX75" i="2"/>
  <c r="AW75" i="2"/>
  <c r="AV75" i="2"/>
  <c r="AT75" i="2"/>
  <c r="AS75" i="2"/>
  <c r="AQ75" i="2"/>
  <c r="AO75" i="2"/>
  <c r="AN75" i="2"/>
  <c r="AM75" i="2"/>
  <c r="AL75" i="2"/>
  <c r="AJ75" i="2"/>
  <c r="AI75" i="2"/>
  <c r="AG75" i="2"/>
  <c r="AE75" i="2"/>
  <c r="AD75" i="2"/>
  <c r="AC75" i="2"/>
  <c r="AB75" i="2"/>
  <c r="AA75" i="2"/>
  <c r="Z75" i="2"/>
  <c r="Y75" i="2"/>
  <c r="X75" i="2"/>
  <c r="W75" i="2"/>
  <c r="V75" i="2"/>
  <c r="U75" i="2"/>
  <c r="T75" i="2"/>
  <c r="S75" i="2"/>
  <c r="Q75" i="2"/>
  <c r="O75" i="2"/>
  <c r="M75" i="2"/>
  <c r="K69" i="2"/>
  <c r="K72" i="2"/>
  <c r="K73" i="2" s="1"/>
  <c r="K75" i="2" s="1"/>
  <c r="J69" i="2"/>
  <c r="J72" i="2"/>
  <c r="J73" i="2" s="1"/>
  <c r="J75" i="2" s="1"/>
  <c r="I69" i="2"/>
  <c r="I72" i="2"/>
  <c r="I73" i="2" s="1"/>
  <c r="I75" i="2" s="1"/>
  <c r="H69" i="2"/>
  <c r="H72" i="2"/>
  <c r="H73" i="2" s="1"/>
  <c r="H75" i="2" s="1"/>
  <c r="G69" i="2"/>
  <c r="G72" i="2"/>
  <c r="G73" i="2" s="1"/>
  <c r="G75" i="2" s="1"/>
  <c r="F69" i="2"/>
  <c r="F72" i="2"/>
  <c r="F73" i="2" s="1"/>
  <c r="F75" i="2" s="1"/>
  <c r="E69" i="2"/>
  <c r="E72" i="2"/>
  <c r="E73" i="2" s="1"/>
  <c r="E75" i="2" s="1"/>
  <c r="D69" i="2"/>
  <c r="D72" i="2"/>
  <c r="D73" i="2" s="1"/>
  <c r="D75" i="2" s="1"/>
  <c r="C68" i="2"/>
  <c r="AN5" i="1"/>
  <c r="AO5" i="1" s="1"/>
  <c r="AP5" i="1" s="1"/>
  <c r="AQ5" i="1" s="1"/>
  <c r="AR5" i="1"/>
  <c r="AS5" i="1" s="1"/>
  <c r="AT5" i="1" s="1"/>
  <c r="AU5" i="1" s="1"/>
  <c r="AV5" i="1" s="1"/>
  <c r="AW5" i="1" s="1"/>
  <c r="AX5" i="1" s="1"/>
  <c r="AY5" i="1" s="1"/>
  <c r="AZ5" i="1" s="1"/>
  <c r="BA5" i="1" s="1"/>
  <c r="BB5" i="1" s="1"/>
  <c r="BC5" i="1" s="1"/>
  <c r="BD5" i="1" s="1"/>
  <c r="BE5" i="1" s="1"/>
  <c r="BF5" i="1" s="1"/>
  <c r="BG5" i="1" s="1"/>
  <c r="BH5" i="1" s="1"/>
  <c r="BI5" i="1" s="1"/>
  <c r="BJ5" i="1" s="1"/>
  <c r="BK5" i="1" s="1"/>
  <c r="BL5" i="1" s="1"/>
  <c r="BM5" i="1" s="1"/>
  <c r="BN5" i="1" s="1"/>
  <c r="BO5" i="1" s="1"/>
  <c r="BP5" i="1" s="1"/>
  <c r="BQ5" i="1" s="1"/>
  <c r="BR5" i="1" s="1"/>
  <c r="BS5" i="1" s="1"/>
  <c r="BT5" i="1" s="1"/>
  <c r="BU5" i="1" s="1"/>
  <c r="BV5" i="1" s="1"/>
  <c r="BW5" i="1" s="1"/>
  <c r="BX5" i="1" s="1"/>
  <c r="BY5" i="1" s="1"/>
  <c r="BZ5" i="1" s="1"/>
  <c r="CA5" i="1" s="1"/>
  <c r="CB5" i="1" s="1"/>
  <c r="CC5" i="1" s="1"/>
  <c r="CD5" i="1" s="1"/>
  <c r="CE5" i="1" s="1"/>
  <c r="CF5" i="1" s="1"/>
  <c r="CG5" i="1" s="1"/>
  <c r="CH5" i="1" s="1"/>
  <c r="CI5" i="1" s="1"/>
  <c r="CJ5" i="1" s="1"/>
  <c r="CK5" i="1" s="1"/>
  <c r="CL5" i="1" s="1"/>
  <c r="CM5" i="1" s="1"/>
  <c r="CN5" i="1" s="1"/>
  <c r="CO5" i="1" s="1"/>
  <c r="CP5" i="1" s="1"/>
  <c r="CQ5" i="1" s="1"/>
  <c r="CR5" i="1" s="1"/>
  <c r="CS5" i="1" s="1"/>
  <c r="CT5" i="1" s="1"/>
  <c r="CU5" i="1" s="1"/>
  <c r="CV5" i="1" s="1"/>
  <c r="CW5" i="1" s="1"/>
  <c r="CX5" i="1" s="1"/>
  <c r="CY5" i="1" s="1"/>
  <c r="CZ5" i="1" s="1"/>
  <c r="DA5" i="1" s="1"/>
  <c r="DB5" i="1" s="1"/>
  <c r="DC5" i="1" s="1"/>
  <c r="DD5" i="1" s="1"/>
  <c r="AN8" i="1"/>
  <c r="AO8" i="1" s="1"/>
  <c r="AP8" i="1" s="1"/>
  <c r="AQ8" i="1" s="1"/>
  <c r="AR8" i="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 r="BQ8" i="1" s="1"/>
  <c r="BR8" i="1" s="1"/>
  <c r="BS8" i="1" s="1"/>
  <c r="BT8" i="1" s="1"/>
  <c r="BU8" i="1" s="1"/>
  <c r="BV8" i="1" s="1"/>
  <c r="BW8" i="1" s="1"/>
  <c r="BX8" i="1" s="1"/>
  <c r="BY8" i="1" s="1"/>
  <c r="BZ8" i="1" s="1"/>
  <c r="CA8" i="1" s="1"/>
  <c r="CB8" i="1" s="1"/>
  <c r="CC8" i="1" s="1"/>
  <c r="CD8" i="1" s="1"/>
  <c r="CE8" i="1" s="1"/>
  <c r="CF8" i="1" s="1"/>
  <c r="CG8" i="1" s="1"/>
  <c r="CH8" i="1" s="1"/>
  <c r="CI8" i="1" s="1"/>
  <c r="CJ8" i="1" s="1"/>
  <c r="CK8" i="1" s="1"/>
  <c r="CL8" i="1" s="1"/>
  <c r="CM8" i="1" s="1"/>
  <c r="CN8" i="1" s="1"/>
  <c r="CO8" i="1" s="1"/>
  <c r="CP8" i="1" s="1"/>
  <c r="CQ8" i="1" s="1"/>
  <c r="CR8" i="1" s="1"/>
  <c r="CS8" i="1" s="1"/>
  <c r="CT8" i="1" s="1"/>
  <c r="CU8" i="1" s="1"/>
  <c r="CV8" i="1" s="1"/>
  <c r="CW8" i="1" s="1"/>
  <c r="CX8" i="1" s="1"/>
  <c r="CY8" i="1" s="1"/>
  <c r="CZ8" i="1" s="1"/>
  <c r="DA8" i="1" s="1"/>
  <c r="DB8" i="1" s="1"/>
  <c r="DC8" i="1" s="1"/>
  <c r="DD8" i="1"/>
  <c r="DE8" i="1" s="1"/>
  <c r="DF8" i="1" s="1"/>
  <c r="DG8" i="1" s="1"/>
  <c r="DH8" i="1" s="1"/>
  <c r="DI8" i="1" s="1"/>
  <c r="DJ8" i="1" s="1"/>
  <c r="DK8" i="1" s="1"/>
  <c r="DL8" i="1" s="1"/>
  <c r="DM8" i="1" s="1"/>
  <c r="DN8" i="1" s="1"/>
  <c r="DO8" i="1" s="1"/>
  <c r="DP8" i="1" s="1"/>
  <c r="DQ8" i="1" s="1"/>
  <c r="DR8" i="1" s="1"/>
  <c r="DS8" i="1" s="1"/>
  <c r="DT8" i="1" s="1"/>
  <c r="DU8" i="1" s="1"/>
  <c r="DV8" i="1" s="1"/>
  <c r="DW8" i="1" s="1"/>
  <c r="DX8" i="1" s="1"/>
  <c r="DY8" i="1" s="1"/>
  <c r="DZ8" i="1" s="1"/>
  <c r="EA8" i="1" s="1"/>
  <c r="EB8" i="1" s="1"/>
  <c r="EC8" i="1" s="1"/>
  <c r="ED8" i="1" s="1"/>
  <c r="EE8" i="1" s="1"/>
  <c r="EF8" i="1" s="1"/>
  <c r="EG8" i="1" s="1"/>
  <c r="EH8" i="1" s="1"/>
  <c r="EI8" i="1" s="1"/>
  <c r="EJ8" i="1" s="1"/>
  <c r="EK8" i="1" s="1"/>
  <c r="EL8" i="1" s="1"/>
  <c r="EM8" i="1" s="1"/>
  <c r="EN8" i="1" s="1"/>
  <c r="EO8" i="1" s="1"/>
  <c r="EP8" i="1" s="1"/>
  <c r="EQ8" i="1" s="1"/>
  <c r="ER8" i="1" s="1"/>
  <c r="ES8" i="1" s="1"/>
  <c r="ET8" i="1" s="1"/>
  <c r="EU8" i="1" s="1"/>
  <c r="EV8" i="1" s="1"/>
  <c r="AN18" i="1"/>
  <c r="AO18" i="1" s="1"/>
  <c r="AP18" i="1" s="1"/>
  <c r="AQ18" i="1" s="1"/>
  <c r="AR18" i="1"/>
  <c r="AN21" i="1"/>
  <c r="AO21" i="1" s="1"/>
  <c r="AP21" i="1" s="1"/>
  <c r="AQ21" i="1" s="1"/>
  <c r="AR21" i="1"/>
  <c r="AS21" i="1" s="1"/>
  <c r="AT21" i="1" s="1"/>
  <c r="AU21" i="1" s="1"/>
  <c r="AV21" i="1" s="1"/>
  <c r="AW21" i="1" s="1"/>
  <c r="AX21" i="1" s="1"/>
  <c r="AY21" i="1" s="1"/>
  <c r="AZ21" i="1" s="1"/>
  <c r="BA21" i="1" s="1"/>
  <c r="BB21" i="1" s="1"/>
  <c r="BC21" i="1" s="1"/>
  <c r="BD21" i="1" s="1"/>
  <c r="BE21" i="1" s="1"/>
  <c r="BF21" i="1" s="1"/>
  <c r="BG21" i="1" s="1"/>
  <c r="BH21" i="1" s="1"/>
  <c r="BI21" i="1" s="1"/>
  <c r="BJ21" i="1" s="1"/>
  <c r="BK21" i="1" s="1"/>
  <c r="BL21" i="1" s="1"/>
  <c r="BM21" i="1" s="1"/>
  <c r="BN21" i="1" s="1"/>
  <c r="BO21" i="1" s="1"/>
  <c r="BP21" i="1" s="1"/>
  <c r="BQ21" i="1" s="1"/>
  <c r="BR21" i="1" s="1"/>
  <c r="BS21" i="1" s="1"/>
  <c r="BT21" i="1" s="1"/>
  <c r="BU21" i="1" s="1"/>
  <c r="BV21" i="1" s="1"/>
  <c r="BW21" i="1" s="1"/>
  <c r="BX21" i="1" s="1"/>
  <c r="BY21" i="1" s="1"/>
  <c r="BZ21" i="1" s="1"/>
  <c r="CA21" i="1" s="1"/>
  <c r="CB21" i="1" s="1"/>
  <c r="CC21" i="1" s="1"/>
  <c r="CD21" i="1" s="1"/>
  <c r="CE21" i="1" s="1"/>
  <c r="CF21" i="1" s="1"/>
  <c r="CG21" i="1" s="1"/>
  <c r="CH21" i="1" s="1"/>
  <c r="CI21" i="1" s="1"/>
  <c r="CJ21" i="1" s="1"/>
  <c r="CK21" i="1" s="1"/>
  <c r="CL21" i="1" s="1"/>
  <c r="CM21" i="1" s="1"/>
  <c r="CN21" i="1" s="1"/>
  <c r="CO21" i="1" s="1"/>
  <c r="CP21" i="1" s="1"/>
  <c r="CQ21" i="1" s="1"/>
  <c r="CR21" i="1"/>
  <c r="CS21" i="1" s="1"/>
  <c r="CT21" i="1" s="1"/>
  <c r="CU21" i="1" s="1"/>
  <c r="CV21" i="1" s="1"/>
  <c r="CW21" i="1" s="1"/>
  <c r="CX21" i="1" s="1"/>
  <c r="CY21" i="1" s="1"/>
  <c r="CZ21" i="1" s="1"/>
  <c r="DA21" i="1" s="1"/>
  <c r="DB21" i="1" s="1"/>
  <c r="DC21" i="1" s="1"/>
  <c r="DD21" i="1" s="1"/>
  <c r="DE21" i="1" s="1"/>
  <c r="DF21" i="1" s="1"/>
  <c r="DG21" i="1" s="1"/>
  <c r="DH21" i="1" s="1"/>
  <c r="DI21" i="1" s="1"/>
  <c r="DJ21" i="1" s="1"/>
  <c r="DK21" i="1" s="1"/>
  <c r="DL21" i="1" s="1"/>
  <c r="DM21" i="1" s="1"/>
  <c r="DN21" i="1" s="1"/>
  <c r="DO21" i="1" s="1"/>
  <c r="DP21" i="1" s="1"/>
  <c r="DQ21" i="1" s="1"/>
  <c r="DR21" i="1" s="1"/>
  <c r="DS21" i="1" s="1"/>
  <c r="DT21" i="1" s="1"/>
  <c r="DU21" i="1" s="1"/>
  <c r="DV21" i="1" s="1"/>
  <c r="DW21" i="1" s="1"/>
  <c r="DX21" i="1" s="1"/>
  <c r="DY21" i="1" s="1"/>
  <c r="DZ21" i="1" s="1"/>
  <c r="EA21" i="1" s="1"/>
  <c r="EB21" i="1" s="1"/>
  <c r="EC21" i="1" s="1"/>
  <c r="ED21" i="1" s="1"/>
  <c r="EE21" i="1" s="1"/>
  <c r="EF21" i="1" s="1"/>
  <c r="EG21" i="1" s="1"/>
  <c r="EH21" i="1" s="1"/>
  <c r="EI21" i="1" s="1"/>
  <c r="EJ21" i="1" s="1"/>
  <c r="EK21" i="1" s="1"/>
  <c r="EL21" i="1" s="1"/>
  <c r="EM21" i="1" s="1"/>
  <c r="EN21" i="1" s="1"/>
  <c r="EO21" i="1" s="1"/>
  <c r="EP21" i="1" s="1"/>
  <c r="EQ21" i="1" s="1"/>
  <c r="ER21" i="1" s="1"/>
  <c r="ES21" i="1" s="1"/>
  <c r="ET21" i="1" s="1"/>
  <c r="EU21" i="1" s="1"/>
  <c r="AN29" i="1"/>
  <c r="AO29" i="1" s="1"/>
  <c r="AP29" i="1" s="1"/>
  <c r="AQ29" i="1" s="1"/>
  <c r="AR29" i="1" s="1"/>
  <c r="AS29" i="1" s="1"/>
  <c r="AT29" i="1" s="1"/>
  <c r="AU29" i="1" s="1"/>
  <c r="AV29" i="1"/>
  <c r="AW29" i="1" s="1"/>
  <c r="AX29" i="1" s="1"/>
  <c r="AY29" i="1" s="1"/>
  <c r="AZ29" i="1" s="1"/>
  <c r="BA29" i="1" s="1"/>
  <c r="BB29" i="1" s="1"/>
  <c r="BC29" i="1" s="1"/>
  <c r="BD29" i="1" s="1"/>
  <c r="BE29" i="1" s="1"/>
  <c r="BF29" i="1" s="1"/>
  <c r="BG29" i="1" s="1"/>
  <c r="BH29" i="1" s="1"/>
  <c r="BI29" i="1" s="1"/>
  <c r="BJ29" i="1" s="1"/>
  <c r="BK29" i="1" s="1"/>
  <c r="BL29" i="1" s="1"/>
  <c r="BM29" i="1" s="1"/>
  <c r="BN29" i="1" s="1"/>
  <c r="BO29" i="1" s="1"/>
  <c r="BP29" i="1"/>
  <c r="BQ29" i="1" s="1"/>
  <c r="BR29" i="1" s="1"/>
  <c r="BS29" i="1" s="1"/>
  <c r="BT29" i="1" s="1"/>
  <c r="BU29" i="1" s="1"/>
  <c r="BV29" i="1" s="1"/>
  <c r="BW29" i="1" s="1"/>
  <c r="BX29" i="1" s="1"/>
  <c r="BY29" i="1" s="1"/>
  <c r="BZ29" i="1" s="1"/>
  <c r="CA29" i="1" s="1"/>
  <c r="CB29" i="1" s="1"/>
  <c r="CC29" i="1" s="1"/>
  <c r="CD29" i="1" s="1"/>
  <c r="CE29" i="1" s="1"/>
  <c r="CF29" i="1" s="1"/>
  <c r="CG29" i="1" s="1"/>
  <c r="CH29" i="1" s="1"/>
  <c r="CI29" i="1" s="1"/>
  <c r="CJ29" i="1" s="1"/>
  <c r="CK29" i="1" s="1"/>
  <c r="CL29" i="1" s="1"/>
  <c r="CM29" i="1" s="1"/>
  <c r="CN29" i="1" s="1"/>
  <c r="CO29" i="1" s="1"/>
  <c r="CP29" i="1" s="1"/>
  <c r="CQ29" i="1" s="1"/>
  <c r="CR29" i="1" s="1"/>
  <c r="CS29" i="1" s="1"/>
  <c r="CT29" i="1" s="1"/>
  <c r="CU29" i="1" s="1"/>
  <c r="CV29" i="1" s="1"/>
  <c r="CW29" i="1" s="1"/>
  <c r="CX29" i="1" s="1"/>
  <c r="CY29" i="1" s="1"/>
  <c r="CZ29" i="1" s="1"/>
  <c r="DA29" i="1" s="1"/>
  <c r="DB29" i="1" s="1"/>
  <c r="DC29" i="1" s="1"/>
  <c r="DD29" i="1" s="1"/>
  <c r="DE29" i="1" s="1"/>
  <c r="DF29" i="1" s="1"/>
  <c r="DG29" i="1" s="1"/>
  <c r="DH29" i="1" s="1"/>
  <c r="DI29" i="1" s="1"/>
  <c r="DJ29" i="1" s="1"/>
  <c r="DK29" i="1" s="1"/>
  <c r="DL29" i="1" s="1"/>
  <c r="DM29" i="1" s="1"/>
  <c r="DN29" i="1" s="1"/>
  <c r="DO29" i="1" s="1"/>
  <c r="DP29" i="1" s="1"/>
  <c r="DQ29" i="1" s="1"/>
  <c r="DR29" i="1" s="1"/>
  <c r="DS29" i="1" s="1"/>
  <c r="DT29" i="1" s="1"/>
  <c r="DU29" i="1" s="1"/>
  <c r="DV29" i="1" s="1"/>
  <c r="DW29" i="1" s="1"/>
  <c r="DX29" i="1" s="1"/>
  <c r="DY29" i="1" s="1"/>
  <c r="DZ29" i="1" s="1"/>
  <c r="EA29" i="1" s="1"/>
  <c r="EB29" i="1" s="1"/>
  <c r="EC29" i="1" s="1"/>
  <c r="ED29" i="1" s="1"/>
  <c r="EE29" i="1" s="1"/>
  <c r="EF29" i="1" s="1"/>
  <c r="EG29" i="1" s="1"/>
  <c r="EH29" i="1" s="1"/>
  <c r="EI29" i="1" s="1"/>
  <c r="EJ29" i="1" s="1"/>
  <c r="EK29" i="1" s="1"/>
  <c r="EL29" i="1" s="1"/>
  <c r="EM29" i="1" s="1"/>
  <c r="EN29" i="1" s="1"/>
  <c r="EO29" i="1" s="1"/>
  <c r="EP29" i="1" s="1"/>
  <c r="EQ29" i="1" s="1"/>
  <c r="ER29" i="1" s="1"/>
  <c r="ES29" i="1" s="1"/>
  <c r="ET29" i="1" s="1"/>
  <c r="EU29" i="1" s="1"/>
  <c r="EV29" i="1" s="1"/>
  <c r="EW29" i="1" s="1"/>
  <c r="EX29" i="1" s="1"/>
  <c r="EY29" i="1" s="1"/>
  <c r="EZ29" i="1" s="1"/>
  <c r="FA29" i="1" s="1"/>
  <c r="FB29" i="1" s="1"/>
  <c r="FC29" i="1" s="1"/>
  <c r="FD29" i="1" s="1"/>
  <c r="FE29" i="1" s="1"/>
  <c r="FF29" i="1" s="1"/>
  <c r="AN31" i="1"/>
  <c r="AO31" i="1" s="1"/>
  <c r="AP31" i="1" s="1"/>
  <c r="AQ31" i="1" s="1"/>
  <c r="AR31" i="1" s="1"/>
  <c r="AS31" i="1" s="1"/>
  <c r="AT31" i="1" s="1"/>
  <c r="AU31" i="1" s="1"/>
  <c r="AV31" i="1" s="1"/>
  <c r="AW31" i="1" s="1"/>
  <c r="AX31" i="1" s="1"/>
  <c r="AY31" i="1" s="1"/>
  <c r="AZ31" i="1"/>
  <c r="BA31" i="1" s="1"/>
  <c r="BB31" i="1" s="1"/>
  <c r="BC31" i="1" s="1"/>
  <c r="BD31" i="1" s="1"/>
  <c r="BE31" i="1" s="1"/>
  <c r="BF31" i="1" s="1"/>
  <c r="BG31" i="1" s="1"/>
  <c r="BH31" i="1" s="1"/>
  <c r="BI31" i="1" s="1"/>
  <c r="BJ31" i="1" s="1"/>
  <c r="BK31" i="1" s="1"/>
  <c r="BL31" i="1" s="1"/>
  <c r="BM31" i="1" s="1"/>
  <c r="BN31" i="1" s="1"/>
  <c r="BO31" i="1" s="1"/>
  <c r="BP31" i="1"/>
  <c r="BQ31" i="1" s="1"/>
  <c r="BR31" i="1" s="1"/>
  <c r="BS31" i="1" s="1"/>
  <c r="BT31" i="1" s="1"/>
  <c r="BU31" i="1" s="1"/>
  <c r="BV31" i="1" s="1"/>
  <c r="BW31" i="1" s="1"/>
  <c r="BX31" i="1" s="1"/>
  <c r="BY31" i="1" s="1"/>
  <c r="BZ31" i="1" s="1"/>
  <c r="CA31" i="1" s="1"/>
  <c r="CB31" i="1" s="1"/>
  <c r="CC31" i="1" s="1"/>
  <c r="CD31" i="1" s="1"/>
  <c r="CE31" i="1" s="1"/>
  <c r="CF31" i="1" s="1"/>
  <c r="CG31" i="1" s="1"/>
  <c r="CH31" i="1" s="1"/>
  <c r="CI31" i="1" s="1"/>
  <c r="CJ31" i="1" s="1"/>
  <c r="CK31" i="1" s="1"/>
  <c r="CL31" i="1" s="1"/>
  <c r="CM31" i="1" s="1"/>
  <c r="CN31" i="1" s="1"/>
  <c r="CO31" i="1" s="1"/>
  <c r="CP31" i="1" s="1"/>
  <c r="CQ31" i="1" s="1"/>
  <c r="CR31" i="1" s="1"/>
  <c r="CS31" i="1" s="1"/>
  <c r="CT31" i="1" s="1"/>
  <c r="CU31" i="1" s="1"/>
  <c r="CV31" i="1" s="1"/>
  <c r="CW31" i="1" s="1"/>
  <c r="CX31" i="1" s="1"/>
  <c r="CY31" i="1" s="1"/>
  <c r="CZ31" i="1" s="1"/>
  <c r="DA31" i="1" s="1"/>
  <c r="DB31" i="1" s="1"/>
  <c r="DC31" i="1" s="1"/>
  <c r="DD31" i="1" s="1"/>
  <c r="DE31" i="1" s="1"/>
  <c r="DF31" i="1" s="1"/>
  <c r="DG31" i="1" s="1"/>
  <c r="DH31" i="1" s="1"/>
  <c r="DI31" i="1" s="1"/>
  <c r="DJ31" i="1" s="1"/>
  <c r="DK31" i="1" s="1"/>
  <c r="DL31" i="1" s="1"/>
  <c r="DM31" i="1" s="1"/>
  <c r="DN31" i="1" s="1"/>
  <c r="DO31" i="1" s="1"/>
  <c r="DP31" i="1" s="1"/>
  <c r="DQ31" i="1" s="1"/>
  <c r="DR31" i="1" s="1"/>
  <c r="DS31" i="1" s="1"/>
  <c r="DT31" i="1" s="1"/>
  <c r="DU31" i="1" s="1"/>
  <c r="DV31" i="1" s="1"/>
  <c r="DW31" i="1" s="1"/>
  <c r="DX31" i="1" s="1"/>
  <c r="DY31" i="1" s="1"/>
  <c r="DZ31" i="1" s="1"/>
  <c r="EA31" i="1" s="1"/>
  <c r="EB31" i="1" s="1"/>
  <c r="EC31" i="1" s="1"/>
  <c r="ED31" i="1" s="1"/>
  <c r="EE31" i="1" s="1"/>
  <c r="EF31" i="1" s="1"/>
  <c r="EG31" i="1" s="1"/>
  <c r="EH31" i="1" s="1"/>
  <c r="EI31" i="1" s="1"/>
  <c r="EJ31" i="1" s="1"/>
  <c r="EK31" i="1" s="1"/>
  <c r="EL31" i="1" s="1"/>
  <c r="EM31" i="1" s="1"/>
  <c r="EN31" i="1" s="1"/>
  <c r="EO31" i="1" s="1"/>
  <c r="EP31" i="1" s="1"/>
  <c r="EQ31" i="1" s="1"/>
  <c r="ER31" i="1" s="1"/>
  <c r="ES31" i="1" s="1"/>
  <c r="ET31" i="1" s="1"/>
  <c r="EU31" i="1" s="1"/>
  <c r="EV31" i="1" s="1"/>
  <c r="EW31" i="1" s="1"/>
  <c r="EX31" i="1" s="1"/>
  <c r="EY31" i="1" s="1"/>
  <c r="EZ31" i="1" s="1"/>
  <c r="FA31" i="1" s="1"/>
  <c r="FB31" i="1" s="1"/>
  <c r="FC31" i="1" s="1"/>
  <c r="FD31" i="1" s="1"/>
  <c r="FE31" i="1" s="1"/>
  <c r="FF31" i="1" s="1"/>
  <c r="AN32" i="1"/>
  <c r="AO32" i="1" s="1"/>
  <c r="AP32" i="1" s="1"/>
  <c r="AQ32" i="1" s="1"/>
  <c r="AR32" i="1" s="1"/>
  <c r="AS32" i="1" s="1"/>
  <c r="AT32" i="1" s="1"/>
  <c r="AU32" i="1" s="1"/>
  <c r="AV32" i="1" s="1"/>
  <c r="AW32" i="1" s="1"/>
  <c r="AX32" i="1" s="1"/>
  <c r="AY32" i="1" s="1"/>
  <c r="AZ32" i="1"/>
  <c r="BA32" i="1" s="1"/>
  <c r="BB32" i="1" s="1"/>
  <c r="BC32" i="1" s="1"/>
  <c r="BD32" i="1" s="1"/>
  <c r="BE32" i="1" s="1"/>
  <c r="BF32" i="1" s="1"/>
  <c r="BG32" i="1" s="1"/>
  <c r="BH32" i="1" s="1"/>
  <c r="BI32" i="1" s="1"/>
  <c r="BJ32" i="1" s="1"/>
  <c r="BK32" i="1" s="1"/>
  <c r="BL32" i="1" s="1"/>
  <c r="BM32" i="1" s="1"/>
  <c r="BN32" i="1" s="1"/>
  <c r="BO32" i="1" s="1"/>
  <c r="BP32" i="1"/>
  <c r="BQ32" i="1" s="1"/>
  <c r="BR32" i="1" s="1"/>
  <c r="BS32" i="1" s="1"/>
  <c r="BT32" i="1" s="1"/>
  <c r="BU32" i="1" s="1"/>
  <c r="BV32" i="1" s="1"/>
  <c r="BW32" i="1" s="1"/>
  <c r="BX32" i="1" s="1"/>
  <c r="BY32" i="1" s="1"/>
  <c r="BZ32" i="1" s="1"/>
  <c r="CA32" i="1" s="1"/>
  <c r="CB32" i="1" s="1"/>
  <c r="CC32" i="1" s="1"/>
  <c r="CD32" i="1" s="1"/>
  <c r="CE32" i="1" s="1"/>
  <c r="CF32" i="1" s="1"/>
  <c r="CG32" i="1" s="1"/>
  <c r="CH32" i="1" s="1"/>
  <c r="CI32" i="1" s="1"/>
  <c r="CJ32" i="1" s="1"/>
  <c r="CK32" i="1" s="1"/>
  <c r="CL32" i="1" s="1"/>
  <c r="CM32" i="1" s="1"/>
  <c r="CN32" i="1" s="1"/>
  <c r="CO32" i="1" s="1"/>
  <c r="CP32" i="1" s="1"/>
  <c r="CQ32" i="1" s="1"/>
  <c r="CR32" i="1" s="1"/>
  <c r="CS32" i="1" s="1"/>
  <c r="CT32" i="1" s="1"/>
  <c r="CU32" i="1" s="1"/>
  <c r="CV32" i="1" s="1"/>
  <c r="CW32" i="1" s="1"/>
  <c r="CX32" i="1" s="1"/>
  <c r="CY32" i="1" s="1"/>
  <c r="CZ32" i="1" s="1"/>
  <c r="DA32" i="1" s="1"/>
  <c r="DB32" i="1" s="1"/>
  <c r="DC32" i="1" s="1"/>
  <c r="DD32" i="1" s="1"/>
  <c r="DE32" i="1" s="1"/>
  <c r="DF32" i="1" s="1"/>
  <c r="DG32" i="1" s="1"/>
  <c r="DH32" i="1" s="1"/>
  <c r="DI32" i="1" s="1"/>
  <c r="DJ32" i="1" s="1"/>
  <c r="DK32" i="1" s="1"/>
  <c r="DL32" i="1" s="1"/>
  <c r="DM32" i="1" s="1"/>
  <c r="DN32" i="1" s="1"/>
  <c r="DO32" i="1" s="1"/>
  <c r="DP32" i="1" s="1"/>
  <c r="DQ32" i="1" s="1"/>
  <c r="DR32" i="1" s="1"/>
  <c r="DS32" i="1" s="1"/>
  <c r="DT32" i="1" s="1"/>
  <c r="DU32" i="1" s="1"/>
  <c r="DV32" i="1" s="1"/>
  <c r="DW32" i="1" s="1"/>
  <c r="DX32" i="1" s="1"/>
  <c r="DY32" i="1" s="1"/>
  <c r="DZ32" i="1" s="1"/>
  <c r="EA32" i="1" s="1"/>
  <c r="EB32" i="1" s="1"/>
  <c r="EC32" i="1" s="1"/>
  <c r="ED32" i="1" s="1"/>
  <c r="EE32" i="1" s="1"/>
  <c r="EF32" i="1" s="1"/>
  <c r="EG32" i="1" s="1"/>
  <c r="EH32" i="1" s="1"/>
  <c r="EI32" i="1" s="1"/>
  <c r="EJ32" i="1" s="1"/>
  <c r="EK32" i="1" s="1"/>
  <c r="EL32" i="1" s="1"/>
  <c r="EM32" i="1" s="1"/>
  <c r="EN32" i="1" s="1"/>
  <c r="EO32" i="1" s="1"/>
  <c r="EP32" i="1" s="1"/>
  <c r="EQ32" i="1" s="1"/>
  <c r="ER32" i="1" s="1"/>
  <c r="ES32" i="1" s="1"/>
  <c r="ET32" i="1" s="1"/>
  <c r="EU32" i="1" s="1"/>
  <c r="EV32" i="1" s="1"/>
  <c r="EW32" i="1" s="1"/>
  <c r="EX32" i="1" s="1"/>
  <c r="EY32" i="1" s="1"/>
  <c r="EZ32" i="1" s="1"/>
  <c r="FA32" i="1" s="1"/>
  <c r="FB32" i="1" s="1"/>
  <c r="FC32" i="1" s="1"/>
  <c r="FD32" i="1" s="1"/>
  <c r="FE32" i="1" s="1"/>
  <c r="FF32" i="1" s="1"/>
  <c r="AN33" i="1"/>
  <c r="AO33" i="1" s="1"/>
  <c r="AP33" i="1" s="1"/>
  <c r="AQ33" i="1" s="1"/>
  <c r="AR33" i="1" s="1"/>
  <c r="AS33" i="1" s="1"/>
  <c r="AT33" i="1" s="1"/>
  <c r="AU33" i="1" s="1"/>
  <c r="AV33" i="1" s="1"/>
  <c r="AW33" i="1" s="1"/>
  <c r="AX33" i="1" s="1"/>
  <c r="AY33" i="1" s="1"/>
  <c r="AZ33" i="1"/>
  <c r="BA33" i="1" s="1"/>
  <c r="BB33" i="1" s="1"/>
  <c r="BC33" i="1" s="1"/>
  <c r="BD33" i="1" s="1"/>
  <c r="BE33" i="1" s="1"/>
  <c r="BF33" i="1" s="1"/>
  <c r="BG33" i="1" s="1"/>
  <c r="BH33" i="1" s="1"/>
  <c r="BI33" i="1" s="1"/>
  <c r="BJ33" i="1" s="1"/>
  <c r="BK33" i="1" s="1"/>
  <c r="BL33" i="1" s="1"/>
  <c r="BM33" i="1" s="1"/>
  <c r="BN33" i="1" s="1"/>
  <c r="BO33" i="1" s="1"/>
  <c r="BP33" i="1"/>
  <c r="BQ33" i="1" s="1"/>
  <c r="BR33" i="1" s="1"/>
  <c r="BS33" i="1" s="1"/>
  <c r="BT33" i="1" s="1"/>
  <c r="BU33" i="1" s="1"/>
  <c r="BV33" i="1" s="1"/>
  <c r="BW33" i="1" s="1"/>
  <c r="BX33" i="1" s="1"/>
  <c r="BY33" i="1" s="1"/>
  <c r="BZ33" i="1" s="1"/>
  <c r="CA33" i="1" s="1"/>
  <c r="CB33" i="1" s="1"/>
  <c r="CC33" i="1" s="1"/>
  <c r="CD33" i="1" s="1"/>
  <c r="CE33" i="1" s="1"/>
  <c r="CF33" i="1" s="1"/>
  <c r="CG33" i="1" s="1"/>
  <c r="CH33" i="1" s="1"/>
  <c r="CI33" i="1" s="1"/>
  <c r="CJ33" i="1" s="1"/>
  <c r="CK33" i="1" s="1"/>
  <c r="CL33" i="1" s="1"/>
  <c r="CM33" i="1" s="1"/>
  <c r="CN33" i="1" s="1"/>
  <c r="CO33" i="1" s="1"/>
  <c r="CP33" i="1" s="1"/>
  <c r="CQ33" i="1" s="1"/>
  <c r="CR33" i="1" s="1"/>
  <c r="CS33" i="1" s="1"/>
  <c r="CT33" i="1" s="1"/>
  <c r="CU33" i="1" s="1"/>
  <c r="CV33" i="1" s="1"/>
  <c r="CW33" i="1" s="1"/>
  <c r="CX33" i="1" s="1"/>
  <c r="CY33" i="1" s="1"/>
  <c r="CZ33" i="1" s="1"/>
  <c r="DA33" i="1" s="1"/>
  <c r="DB33" i="1" s="1"/>
  <c r="DC33" i="1" s="1"/>
  <c r="DD33" i="1" s="1"/>
  <c r="DE33" i="1" s="1"/>
  <c r="DF33" i="1" s="1"/>
  <c r="DG33" i="1" s="1"/>
  <c r="DH33" i="1" s="1"/>
  <c r="DI33" i="1" s="1"/>
  <c r="DJ33" i="1" s="1"/>
  <c r="DK33" i="1" s="1"/>
  <c r="DL33" i="1" s="1"/>
  <c r="DM33" i="1" s="1"/>
  <c r="DN33" i="1" s="1"/>
  <c r="DO33" i="1" s="1"/>
  <c r="DP33" i="1" s="1"/>
  <c r="DQ33" i="1" s="1"/>
  <c r="DR33" i="1" s="1"/>
  <c r="DS33" i="1" s="1"/>
  <c r="DT33" i="1" s="1"/>
  <c r="DU33" i="1" s="1"/>
  <c r="DV33" i="1" s="1"/>
  <c r="DW33" i="1" s="1"/>
  <c r="DX33" i="1" s="1"/>
  <c r="DY33" i="1" s="1"/>
  <c r="DZ33" i="1" s="1"/>
  <c r="EA33" i="1" s="1"/>
  <c r="EB33" i="1" s="1"/>
  <c r="EC33" i="1" s="1"/>
  <c r="ED33" i="1" s="1"/>
  <c r="EE33" i="1" s="1"/>
  <c r="EF33" i="1" s="1"/>
  <c r="EG33" i="1" s="1"/>
  <c r="EH33" i="1" s="1"/>
  <c r="EI33" i="1" s="1"/>
  <c r="EJ33" i="1" s="1"/>
  <c r="EK33" i="1" s="1"/>
  <c r="EL33" i="1" s="1"/>
  <c r="EM33" i="1" s="1"/>
  <c r="EN33" i="1" s="1"/>
  <c r="EO33" i="1" s="1"/>
  <c r="EP33" i="1" s="1"/>
  <c r="EQ33" i="1" s="1"/>
  <c r="ER33" i="1" s="1"/>
  <c r="ES33" i="1" s="1"/>
  <c r="ET33" i="1" s="1"/>
  <c r="EU33" i="1" s="1"/>
  <c r="EV33" i="1" s="1"/>
  <c r="EW33" i="1" s="1"/>
  <c r="EX33" i="1" s="1"/>
  <c r="EY33" i="1" s="1"/>
  <c r="EZ33" i="1" s="1"/>
  <c r="FA33" i="1" s="1"/>
  <c r="FB33" i="1" s="1"/>
  <c r="FC33" i="1" s="1"/>
  <c r="FD33" i="1" s="1"/>
  <c r="FE33" i="1" s="1"/>
  <c r="FF33" i="1" s="1"/>
  <c r="AN36" i="1"/>
  <c r="AO36" i="1" s="1"/>
  <c r="AP36" i="1" s="1"/>
  <c r="AQ36" i="1" s="1"/>
  <c r="AR36" i="1" s="1"/>
  <c r="AS36" i="1" s="1"/>
  <c r="AT36" i="1" s="1"/>
  <c r="AU36" i="1" s="1"/>
  <c r="AV36" i="1" s="1"/>
  <c r="AW36" i="1" s="1"/>
  <c r="AX36" i="1" s="1"/>
  <c r="AY36" i="1" s="1"/>
  <c r="AZ36" i="1"/>
  <c r="BA36" i="1" s="1"/>
  <c r="BB36" i="1" s="1"/>
  <c r="BC36" i="1" s="1"/>
  <c r="BD36" i="1" s="1"/>
  <c r="BE36" i="1" s="1"/>
  <c r="BF36" i="1" s="1"/>
  <c r="BG36" i="1" s="1"/>
  <c r="BH36" i="1" s="1"/>
  <c r="BI36" i="1" s="1"/>
  <c r="BJ36" i="1" s="1"/>
  <c r="BK36" i="1" s="1"/>
  <c r="BL36" i="1" s="1"/>
  <c r="BM36" i="1" s="1"/>
  <c r="BN36" i="1" s="1"/>
  <c r="BO36" i="1" s="1"/>
  <c r="BP36" i="1"/>
  <c r="BQ36" i="1" s="1"/>
  <c r="BR36" i="1" s="1"/>
  <c r="BS36" i="1" s="1"/>
  <c r="BT36" i="1" s="1"/>
  <c r="BU36" i="1" s="1"/>
  <c r="BV36" i="1" s="1"/>
  <c r="BW36" i="1" s="1"/>
  <c r="BX36" i="1" s="1"/>
  <c r="BY36" i="1" s="1"/>
  <c r="BZ36" i="1" s="1"/>
  <c r="CA36" i="1" s="1"/>
  <c r="CB36" i="1" s="1"/>
  <c r="CC36" i="1" s="1"/>
  <c r="CD36" i="1" s="1"/>
  <c r="CE36" i="1" s="1"/>
  <c r="CF36" i="1" s="1"/>
  <c r="CG36" i="1" s="1"/>
  <c r="CH36" i="1" s="1"/>
  <c r="CI36" i="1" s="1"/>
  <c r="CJ36" i="1" s="1"/>
  <c r="CK36" i="1" s="1"/>
  <c r="CL36" i="1" s="1"/>
  <c r="CM36" i="1" s="1"/>
  <c r="CN36" i="1" s="1"/>
  <c r="CO36" i="1" s="1"/>
  <c r="CP36" i="1" s="1"/>
  <c r="CQ36" i="1" s="1"/>
  <c r="CR36" i="1" s="1"/>
  <c r="CS36" i="1" s="1"/>
  <c r="CT36" i="1" s="1"/>
  <c r="CU36" i="1" s="1"/>
  <c r="CV36" i="1" s="1"/>
  <c r="CW36" i="1" s="1"/>
  <c r="CX36" i="1" s="1"/>
  <c r="CY36" i="1" s="1"/>
  <c r="CZ36" i="1" s="1"/>
  <c r="DA36" i="1" s="1"/>
  <c r="DB36" i="1" s="1"/>
  <c r="DC36" i="1" s="1"/>
  <c r="DD36" i="1" s="1"/>
  <c r="DE36" i="1" s="1"/>
  <c r="DF36" i="1" s="1"/>
  <c r="DG36" i="1" s="1"/>
  <c r="DH36" i="1" s="1"/>
  <c r="DI36" i="1" s="1"/>
  <c r="DJ36" i="1" s="1"/>
  <c r="DK36" i="1" s="1"/>
  <c r="DL36" i="1" s="1"/>
  <c r="DM36" i="1" s="1"/>
  <c r="DN36" i="1" s="1"/>
  <c r="DO36" i="1" s="1"/>
  <c r="DP36" i="1" s="1"/>
  <c r="DQ36" i="1" s="1"/>
  <c r="DR36" i="1" s="1"/>
  <c r="DS36" i="1" s="1"/>
  <c r="DT36" i="1" s="1"/>
  <c r="DU36" i="1" s="1"/>
  <c r="DV36" i="1" s="1"/>
  <c r="DW36" i="1" s="1"/>
  <c r="DX36" i="1" s="1"/>
  <c r="DY36" i="1" s="1"/>
  <c r="DZ36" i="1" s="1"/>
  <c r="EA36" i="1" s="1"/>
  <c r="EB36" i="1" s="1"/>
  <c r="EC36" i="1" s="1"/>
  <c r="ED36" i="1" s="1"/>
  <c r="EE36" i="1" s="1"/>
  <c r="EF36" i="1" s="1"/>
  <c r="EG36" i="1" s="1"/>
  <c r="EH36" i="1" s="1"/>
  <c r="EI36" i="1" s="1"/>
  <c r="EJ36" i="1" s="1"/>
  <c r="EK36" i="1" s="1"/>
  <c r="EL36" i="1" s="1"/>
  <c r="EM36" i="1" s="1"/>
  <c r="EN36" i="1" s="1"/>
  <c r="EO36" i="1" s="1"/>
  <c r="EP36" i="1" s="1"/>
  <c r="EQ36" i="1" s="1"/>
  <c r="ER36" i="1" s="1"/>
  <c r="ES36" i="1" s="1"/>
  <c r="ET36" i="1" s="1"/>
  <c r="EU36" i="1" s="1"/>
  <c r="EV36" i="1" s="1"/>
  <c r="EW36" i="1" s="1"/>
  <c r="EX36" i="1" s="1"/>
  <c r="EY36" i="1" s="1"/>
  <c r="EZ36" i="1" s="1"/>
  <c r="FA36" i="1" s="1"/>
  <c r="FB36" i="1" s="1"/>
  <c r="FC36" i="1" s="1"/>
  <c r="FD36" i="1" s="1"/>
  <c r="FE36" i="1" s="1"/>
  <c r="FF36" i="1" s="1"/>
  <c r="AN38" i="1"/>
  <c r="AO38" i="1" s="1"/>
  <c r="AP38" i="1" s="1"/>
  <c r="AQ38" i="1"/>
  <c r="AR38" i="1"/>
  <c r="AS38" i="1" s="1"/>
  <c r="AT38" i="1" s="1"/>
  <c r="AU38" i="1" s="1"/>
  <c r="AV38" i="1" s="1"/>
  <c r="AW38" i="1" s="1"/>
  <c r="AX38" i="1" s="1"/>
  <c r="AY38" i="1" s="1"/>
  <c r="AZ38" i="1"/>
  <c r="BA38" i="1" s="1"/>
  <c r="BB38" i="1" s="1"/>
  <c r="BC38" i="1" s="1"/>
  <c r="BD38" i="1" s="1"/>
  <c r="BE38" i="1" s="1"/>
  <c r="BF38" i="1" s="1"/>
  <c r="BG38" i="1" s="1"/>
  <c r="BH38" i="1"/>
  <c r="BI38" i="1" s="1"/>
  <c r="BJ38" i="1" s="1"/>
  <c r="BK38" i="1" s="1"/>
  <c r="BL38" i="1" s="1"/>
  <c r="BM38" i="1" s="1"/>
  <c r="BN38" i="1" s="1"/>
  <c r="BO38" i="1" s="1"/>
  <c r="BP38" i="1"/>
  <c r="BQ38" i="1" s="1"/>
  <c r="BR38" i="1" s="1"/>
  <c r="BS38" i="1" s="1"/>
  <c r="BT38" i="1" s="1"/>
  <c r="BU38" i="1" s="1"/>
  <c r="BV38" i="1" s="1"/>
  <c r="BW38" i="1" s="1"/>
  <c r="BX38" i="1" s="1"/>
  <c r="BY38" i="1" s="1"/>
  <c r="BZ38" i="1" s="1"/>
  <c r="CA38" i="1" s="1"/>
  <c r="CB38" i="1" s="1"/>
  <c r="CC38" i="1" s="1"/>
  <c r="CD38" i="1" s="1"/>
  <c r="CE38" i="1" s="1"/>
  <c r="CF38" i="1" s="1"/>
  <c r="CG38" i="1" s="1"/>
  <c r="CH38" i="1" s="1"/>
  <c r="CI38" i="1" s="1"/>
  <c r="CJ38" i="1" s="1"/>
  <c r="CK38" i="1" s="1"/>
  <c r="CL38" i="1" s="1"/>
  <c r="CM38" i="1" s="1"/>
  <c r="CN38" i="1" s="1"/>
  <c r="CO38" i="1" s="1"/>
  <c r="CP38" i="1" s="1"/>
  <c r="CQ38" i="1" s="1"/>
  <c r="CR38" i="1" s="1"/>
  <c r="CS38" i="1" s="1"/>
  <c r="CT38" i="1" s="1"/>
  <c r="CU38" i="1" s="1"/>
  <c r="CV38" i="1" s="1"/>
  <c r="CW38" i="1" s="1"/>
  <c r="CX38" i="1" s="1"/>
  <c r="CY38" i="1" s="1"/>
  <c r="CZ38" i="1" s="1"/>
  <c r="DA38" i="1" s="1"/>
  <c r="DB38" i="1" s="1"/>
  <c r="DC38" i="1" s="1"/>
  <c r="DD38" i="1" s="1"/>
  <c r="DE38" i="1" s="1"/>
  <c r="DF38" i="1" s="1"/>
  <c r="DG38" i="1" s="1"/>
  <c r="DH38" i="1" s="1"/>
  <c r="DI38" i="1" s="1"/>
  <c r="DJ38" i="1" s="1"/>
  <c r="DK38" i="1" s="1"/>
  <c r="DL38" i="1" s="1"/>
  <c r="DM38" i="1" s="1"/>
  <c r="DN38" i="1" s="1"/>
  <c r="DO38" i="1" s="1"/>
  <c r="DP38" i="1" s="1"/>
  <c r="DQ38" i="1" s="1"/>
  <c r="DR38" i="1" s="1"/>
  <c r="DS38" i="1" s="1"/>
  <c r="DT38" i="1" s="1"/>
  <c r="DU38" i="1" s="1"/>
  <c r="DV38" i="1" s="1"/>
  <c r="DW38" i="1" s="1"/>
  <c r="DX38" i="1" s="1"/>
  <c r="DY38" i="1" s="1"/>
  <c r="DZ38" i="1" s="1"/>
  <c r="EA38" i="1" s="1"/>
  <c r="EB38" i="1" s="1"/>
  <c r="EC38" i="1" s="1"/>
  <c r="ED38" i="1" s="1"/>
  <c r="EE38" i="1" s="1"/>
  <c r="EF38" i="1" s="1"/>
  <c r="EG38" i="1" s="1"/>
  <c r="EH38" i="1" s="1"/>
  <c r="EI38" i="1" s="1"/>
  <c r="EJ38" i="1" s="1"/>
  <c r="EK38" i="1" s="1"/>
  <c r="EL38" i="1" s="1"/>
  <c r="EM38" i="1" s="1"/>
  <c r="EN38" i="1" s="1"/>
  <c r="EO38" i="1" s="1"/>
  <c r="EP38" i="1" s="1"/>
  <c r="EQ38" i="1" s="1"/>
  <c r="ER38" i="1" s="1"/>
  <c r="ES38" i="1" s="1"/>
  <c r="ET38" i="1" s="1"/>
  <c r="EU38" i="1" s="1"/>
  <c r="EV38" i="1" s="1"/>
  <c r="EW38" i="1" s="1"/>
  <c r="EX38" i="1" s="1"/>
  <c r="EY38" i="1" s="1"/>
  <c r="EZ38" i="1" s="1"/>
  <c r="FA38" i="1" s="1"/>
  <c r="FB38" i="1" s="1"/>
  <c r="FC38" i="1" s="1"/>
  <c r="FD38" i="1" s="1"/>
  <c r="FE38" i="1" s="1"/>
  <c r="FF38" i="1" s="1"/>
  <c r="AN39" i="1"/>
  <c r="AO39" i="1" s="1"/>
  <c r="AP39" i="1" s="1"/>
  <c r="AQ39" i="1"/>
  <c r="AR39" i="1"/>
  <c r="AS39" i="1" s="1"/>
  <c r="AT39" i="1" s="1"/>
  <c r="AU39" i="1" s="1"/>
  <c r="AV39" i="1" s="1"/>
  <c r="AW39" i="1" s="1"/>
  <c r="AX39" i="1" s="1"/>
  <c r="AY39" i="1" s="1"/>
  <c r="AZ39" i="1"/>
  <c r="BA39" i="1" s="1"/>
  <c r="BB39" i="1" s="1"/>
  <c r="BC39" i="1" s="1"/>
  <c r="BD39" i="1" s="1"/>
  <c r="BE39" i="1" s="1"/>
  <c r="BF39" i="1" s="1"/>
  <c r="BG39" i="1" s="1"/>
  <c r="BH39" i="1"/>
  <c r="BI39" i="1" s="1"/>
  <c r="BJ39" i="1" s="1"/>
  <c r="BK39" i="1" s="1"/>
  <c r="BL39" i="1" s="1"/>
  <c r="BM39" i="1" s="1"/>
  <c r="BN39" i="1" s="1"/>
  <c r="BO39" i="1" s="1"/>
  <c r="BP39" i="1"/>
  <c r="BQ39" i="1" s="1"/>
  <c r="BR39" i="1" s="1"/>
  <c r="BS39" i="1" s="1"/>
  <c r="BT39" i="1" s="1"/>
  <c r="BU39" i="1" s="1"/>
  <c r="BV39" i="1" s="1"/>
  <c r="BW39" i="1" s="1"/>
  <c r="BX39" i="1" s="1"/>
  <c r="BY39" i="1" s="1"/>
  <c r="BZ39" i="1" s="1"/>
  <c r="CA39" i="1" s="1"/>
  <c r="CB39" i="1" s="1"/>
  <c r="CC39" i="1" s="1"/>
  <c r="CD39" i="1" s="1"/>
  <c r="CE39" i="1" s="1"/>
  <c r="CF39" i="1" s="1"/>
  <c r="CG39" i="1" s="1"/>
  <c r="CH39" i="1" s="1"/>
  <c r="CI39" i="1" s="1"/>
  <c r="CJ39" i="1" s="1"/>
  <c r="CK39" i="1" s="1"/>
  <c r="CL39" i="1" s="1"/>
  <c r="CM39" i="1" s="1"/>
  <c r="CN39" i="1" s="1"/>
  <c r="CO39" i="1" s="1"/>
  <c r="CP39" i="1" s="1"/>
  <c r="CQ39" i="1" s="1"/>
  <c r="CR39" i="1" s="1"/>
  <c r="CS39" i="1" s="1"/>
  <c r="CT39" i="1" s="1"/>
  <c r="CU39" i="1" s="1"/>
  <c r="CV39" i="1" s="1"/>
  <c r="CW39" i="1" s="1"/>
  <c r="CX39" i="1" s="1"/>
  <c r="CY39" i="1" s="1"/>
  <c r="CZ39" i="1" s="1"/>
  <c r="DA39" i="1" s="1"/>
  <c r="DB39" i="1" s="1"/>
  <c r="DC39" i="1" s="1"/>
  <c r="DD39" i="1" s="1"/>
  <c r="DE39" i="1" s="1"/>
  <c r="DF39" i="1" s="1"/>
  <c r="DG39" i="1" s="1"/>
  <c r="DH39" i="1" s="1"/>
  <c r="DI39" i="1" s="1"/>
  <c r="DJ39" i="1" s="1"/>
  <c r="DK39" i="1" s="1"/>
  <c r="DL39" i="1" s="1"/>
  <c r="DM39" i="1" s="1"/>
  <c r="DN39" i="1" s="1"/>
  <c r="DO39" i="1" s="1"/>
  <c r="DP39" i="1" s="1"/>
  <c r="DQ39" i="1" s="1"/>
  <c r="DR39" i="1" s="1"/>
  <c r="DS39" i="1" s="1"/>
  <c r="DT39" i="1" s="1"/>
  <c r="DU39" i="1" s="1"/>
  <c r="DV39" i="1" s="1"/>
  <c r="DW39" i="1" s="1"/>
  <c r="DX39" i="1" s="1"/>
  <c r="DY39" i="1" s="1"/>
  <c r="DZ39" i="1" s="1"/>
  <c r="EA39" i="1" s="1"/>
  <c r="EB39" i="1" s="1"/>
  <c r="EC39" i="1" s="1"/>
  <c r="ED39" i="1" s="1"/>
  <c r="EE39" i="1" s="1"/>
  <c r="EF39" i="1" s="1"/>
  <c r="EG39" i="1" s="1"/>
  <c r="EH39" i="1" s="1"/>
  <c r="EI39" i="1" s="1"/>
  <c r="EJ39" i="1" s="1"/>
  <c r="EK39" i="1" s="1"/>
  <c r="EL39" i="1" s="1"/>
  <c r="EM39" i="1" s="1"/>
  <c r="EN39" i="1" s="1"/>
  <c r="EO39" i="1" s="1"/>
  <c r="EP39" i="1" s="1"/>
  <c r="EQ39" i="1" s="1"/>
  <c r="ER39" i="1" s="1"/>
  <c r="ES39" i="1" s="1"/>
  <c r="ET39" i="1" s="1"/>
  <c r="EU39" i="1" s="1"/>
  <c r="EV39" i="1" s="1"/>
  <c r="EW39" i="1" s="1"/>
  <c r="EX39" i="1" s="1"/>
  <c r="EY39" i="1" s="1"/>
  <c r="EZ39" i="1" s="1"/>
  <c r="FA39" i="1" s="1"/>
  <c r="FB39" i="1" s="1"/>
  <c r="FC39" i="1" s="1"/>
  <c r="FD39" i="1" s="1"/>
  <c r="FE39" i="1" s="1"/>
  <c r="FF39" i="1" s="1"/>
  <c r="AN40" i="1"/>
  <c r="AO40" i="1" s="1"/>
  <c r="AP40" i="1" s="1"/>
  <c r="AQ40" i="1" s="1"/>
  <c r="AR40" i="1"/>
  <c r="AS40" i="1" s="1"/>
  <c r="AT40" i="1" s="1"/>
  <c r="AU40" i="1" s="1"/>
  <c r="AV40" i="1" s="1"/>
  <c r="AW40" i="1" s="1"/>
  <c r="AX40" i="1" s="1"/>
  <c r="AY40" i="1" s="1"/>
  <c r="AZ40" i="1" s="1"/>
  <c r="BA40" i="1" s="1"/>
  <c r="BB40" i="1" s="1"/>
  <c r="BC40" i="1" s="1"/>
  <c r="BD40" i="1" s="1"/>
  <c r="BE40" i="1" s="1"/>
  <c r="BF40" i="1" s="1"/>
  <c r="BG40" i="1" s="1"/>
  <c r="BH40" i="1" s="1"/>
  <c r="BI40" i="1" s="1"/>
  <c r="BJ40" i="1" s="1"/>
  <c r="BK40" i="1" s="1"/>
  <c r="BL40" i="1" s="1"/>
  <c r="BM40" i="1" s="1"/>
  <c r="BN40" i="1" s="1"/>
  <c r="BO40" i="1" s="1"/>
  <c r="BP40" i="1" s="1"/>
  <c r="BQ40" i="1" s="1"/>
  <c r="BR40" i="1" s="1"/>
  <c r="BS40" i="1" s="1"/>
  <c r="BT40" i="1" s="1"/>
  <c r="BU40" i="1" s="1"/>
  <c r="BV40" i="1" s="1"/>
  <c r="BW40" i="1" s="1"/>
  <c r="BX40" i="1" s="1"/>
  <c r="BY40" i="1" s="1"/>
  <c r="BZ40" i="1" s="1"/>
  <c r="CA40" i="1" s="1"/>
  <c r="CB40" i="1" s="1"/>
  <c r="CC40" i="1" s="1"/>
  <c r="CD40" i="1" s="1"/>
  <c r="CE40" i="1" s="1"/>
  <c r="CF40" i="1" s="1"/>
  <c r="CG40" i="1" s="1"/>
  <c r="CH40" i="1" s="1"/>
  <c r="CI40" i="1" s="1"/>
  <c r="CJ40" i="1" s="1"/>
  <c r="CK40" i="1" s="1"/>
  <c r="CL40" i="1" s="1"/>
  <c r="CM40" i="1" s="1"/>
  <c r="CN40" i="1" s="1"/>
  <c r="CO40" i="1" s="1"/>
  <c r="CP40" i="1" s="1"/>
  <c r="CQ40" i="1" s="1"/>
  <c r="CR40" i="1" s="1"/>
  <c r="CS40" i="1" s="1"/>
  <c r="CT40" i="1" s="1"/>
  <c r="CU40" i="1" s="1"/>
  <c r="CV40" i="1" s="1"/>
  <c r="CW40" i="1" s="1"/>
  <c r="CX40" i="1" s="1"/>
  <c r="CY40" i="1" s="1"/>
  <c r="CZ40" i="1" s="1"/>
  <c r="DA40" i="1" s="1"/>
  <c r="DB40" i="1" s="1"/>
  <c r="DC40" i="1" s="1"/>
  <c r="DD40" i="1" s="1"/>
  <c r="DE40" i="1" s="1"/>
  <c r="DF40" i="1" s="1"/>
  <c r="DG40" i="1" s="1"/>
  <c r="DH40" i="1" s="1"/>
  <c r="DI40" i="1" s="1"/>
  <c r="DJ40" i="1" s="1"/>
  <c r="DK40" i="1" s="1"/>
  <c r="DL40" i="1" s="1"/>
  <c r="DM40" i="1" s="1"/>
  <c r="DN40" i="1" s="1"/>
  <c r="DO40" i="1" s="1"/>
  <c r="DP40" i="1" s="1"/>
  <c r="DQ40" i="1" s="1"/>
  <c r="DR40" i="1" s="1"/>
  <c r="DS40" i="1" s="1"/>
  <c r="DT40" i="1" s="1"/>
  <c r="DU40" i="1" s="1"/>
  <c r="DV40" i="1" s="1"/>
  <c r="DW40" i="1" s="1"/>
  <c r="DX40" i="1" s="1"/>
  <c r="DY40" i="1" s="1"/>
  <c r="DZ40" i="1" s="1"/>
  <c r="EA40" i="1" s="1"/>
  <c r="EB40" i="1" s="1"/>
  <c r="EC40" i="1" s="1"/>
  <c r="ED40" i="1" s="1"/>
  <c r="EE40" i="1" s="1"/>
  <c r="EF40" i="1" s="1"/>
  <c r="EG40" i="1" s="1"/>
  <c r="EH40" i="1" s="1"/>
  <c r="EI40" i="1" s="1"/>
  <c r="EJ40" i="1" s="1"/>
  <c r="EK40" i="1" s="1"/>
  <c r="EL40" i="1" s="1"/>
  <c r="EM40" i="1" s="1"/>
  <c r="EN40" i="1" s="1"/>
  <c r="EO40" i="1" s="1"/>
  <c r="EP40" i="1" s="1"/>
  <c r="EQ40" i="1" s="1"/>
  <c r="ER40" i="1" s="1"/>
  <c r="ES40" i="1" s="1"/>
  <c r="ET40" i="1" s="1"/>
  <c r="EU40" i="1" s="1"/>
  <c r="EV40" i="1" s="1"/>
  <c r="EW40" i="1" s="1"/>
  <c r="EX40" i="1" s="1"/>
  <c r="EY40" i="1" s="1"/>
  <c r="EZ40" i="1" s="1"/>
  <c r="FA40" i="1" s="1"/>
  <c r="FB40" i="1" s="1"/>
  <c r="FC40" i="1" s="1"/>
  <c r="FD40" i="1" s="1"/>
  <c r="FE40" i="1" s="1"/>
  <c r="FF40" i="1" s="1"/>
  <c r="AN42" i="1"/>
  <c r="AO42" i="1" s="1"/>
  <c r="AP42" i="1" s="1"/>
  <c r="AQ42" i="1" s="1"/>
  <c r="AR42" i="1"/>
  <c r="AS42" i="1" s="1"/>
  <c r="AT42" i="1" s="1"/>
  <c r="AU42" i="1" s="1"/>
  <c r="AV42" i="1" s="1"/>
  <c r="AW42" i="1" s="1"/>
  <c r="AX42" i="1" s="1"/>
  <c r="AY42" i="1" s="1"/>
  <c r="AZ42" i="1" s="1"/>
  <c r="BA42" i="1" s="1"/>
  <c r="BB42" i="1" s="1"/>
  <c r="BC42" i="1" s="1"/>
  <c r="BD42" i="1" s="1"/>
  <c r="BE42" i="1" s="1"/>
  <c r="BF42" i="1" s="1"/>
  <c r="BG42" i="1" s="1"/>
  <c r="BH42" i="1"/>
  <c r="BI42" i="1" s="1"/>
  <c r="BJ42" i="1" s="1"/>
  <c r="BK42" i="1" s="1"/>
  <c r="BL42" i="1" s="1"/>
  <c r="BM42" i="1" s="1"/>
  <c r="BN42" i="1" s="1"/>
  <c r="BO42" i="1" s="1"/>
  <c r="BP42" i="1" s="1"/>
  <c r="BQ42" i="1" s="1"/>
  <c r="BR42" i="1" s="1"/>
  <c r="BS42" i="1" s="1"/>
  <c r="BT42" i="1" s="1"/>
  <c r="BU42" i="1" s="1"/>
  <c r="BV42" i="1" s="1"/>
  <c r="BW42" i="1" s="1"/>
  <c r="BX42" i="1" s="1"/>
  <c r="BY42" i="1" s="1"/>
  <c r="BZ42" i="1" s="1"/>
  <c r="CA42" i="1" s="1"/>
  <c r="CB42" i="1" s="1"/>
  <c r="CC42" i="1" s="1"/>
  <c r="CD42" i="1" s="1"/>
  <c r="CE42" i="1" s="1"/>
  <c r="CF42" i="1" s="1"/>
  <c r="CG42" i="1" s="1"/>
  <c r="CH42" i="1" s="1"/>
  <c r="CI42" i="1" s="1"/>
  <c r="CJ42" i="1" s="1"/>
  <c r="CK42" i="1" s="1"/>
  <c r="CL42" i="1" s="1"/>
  <c r="CM42" i="1" s="1"/>
  <c r="CN42" i="1" s="1"/>
  <c r="CO42" i="1" s="1"/>
  <c r="CP42" i="1" s="1"/>
  <c r="CQ42" i="1" s="1"/>
  <c r="CR42" i="1" s="1"/>
  <c r="CS42" i="1" s="1"/>
  <c r="CT42" i="1" s="1"/>
  <c r="CU42" i="1" s="1"/>
  <c r="CV42" i="1" s="1"/>
  <c r="CW42" i="1" s="1"/>
  <c r="CX42" i="1" s="1"/>
  <c r="CY42" i="1" s="1"/>
  <c r="CZ42" i="1" s="1"/>
  <c r="DA42" i="1" s="1"/>
  <c r="DB42" i="1" s="1"/>
  <c r="DC42" i="1" s="1"/>
  <c r="DD42" i="1" s="1"/>
  <c r="DE42" i="1" s="1"/>
  <c r="DF42" i="1" s="1"/>
  <c r="DG42" i="1" s="1"/>
  <c r="DH42" i="1" s="1"/>
  <c r="DI42" i="1" s="1"/>
  <c r="DJ42" i="1" s="1"/>
  <c r="DK42" i="1" s="1"/>
  <c r="DL42" i="1" s="1"/>
  <c r="DM42" i="1" s="1"/>
  <c r="DN42" i="1" s="1"/>
  <c r="DO42" i="1" s="1"/>
  <c r="DP42" i="1" s="1"/>
  <c r="DQ42" i="1" s="1"/>
  <c r="DR42" i="1" s="1"/>
  <c r="DS42" i="1" s="1"/>
  <c r="DT42" i="1" s="1"/>
  <c r="DU42" i="1" s="1"/>
  <c r="DV42" i="1" s="1"/>
  <c r="DW42" i="1" s="1"/>
  <c r="DX42" i="1" s="1"/>
  <c r="DY42" i="1" s="1"/>
  <c r="DZ42" i="1" s="1"/>
  <c r="EA42" i="1" s="1"/>
  <c r="EB42" i="1" s="1"/>
  <c r="EC42" i="1" s="1"/>
  <c r="ED42" i="1" s="1"/>
  <c r="EE42" i="1" s="1"/>
  <c r="EF42" i="1" s="1"/>
  <c r="EG42" i="1" s="1"/>
  <c r="EH42" i="1" s="1"/>
  <c r="EI42" i="1" s="1"/>
  <c r="EJ42" i="1" s="1"/>
  <c r="EK42" i="1" s="1"/>
  <c r="EL42" i="1" s="1"/>
  <c r="EM42" i="1" s="1"/>
  <c r="EN42" i="1" s="1"/>
  <c r="EO42" i="1" s="1"/>
  <c r="EP42" i="1" s="1"/>
  <c r="EQ42" i="1" s="1"/>
  <c r="ER42" i="1" s="1"/>
  <c r="ES42" i="1" s="1"/>
  <c r="ET42" i="1" s="1"/>
  <c r="EU42" i="1" s="1"/>
  <c r="EV42" i="1" s="1"/>
  <c r="EW42" i="1" s="1"/>
  <c r="EX42" i="1" s="1"/>
  <c r="EY42" i="1" s="1"/>
  <c r="EZ42" i="1" s="1"/>
  <c r="FA42" i="1" s="1"/>
  <c r="FB42" i="1" s="1"/>
  <c r="FC42" i="1" s="1"/>
  <c r="FD42" i="1" s="1"/>
  <c r="FE42" i="1" s="1"/>
  <c r="FF42" i="1" s="1"/>
  <c r="AN44" i="1"/>
  <c r="AO44" i="1" s="1"/>
  <c r="AP44" i="1" s="1"/>
  <c r="AQ44" i="1" s="1"/>
  <c r="AR44" i="1"/>
  <c r="AS44" i="1" s="1"/>
  <c r="AT44" i="1" s="1"/>
  <c r="AU44" i="1" s="1"/>
  <c r="AV44" i="1" s="1"/>
  <c r="AW44" i="1" s="1"/>
  <c r="AX44" i="1" s="1"/>
  <c r="AY44" i="1" s="1"/>
  <c r="AZ44" i="1" s="1"/>
  <c r="BA44" i="1" s="1"/>
  <c r="BB44" i="1" s="1"/>
  <c r="BC44" i="1" s="1"/>
  <c r="BD44" i="1" s="1"/>
  <c r="BE44" i="1" s="1"/>
  <c r="BF44" i="1" s="1"/>
  <c r="BG44" i="1" s="1"/>
  <c r="BH44" i="1"/>
  <c r="BI44" i="1" s="1"/>
  <c r="BJ44" i="1" s="1"/>
  <c r="BK44" i="1" s="1"/>
  <c r="BL44" i="1" s="1"/>
  <c r="BM44" i="1" s="1"/>
  <c r="BN44" i="1" s="1"/>
  <c r="BO44" i="1" s="1"/>
  <c r="BP44" i="1" s="1"/>
  <c r="BQ44" i="1" s="1"/>
  <c r="BR44" i="1" s="1"/>
  <c r="BS44" i="1" s="1"/>
  <c r="BT44" i="1" s="1"/>
  <c r="BU44" i="1" s="1"/>
  <c r="BV44" i="1" s="1"/>
  <c r="BW44" i="1" s="1"/>
  <c r="BX44" i="1" s="1"/>
  <c r="BY44" i="1" s="1"/>
  <c r="BZ44" i="1" s="1"/>
  <c r="CA44" i="1" s="1"/>
  <c r="CB44" i="1" s="1"/>
  <c r="CC44" i="1" s="1"/>
  <c r="CD44" i="1" s="1"/>
  <c r="CE44" i="1" s="1"/>
  <c r="CF44" i="1" s="1"/>
  <c r="CG44" i="1" s="1"/>
  <c r="CH44" i="1" s="1"/>
  <c r="CI44" i="1" s="1"/>
  <c r="CJ44" i="1" s="1"/>
  <c r="CK44" i="1" s="1"/>
  <c r="CL44" i="1" s="1"/>
  <c r="CM44" i="1" s="1"/>
  <c r="CN44" i="1" s="1"/>
  <c r="CO44" i="1" s="1"/>
  <c r="CP44" i="1" s="1"/>
  <c r="CQ44" i="1" s="1"/>
  <c r="CR44" i="1" s="1"/>
  <c r="CS44" i="1" s="1"/>
  <c r="CT44" i="1" s="1"/>
  <c r="CU44" i="1" s="1"/>
  <c r="CV44" i="1" s="1"/>
  <c r="CW44" i="1" s="1"/>
  <c r="CX44" i="1" s="1"/>
  <c r="CY44" i="1" s="1"/>
  <c r="CZ44" i="1" s="1"/>
  <c r="DA44" i="1" s="1"/>
  <c r="DB44" i="1" s="1"/>
  <c r="DC44" i="1" s="1"/>
  <c r="DD44" i="1" s="1"/>
  <c r="DE44" i="1" s="1"/>
  <c r="DF44" i="1" s="1"/>
  <c r="DG44" i="1" s="1"/>
  <c r="DH44" i="1" s="1"/>
  <c r="DI44" i="1" s="1"/>
  <c r="DJ44" i="1" s="1"/>
  <c r="DK44" i="1" s="1"/>
  <c r="DL44" i="1" s="1"/>
  <c r="DM44" i="1" s="1"/>
  <c r="DN44" i="1" s="1"/>
  <c r="DO44" i="1" s="1"/>
  <c r="DP44" i="1" s="1"/>
  <c r="DQ44" i="1" s="1"/>
  <c r="DR44" i="1" s="1"/>
  <c r="DS44" i="1" s="1"/>
  <c r="DT44" i="1" s="1"/>
  <c r="DU44" i="1" s="1"/>
  <c r="DV44" i="1" s="1"/>
  <c r="DW44" i="1" s="1"/>
  <c r="DX44" i="1" s="1"/>
  <c r="DY44" i="1" s="1"/>
  <c r="DZ44" i="1" s="1"/>
  <c r="EA44" i="1" s="1"/>
  <c r="EB44" i="1" s="1"/>
  <c r="EC44" i="1" s="1"/>
  <c r="ED44" i="1" s="1"/>
  <c r="EE44" i="1" s="1"/>
  <c r="EF44" i="1" s="1"/>
  <c r="EG44" i="1" s="1"/>
  <c r="EH44" i="1" s="1"/>
  <c r="EI44" i="1" s="1"/>
  <c r="EJ44" i="1" s="1"/>
  <c r="EK44" i="1" s="1"/>
  <c r="EL44" i="1" s="1"/>
  <c r="EM44" i="1" s="1"/>
  <c r="EN44" i="1" s="1"/>
  <c r="EO44" i="1" s="1"/>
  <c r="EP44" i="1" s="1"/>
  <c r="EQ44" i="1" s="1"/>
  <c r="ER44" i="1" s="1"/>
  <c r="ES44" i="1" s="1"/>
  <c r="ET44" i="1" s="1"/>
  <c r="EU44" i="1" s="1"/>
  <c r="EV44" i="1" s="1"/>
  <c r="EW44" i="1" s="1"/>
  <c r="EX44" i="1" s="1"/>
  <c r="EY44" i="1" s="1"/>
  <c r="EZ44" i="1" s="1"/>
  <c r="FA44" i="1" s="1"/>
  <c r="FB44" i="1" s="1"/>
  <c r="FC44" i="1" s="1"/>
  <c r="FD44" i="1" s="1"/>
  <c r="FE44" i="1" s="1"/>
  <c r="FF44" i="1" s="1"/>
  <c r="AN45" i="1"/>
  <c r="AO45" i="1" s="1"/>
  <c r="AP45" i="1" s="1"/>
  <c r="AQ45" i="1" s="1"/>
  <c r="AR45" i="1"/>
  <c r="AS45" i="1" s="1"/>
  <c r="AT45" i="1" s="1"/>
  <c r="AU45" i="1" s="1"/>
  <c r="AV45" i="1" s="1"/>
  <c r="AW45" i="1" s="1"/>
  <c r="AX45" i="1" s="1"/>
  <c r="AY45" i="1" s="1"/>
  <c r="AZ45" i="1" s="1"/>
  <c r="BA45" i="1" s="1"/>
  <c r="BB45" i="1" s="1"/>
  <c r="BC45" i="1" s="1"/>
  <c r="BD45" i="1" s="1"/>
  <c r="BE45" i="1" s="1"/>
  <c r="BF45" i="1" s="1"/>
  <c r="BG45" i="1" s="1"/>
  <c r="BH45" i="1"/>
  <c r="BI45" i="1" s="1"/>
  <c r="BJ45" i="1" s="1"/>
  <c r="BK45" i="1" s="1"/>
  <c r="BL45" i="1" s="1"/>
  <c r="BM45" i="1" s="1"/>
  <c r="BN45" i="1" s="1"/>
  <c r="BO45" i="1" s="1"/>
  <c r="BP45" i="1" s="1"/>
  <c r="BQ45" i="1" s="1"/>
  <c r="BR45" i="1" s="1"/>
  <c r="BS45" i="1" s="1"/>
  <c r="BT45" i="1" s="1"/>
  <c r="BU45" i="1" s="1"/>
  <c r="BV45" i="1" s="1"/>
  <c r="BW45" i="1" s="1"/>
  <c r="BX45" i="1" s="1"/>
  <c r="BY45" i="1" s="1"/>
  <c r="BZ45" i="1" s="1"/>
  <c r="CA45" i="1" s="1"/>
  <c r="CB45" i="1" s="1"/>
  <c r="CC45" i="1" s="1"/>
  <c r="CD45" i="1" s="1"/>
  <c r="CE45" i="1" s="1"/>
  <c r="CF45" i="1" s="1"/>
  <c r="CG45" i="1" s="1"/>
  <c r="CH45" i="1" s="1"/>
  <c r="CI45" i="1" s="1"/>
  <c r="CJ45" i="1" s="1"/>
  <c r="CK45" i="1" s="1"/>
  <c r="CL45" i="1" s="1"/>
  <c r="CM45" i="1" s="1"/>
  <c r="CN45" i="1" s="1"/>
  <c r="CO45" i="1" s="1"/>
  <c r="CP45" i="1" s="1"/>
  <c r="CQ45" i="1" s="1"/>
  <c r="CR45" i="1" s="1"/>
  <c r="CS45" i="1" s="1"/>
  <c r="CT45" i="1" s="1"/>
  <c r="CU45" i="1" s="1"/>
  <c r="CV45" i="1" s="1"/>
  <c r="CW45" i="1" s="1"/>
  <c r="CX45" i="1" s="1"/>
  <c r="CY45" i="1" s="1"/>
  <c r="CZ45" i="1" s="1"/>
  <c r="DA45" i="1" s="1"/>
  <c r="DB45" i="1" s="1"/>
  <c r="DC45" i="1" s="1"/>
  <c r="DD45" i="1" s="1"/>
  <c r="DE45" i="1" s="1"/>
  <c r="DF45" i="1" s="1"/>
  <c r="DG45" i="1" s="1"/>
  <c r="DH45" i="1" s="1"/>
  <c r="DI45" i="1" s="1"/>
  <c r="DJ45" i="1" s="1"/>
  <c r="DK45" i="1" s="1"/>
  <c r="DL45" i="1" s="1"/>
  <c r="DM45" i="1" s="1"/>
  <c r="DN45" i="1" s="1"/>
  <c r="DO45" i="1" s="1"/>
  <c r="DP45" i="1" s="1"/>
  <c r="DQ45" i="1" s="1"/>
  <c r="DR45" i="1" s="1"/>
  <c r="DS45" i="1" s="1"/>
  <c r="DT45" i="1" s="1"/>
  <c r="DU45" i="1" s="1"/>
  <c r="DV45" i="1" s="1"/>
  <c r="DW45" i="1" s="1"/>
  <c r="DX45" i="1" s="1"/>
  <c r="DY45" i="1" s="1"/>
  <c r="DZ45" i="1" s="1"/>
  <c r="EA45" i="1" s="1"/>
  <c r="EB45" i="1" s="1"/>
  <c r="EC45" i="1" s="1"/>
  <c r="ED45" i="1" s="1"/>
  <c r="EE45" i="1" s="1"/>
  <c r="EF45" i="1" s="1"/>
  <c r="EG45" i="1" s="1"/>
  <c r="EH45" i="1" s="1"/>
  <c r="EI45" i="1" s="1"/>
  <c r="EJ45" i="1" s="1"/>
  <c r="EK45" i="1" s="1"/>
  <c r="EL45" i="1" s="1"/>
  <c r="EM45" i="1" s="1"/>
  <c r="EN45" i="1" s="1"/>
  <c r="EO45" i="1" s="1"/>
  <c r="EP45" i="1" s="1"/>
  <c r="EQ45" i="1" s="1"/>
  <c r="ER45" i="1" s="1"/>
  <c r="ES45" i="1" s="1"/>
  <c r="ET45" i="1" s="1"/>
  <c r="EU45" i="1" s="1"/>
  <c r="EV45" i="1" s="1"/>
  <c r="EW45" i="1" s="1"/>
  <c r="EX45" i="1" s="1"/>
  <c r="EY45" i="1" s="1"/>
  <c r="EZ45" i="1" s="1"/>
  <c r="FA45" i="1" s="1"/>
  <c r="FB45" i="1" s="1"/>
  <c r="FC45" i="1" s="1"/>
  <c r="FD45" i="1" s="1"/>
  <c r="FE45" i="1" s="1"/>
  <c r="FF45" i="1" s="1"/>
  <c r="AN46" i="1"/>
  <c r="AO46" i="1" s="1"/>
  <c r="AP46" i="1" s="1"/>
  <c r="AQ46" i="1" s="1"/>
  <c r="AR46" i="1"/>
  <c r="AS46" i="1" s="1"/>
  <c r="AT46" i="1" s="1"/>
  <c r="AU46" i="1" s="1"/>
  <c r="AV46" i="1" s="1"/>
  <c r="AW46" i="1" s="1"/>
  <c r="AX46" i="1" s="1"/>
  <c r="AY46" i="1" s="1"/>
  <c r="AZ46" i="1" s="1"/>
  <c r="BA46" i="1" s="1"/>
  <c r="BB46" i="1" s="1"/>
  <c r="BC46" i="1" s="1"/>
  <c r="BD46" i="1" s="1"/>
  <c r="BE46" i="1" s="1"/>
  <c r="BF46" i="1" s="1"/>
  <c r="BG46" i="1" s="1"/>
  <c r="BH46" i="1"/>
  <c r="BI46" i="1" s="1"/>
  <c r="BJ46" i="1" s="1"/>
  <c r="BK46" i="1" s="1"/>
  <c r="BL46" i="1" s="1"/>
  <c r="BM46" i="1" s="1"/>
  <c r="BN46" i="1" s="1"/>
  <c r="BO46" i="1" s="1"/>
  <c r="BP46" i="1" s="1"/>
  <c r="BQ46" i="1" s="1"/>
  <c r="BR46" i="1" s="1"/>
  <c r="BS46" i="1" s="1"/>
  <c r="BT46" i="1" s="1"/>
  <c r="BU46" i="1" s="1"/>
  <c r="BV46" i="1" s="1"/>
  <c r="BW46" i="1" s="1"/>
  <c r="BX46" i="1" s="1"/>
  <c r="BY46" i="1" s="1"/>
  <c r="BZ46" i="1" s="1"/>
  <c r="CA46" i="1" s="1"/>
  <c r="CB46" i="1" s="1"/>
  <c r="CC46" i="1" s="1"/>
  <c r="CD46" i="1" s="1"/>
  <c r="CE46" i="1" s="1"/>
  <c r="CF46" i="1" s="1"/>
  <c r="CG46" i="1" s="1"/>
  <c r="CH46" i="1" s="1"/>
  <c r="CI46" i="1" s="1"/>
  <c r="CJ46" i="1" s="1"/>
  <c r="CK46" i="1" s="1"/>
  <c r="CL46" i="1" s="1"/>
  <c r="CM46" i="1" s="1"/>
  <c r="CN46" i="1" s="1"/>
  <c r="CO46" i="1" s="1"/>
  <c r="CP46" i="1" s="1"/>
  <c r="CQ46" i="1" s="1"/>
  <c r="CR46" i="1" s="1"/>
  <c r="CS46" i="1" s="1"/>
  <c r="CT46" i="1" s="1"/>
  <c r="CU46" i="1" s="1"/>
  <c r="CV46" i="1" s="1"/>
  <c r="CW46" i="1" s="1"/>
  <c r="CX46" i="1" s="1"/>
  <c r="CY46" i="1" s="1"/>
  <c r="CZ46" i="1" s="1"/>
  <c r="DA46" i="1" s="1"/>
  <c r="DB46" i="1" s="1"/>
  <c r="DC46" i="1" s="1"/>
  <c r="DD46" i="1" s="1"/>
  <c r="DE46" i="1" s="1"/>
  <c r="DF46" i="1" s="1"/>
  <c r="DG46" i="1" s="1"/>
  <c r="DH46" i="1" s="1"/>
  <c r="DI46" i="1" s="1"/>
  <c r="DJ46" i="1" s="1"/>
  <c r="DK46" i="1" s="1"/>
  <c r="DL46" i="1" s="1"/>
  <c r="DM46" i="1" s="1"/>
  <c r="DN46" i="1" s="1"/>
  <c r="DO46" i="1" s="1"/>
  <c r="DP46" i="1" s="1"/>
  <c r="DQ46" i="1" s="1"/>
  <c r="DR46" i="1" s="1"/>
  <c r="DS46" i="1" s="1"/>
  <c r="DT46" i="1" s="1"/>
  <c r="DU46" i="1" s="1"/>
  <c r="DV46" i="1" s="1"/>
  <c r="DW46" i="1" s="1"/>
  <c r="DX46" i="1" s="1"/>
  <c r="DY46" i="1" s="1"/>
  <c r="DZ46" i="1" s="1"/>
  <c r="EA46" i="1" s="1"/>
  <c r="EB46" i="1" s="1"/>
  <c r="EC46" i="1" s="1"/>
  <c r="ED46" i="1" s="1"/>
  <c r="EE46" i="1" s="1"/>
  <c r="EF46" i="1" s="1"/>
  <c r="EG46" i="1" s="1"/>
  <c r="EH46" i="1" s="1"/>
  <c r="EI46" i="1" s="1"/>
  <c r="EJ46" i="1" s="1"/>
  <c r="EK46" i="1" s="1"/>
  <c r="EL46" i="1" s="1"/>
  <c r="EM46" i="1" s="1"/>
  <c r="EN46" i="1" s="1"/>
  <c r="EO46" i="1" s="1"/>
  <c r="EP46" i="1" s="1"/>
  <c r="EQ46" i="1" s="1"/>
  <c r="ER46" i="1" s="1"/>
  <c r="ES46" i="1" s="1"/>
  <c r="ET46" i="1" s="1"/>
  <c r="EU46" i="1" s="1"/>
  <c r="EV46" i="1" s="1"/>
  <c r="EW46" i="1" s="1"/>
  <c r="EX46" i="1" s="1"/>
  <c r="EY46" i="1" s="1"/>
  <c r="EZ46" i="1" s="1"/>
  <c r="FA46" i="1" s="1"/>
  <c r="FB46" i="1" s="1"/>
  <c r="FC46" i="1" s="1"/>
  <c r="FD46" i="1" s="1"/>
  <c r="FE46" i="1" s="1"/>
  <c r="FF46" i="1" s="1"/>
  <c r="AN51" i="1"/>
  <c r="AO51" i="1" s="1"/>
  <c r="AP51" i="1" s="1"/>
  <c r="AQ51" i="1" s="1"/>
  <c r="AR51" i="1"/>
  <c r="AS51" i="1" s="1"/>
  <c r="AT51" i="1" s="1"/>
  <c r="AU51" i="1" s="1"/>
  <c r="AV51" i="1" s="1"/>
  <c r="AW51" i="1" s="1"/>
  <c r="AX51" i="1" s="1"/>
  <c r="AY51" i="1" s="1"/>
  <c r="AZ51" i="1" s="1"/>
  <c r="BA51" i="1" s="1"/>
  <c r="BB51" i="1" s="1"/>
  <c r="BC51" i="1" s="1"/>
  <c r="BD51" i="1" s="1"/>
  <c r="BE51" i="1" s="1"/>
  <c r="BF51" i="1" s="1"/>
  <c r="BG51" i="1" s="1"/>
  <c r="BH51" i="1"/>
  <c r="BI51" i="1" s="1"/>
  <c r="BJ51" i="1" s="1"/>
  <c r="BK51" i="1" s="1"/>
  <c r="BL51" i="1" s="1"/>
  <c r="BM51" i="1" s="1"/>
  <c r="BN51" i="1" s="1"/>
  <c r="BO51" i="1" s="1"/>
  <c r="BP51" i="1" s="1"/>
  <c r="BQ51" i="1" s="1"/>
  <c r="BR51" i="1" s="1"/>
  <c r="BS51" i="1" s="1"/>
  <c r="BT51" i="1" s="1"/>
  <c r="BU51" i="1" s="1"/>
  <c r="BV51" i="1" s="1"/>
  <c r="BW51" i="1" s="1"/>
  <c r="BX51" i="1" s="1"/>
  <c r="BY51" i="1" s="1"/>
  <c r="BZ51" i="1" s="1"/>
  <c r="CA51" i="1" s="1"/>
  <c r="CB51" i="1" s="1"/>
  <c r="CC51" i="1" s="1"/>
  <c r="CD51" i="1" s="1"/>
  <c r="CE51" i="1" s="1"/>
  <c r="CF51" i="1" s="1"/>
  <c r="CG51" i="1" s="1"/>
  <c r="CH51" i="1" s="1"/>
  <c r="CI51" i="1" s="1"/>
  <c r="CJ51" i="1" s="1"/>
  <c r="CK51" i="1" s="1"/>
  <c r="CL51" i="1" s="1"/>
  <c r="CM51" i="1" s="1"/>
  <c r="CN51" i="1" s="1"/>
  <c r="CO51" i="1" s="1"/>
  <c r="CP51" i="1" s="1"/>
  <c r="CQ51" i="1" s="1"/>
  <c r="CR51" i="1" s="1"/>
  <c r="CS51" i="1" s="1"/>
  <c r="CT51" i="1" s="1"/>
  <c r="CU51" i="1" s="1"/>
  <c r="CV51" i="1" s="1"/>
  <c r="CW51" i="1" s="1"/>
  <c r="CX51" i="1" s="1"/>
  <c r="CY51" i="1" s="1"/>
  <c r="CZ51" i="1" s="1"/>
  <c r="DA51" i="1" s="1"/>
  <c r="DB51" i="1" s="1"/>
  <c r="DC51" i="1" s="1"/>
  <c r="DD51" i="1" s="1"/>
  <c r="DE51" i="1" s="1"/>
  <c r="DF51" i="1" s="1"/>
  <c r="DG51" i="1" s="1"/>
  <c r="DH51" i="1" s="1"/>
  <c r="DI51" i="1" s="1"/>
  <c r="DJ51" i="1" s="1"/>
  <c r="DK51" i="1" s="1"/>
  <c r="DL51" i="1" s="1"/>
  <c r="DM51" i="1" s="1"/>
  <c r="DN51" i="1" s="1"/>
  <c r="DO51" i="1" s="1"/>
  <c r="DP51" i="1" s="1"/>
  <c r="DQ51" i="1" s="1"/>
  <c r="DR51" i="1" s="1"/>
  <c r="DS51" i="1" s="1"/>
  <c r="DT51" i="1" s="1"/>
  <c r="DU51" i="1" s="1"/>
  <c r="DV51" i="1" s="1"/>
  <c r="DW51" i="1" s="1"/>
  <c r="DX51" i="1" s="1"/>
  <c r="DY51" i="1" s="1"/>
  <c r="DZ51" i="1" s="1"/>
  <c r="EA51" i="1" s="1"/>
  <c r="EB51" i="1" s="1"/>
  <c r="EC51" i="1" s="1"/>
  <c r="ED51" i="1" s="1"/>
  <c r="EE51" i="1" s="1"/>
  <c r="EF51" i="1" s="1"/>
  <c r="EG51" i="1" s="1"/>
  <c r="EH51" i="1" s="1"/>
  <c r="EI51" i="1" s="1"/>
  <c r="EJ51" i="1" s="1"/>
  <c r="EK51" i="1" s="1"/>
  <c r="EL51" i="1" s="1"/>
  <c r="EM51" i="1" s="1"/>
  <c r="EN51" i="1" s="1"/>
  <c r="EO51" i="1" s="1"/>
  <c r="EP51" i="1" s="1"/>
  <c r="EQ51" i="1" s="1"/>
  <c r="ER51" i="1" s="1"/>
  <c r="ES51" i="1" s="1"/>
  <c r="ET51" i="1" s="1"/>
  <c r="EU51" i="1" s="1"/>
  <c r="EV51" i="1" s="1"/>
  <c r="EW51" i="1" s="1"/>
  <c r="EX51" i="1" s="1"/>
  <c r="EY51" i="1" s="1"/>
  <c r="EZ51" i="1" s="1"/>
  <c r="FA51" i="1" s="1"/>
  <c r="FB51" i="1" s="1"/>
  <c r="FC51" i="1" s="1"/>
  <c r="FD51" i="1" s="1"/>
  <c r="FE51" i="1" s="1"/>
  <c r="FF51" i="1" s="1"/>
  <c r="AN53" i="1"/>
  <c r="AO53" i="1" s="1"/>
  <c r="AP53" i="1" s="1"/>
  <c r="AQ53" i="1" s="1"/>
  <c r="AR53" i="1"/>
  <c r="AS53" i="1" s="1"/>
  <c r="AT53" i="1" s="1"/>
  <c r="AU53" i="1" s="1"/>
  <c r="AV53" i="1" s="1"/>
  <c r="AW53" i="1" s="1"/>
  <c r="AX53" i="1" s="1"/>
  <c r="AY53" i="1" s="1"/>
  <c r="AZ53" i="1" s="1"/>
  <c r="BA53" i="1" s="1"/>
  <c r="BB53" i="1" s="1"/>
  <c r="BC53" i="1" s="1"/>
  <c r="BD53" i="1" s="1"/>
  <c r="BE53" i="1" s="1"/>
  <c r="BF53" i="1" s="1"/>
  <c r="BG53" i="1" s="1"/>
  <c r="BH53" i="1"/>
  <c r="BI53" i="1" s="1"/>
  <c r="BJ53" i="1" s="1"/>
  <c r="BK53" i="1" s="1"/>
  <c r="BL53" i="1" s="1"/>
  <c r="BM53" i="1" s="1"/>
  <c r="BN53" i="1" s="1"/>
  <c r="BO53" i="1" s="1"/>
  <c r="BP53" i="1" s="1"/>
  <c r="BQ53" i="1" s="1"/>
  <c r="BR53" i="1" s="1"/>
  <c r="BS53" i="1" s="1"/>
  <c r="BT53" i="1" s="1"/>
  <c r="BU53" i="1" s="1"/>
  <c r="BV53" i="1" s="1"/>
  <c r="BW53" i="1" s="1"/>
  <c r="BX53" i="1" s="1"/>
  <c r="BY53" i="1" s="1"/>
  <c r="BZ53" i="1" s="1"/>
  <c r="CA53" i="1" s="1"/>
  <c r="CB53" i="1" s="1"/>
  <c r="CC53" i="1" s="1"/>
  <c r="CD53" i="1" s="1"/>
  <c r="CE53" i="1" s="1"/>
  <c r="CF53" i="1" s="1"/>
  <c r="CG53" i="1" s="1"/>
  <c r="CH53" i="1" s="1"/>
  <c r="CI53" i="1" s="1"/>
  <c r="CJ53" i="1" s="1"/>
  <c r="CK53" i="1" s="1"/>
  <c r="CL53" i="1" s="1"/>
  <c r="CM53" i="1" s="1"/>
  <c r="CN53" i="1" s="1"/>
  <c r="CO53" i="1" s="1"/>
  <c r="CP53" i="1" s="1"/>
  <c r="CQ53" i="1" s="1"/>
  <c r="CR53" i="1" s="1"/>
  <c r="CS53" i="1" s="1"/>
  <c r="CT53" i="1" s="1"/>
  <c r="CU53" i="1" s="1"/>
  <c r="CV53" i="1" s="1"/>
  <c r="CW53" i="1" s="1"/>
  <c r="CX53" i="1" s="1"/>
  <c r="CY53" i="1" s="1"/>
  <c r="CZ53" i="1" s="1"/>
  <c r="DA53" i="1" s="1"/>
  <c r="DB53" i="1" s="1"/>
  <c r="DC53" i="1" s="1"/>
  <c r="DD53" i="1" s="1"/>
  <c r="DE53" i="1" s="1"/>
  <c r="DF53" i="1" s="1"/>
  <c r="DG53" i="1" s="1"/>
  <c r="DH53" i="1" s="1"/>
  <c r="DI53" i="1" s="1"/>
  <c r="DJ53" i="1" s="1"/>
  <c r="DK53" i="1" s="1"/>
  <c r="DL53" i="1" s="1"/>
  <c r="DM53" i="1" s="1"/>
  <c r="DN53" i="1" s="1"/>
  <c r="DO53" i="1" s="1"/>
  <c r="DP53" i="1" s="1"/>
  <c r="DQ53" i="1" s="1"/>
  <c r="DR53" i="1" s="1"/>
  <c r="DS53" i="1" s="1"/>
  <c r="DT53" i="1" s="1"/>
  <c r="DU53" i="1" s="1"/>
  <c r="DV53" i="1" s="1"/>
  <c r="DW53" i="1" s="1"/>
  <c r="DX53" i="1" s="1"/>
  <c r="DY53" i="1" s="1"/>
  <c r="DZ53" i="1" s="1"/>
  <c r="EA53" i="1" s="1"/>
  <c r="EB53" i="1" s="1"/>
  <c r="EC53" i="1" s="1"/>
  <c r="ED53" i="1" s="1"/>
  <c r="EE53" i="1" s="1"/>
  <c r="EF53" i="1" s="1"/>
  <c r="EG53" i="1" s="1"/>
  <c r="EH53" i="1" s="1"/>
  <c r="EI53" i="1" s="1"/>
  <c r="EJ53" i="1" s="1"/>
  <c r="EK53" i="1" s="1"/>
  <c r="EL53" i="1" s="1"/>
  <c r="EM53" i="1" s="1"/>
  <c r="EN53" i="1" s="1"/>
  <c r="EO53" i="1" s="1"/>
  <c r="EP53" i="1" s="1"/>
  <c r="EQ53" i="1" s="1"/>
  <c r="ER53" i="1" s="1"/>
  <c r="ES53" i="1" s="1"/>
  <c r="ET53" i="1" s="1"/>
  <c r="EU53" i="1" s="1"/>
  <c r="EV53" i="1" s="1"/>
  <c r="EW53" i="1" s="1"/>
  <c r="EX53" i="1" s="1"/>
  <c r="EY53" i="1" s="1"/>
  <c r="EZ53" i="1" s="1"/>
  <c r="FA53" i="1" s="1"/>
  <c r="FB53" i="1" s="1"/>
  <c r="FC53" i="1" s="1"/>
  <c r="FD53" i="1" s="1"/>
  <c r="FE53" i="1" s="1"/>
  <c r="FF53" i="1" s="1"/>
  <c r="AN58" i="1"/>
  <c r="AO58" i="1" s="1"/>
  <c r="AP58" i="1" s="1"/>
  <c r="AQ58" i="1" s="1"/>
  <c r="AR58" i="1"/>
  <c r="AS58" i="1" s="1"/>
  <c r="AT58" i="1" s="1"/>
  <c r="AU58" i="1" s="1"/>
  <c r="AV58" i="1" s="1"/>
  <c r="AW58" i="1" s="1"/>
  <c r="AX58" i="1" s="1"/>
  <c r="AY58" i="1" s="1"/>
  <c r="AZ58" i="1" s="1"/>
  <c r="BA58" i="1" s="1"/>
  <c r="BB58" i="1" s="1"/>
  <c r="BC58" i="1" s="1"/>
  <c r="BD58" i="1" s="1"/>
  <c r="BE58" i="1" s="1"/>
  <c r="BF58" i="1" s="1"/>
  <c r="BG58" i="1" s="1"/>
  <c r="BH58" i="1"/>
  <c r="BI58" i="1" s="1"/>
  <c r="BJ58" i="1" s="1"/>
  <c r="BK58" i="1" s="1"/>
  <c r="BL58" i="1" s="1"/>
  <c r="BM58" i="1" s="1"/>
  <c r="BN58" i="1" s="1"/>
  <c r="BO58" i="1" s="1"/>
  <c r="BP58" i="1" s="1"/>
  <c r="BQ58" i="1" s="1"/>
  <c r="BR58" i="1" s="1"/>
  <c r="BS58" i="1" s="1"/>
  <c r="BT58" i="1" s="1"/>
  <c r="BU58" i="1" s="1"/>
  <c r="BV58" i="1" s="1"/>
  <c r="BW58" i="1" s="1"/>
  <c r="BX58" i="1" s="1"/>
  <c r="BY58" i="1" s="1"/>
  <c r="BZ58" i="1" s="1"/>
  <c r="CA58" i="1" s="1"/>
  <c r="CB58" i="1" s="1"/>
  <c r="CC58" i="1" s="1"/>
  <c r="CD58" i="1" s="1"/>
  <c r="CE58" i="1" s="1"/>
  <c r="CF58" i="1" s="1"/>
  <c r="CG58" i="1" s="1"/>
  <c r="CH58" i="1" s="1"/>
  <c r="CI58" i="1" s="1"/>
  <c r="CJ58" i="1" s="1"/>
  <c r="CK58" i="1" s="1"/>
  <c r="CL58" i="1" s="1"/>
  <c r="CM58" i="1" s="1"/>
  <c r="CN58" i="1" s="1"/>
  <c r="CO58" i="1" s="1"/>
  <c r="CP58" i="1" s="1"/>
  <c r="CQ58" i="1" s="1"/>
  <c r="CR58" i="1" s="1"/>
  <c r="CS58" i="1" s="1"/>
  <c r="CT58" i="1" s="1"/>
  <c r="CU58" i="1" s="1"/>
  <c r="CV58" i="1" s="1"/>
  <c r="CW58" i="1" s="1"/>
  <c r="CX58" i="1" s="1"/>
  <c r="CY58" i="1" s="1"/>
  <c r="CZ58" i="1" s="1"/>
  <c r="DA58" i="1" s="1"/>
  <c r="DB58" i="1" s="1"/>
  <c r="DC58" i="1" s="1"/>
  <c r="DD58" i="1" s="1"/>
  <c r="DE58" i="1" s="1"/>
  <c r="DF58" i="1" s="1"/>
  <c r="DG58" i="1" s="1"/>
  <c r="DH58" i="1" s="1"/>
  <c r="DI58" i="1" s="1"/>
  <c r="DJ58" i="1" s="1"/>
  <c r="DK58" i="1" s="1"/>
  <c r="DL58" i="1" s="1"/>
  <c r="DM58" i="1" s="1"/>
  <c r="DN58" i="1" s="1"/>
  <c r="DO58" i="1" s="1"/>
  <c r="DP58" i="1" s="1"/>
  <c r="DQ58" i="1" s="1"/>
  <c r="DR58" i="1" s="1"/>
  <c r="DS58" i="1" s="1"/>
  <c r="DT58" i="1" s="1"/>
  <c r="DU58" i="1" s="1"/>
  <c r="DV58" i="1" s="1"/>
  <c r="DW58" i="1" s="1"/>
  <c r="DX58" i="1" s="1"/>
  <c r="DY58" i="1" s="1"/>
  <c r="DZ58" i="1" s="1"/>
  <c r="EA58" i="1" s="1"/>
  <c r="EB58" i="1" s="1"/>
  <c r="EC58" i="1" s="1"/>
  <c r="ED58" i="1" s="1"/>
  <c r="EE58" i="1" s="1"/>
  <c r="EF58" i="1" s="1"/>
  <c r="EG58" i="1" s="1"/>
  <c r="EH58" i="1" s="1"/>
  <c r="EI58" i="1" s="1"/>
  <c r="EJ58" i="1" s="1"/>
  <c r="EK58" i="1" s="1"/>
  <c r="EL58" i="1" s="1"/>
  <c r="EM58" i="1" s="1"/>
  <c r="EN58" i="1" s="1"/>
  <c r="EO58" i="1" s="1"/>
  <c r="EP58" i="1" s="1"/>
  <c r="EQ58" i="1" s="1"/>
  <c r="ER58" i="1" s="1"/>
  <c r="ES58" i="1" s="1"/>
  <c r="ET58" i="1" s="1"/>
  <c r="EU58" i="1" s="1"/>
  <c r="EV58" i="1" s="1"/>
  <c r="EW58" i="1" s="1"/>
  <c r="EX58" i="1" s="1"/>
  <c r="EY58" i="1" s="1"/>
  <c r="EZ58" i="1" s="1"/>
  <c r="FA58" i="1" s="1"/>
  <c r="FB58" i="1" s="1"/>
  <c r="FC58" i="1" s="1"/>
  <c r="FD58" i="1" s="1"/>
  <c r="FE58" i="1" s="1"/>
  <c r="FF58" i="1" s="1"/>
  <c r="AN62" i="1"/>
  <c r="AO62" i="1" s="1"/>
  <c r="AP62" i="1" s="1"/>
  <c r="AQ62" i="1" s="1"/>
  <c r="AR62" i="1"/>
  <c r="AS62" i="1" s="1"/>
  <c r="AT62" i="1" s="1"/>
  <c r="AU62" i="1" s="1"/>
  <c r="AV62" i="1" s="1"/>
  <c r="AW62" i="1" s="1"/>
  <c r="AX62" i="1" s="1"/>
  <c r="AY62" i="1" s="1"/>
  <c r="AZ62" i="1" s="1"/>
  <c r="BA62" i="1" s="1"/>
  <c r="BB62" i="1" s="1"/>
  <c r="BC62" i="1" s="1"/>
  <c r="BD62" i="1" s="1"/>
  <c r="BE62" i="1" s="1"/>
  <c r="BF62" i="1" s="1"/>
  <c r="BG62" i="1" s="1"/>
  <c r="BH62" i="1"/>
  <c r="BI62" i="1" s="1"/>
  <c r="BJ62" i="1" s="1"/>
  <c r="BK62" i="1" s="1"/>
  <c r="BL62" i="1" s="1"/>
  <c r="BM62" i="1" s="1"/>
  <c r="BN62" i="1" s="1"/>
  <c r="BO62" i="1" s="1"/>
  <c r="BP62" i="1" s="1"/>
  <c r="BQ62" i="1" s="1"/>
  <c r="BR62" i="1" s="1"/>
  <c r="BS62" i="1" s="1"/>
  <c r="BT62" i="1" s="1"/>
  <c r="BU62" i="1" s="1"/>
  <c r="BV62" i="1" s="1"/>
  <c r="BW62" i="1" s="1"/>
  <c r="BX62" i="1" s="1"/>
  <c r="BY62" i="1" s="1"/>
  <c r="BZ62" i="1" s="1"/>
  <c r="CA62" i="1" s="1"/>
  <c r="CB62" i="1" s="1"/>
  <c r="CC62" i="1" s="1"/>
  <c r="CD62" i="1" s="1"/>
  <c r="CE62" i="1" s="1"/>
  <c r="CF62" i="1" s="1"/>
  <c r="CG62" i="1" s="1"/>
  <c r="CH62" i="1" s="1"/>
  <c r="CI62" i="1" s="1"/>
  <c r="CJ62" i="1" s="1"/>
  <c r="CK62" i="1" s="1"/>
  <c r="CL62" i="1" s="1"/>
  <c r="CM62" i="1" s="1"/>
  <c r="CN62" i="1" s="1"/>
  <c r="CO62" i="1" s="1"/>
  <c r="CP62" i="1" s="1"/>
  <c r="CQ62" i="1" s="1"/>
  <c r="CR62" i="1" s="1"/>
  <c r="CS62" i="1" s="1"/>
  <c r="CT62" i="1" s="1"/>
  <c r="CU62" i="1" s="1"/>
  <c r="CV62" i="1" s="1"/>
  <c r="CW62" i="1" s="1"/>
  <c r="CX62" i="1" s="1"/>
  <c r="CY62" i="1" s="1"/>
  <c r="CZ62" i="1" s="1"/>
  <c r="DA62" i="1" s="1"/>
  <c r="DB62" i="1" s="1"/>
  <c r="DC62" i="1" s="1"/>
  <c r="DD62" i="1" s="1"/>
  <c r="DE62" i="1" s="1"/>
  <c r="DF62" i="1" s="1"/>
  <c r="DG62" i="1" s="1"/>
  <c r="DH62" i="1" s="1"/>
  <c r="DI62" i="1" s="1"/>
  <c r="DJ62" i="1" s="1"/>
  <c r="DK62" i="1" s="1"/>
  <c r="DL62" i="1" s="1"/>
  <c r="DM62" i="1" s="1"/>
  <c r="DN62" i="1" s="1"/>
  <c r="DO62" i="1" s="1"/>
  <c r="DP62" i="1" s="1"/>
  <c r="DQ62" i="1" s="1"/>
  <c r="DR62" i="1" s="1"/>
  <c r="DS62" i="1" s="1"/>
  <c r="DT62" i="1" s="1"/>
  <c r="DU62" i="1" s="1"/>
  <c r="DV62" i="1" s="1"/>
  <c r="DW62" i="1" s="1"/>
  <c r="DX62" i="1" s="1"/>
  <c r="DY62" i="1" s="1"/>
  <c r="DZ62" i="1" s="1"/>
  <c r="EA62" i="1" s="1"/>
  <c r="EB62" i="1" s="1"/>
  <c r="EC62" i="1" s="1"/>
  <c r="ED62" i="1" s="1"/>
  <c r="EE62" i="1" s="1"/>
  <c r="EF62" i="1" s="1"/>
  <c r="EG62" i="1" s="1"/>
  <c r="EH62" i="1" s="1"/>
  <c r="EI62" i="1" s="1"/>
  <c r="EJ62" i="1" s="1"/>
  <c r="EK62" i="1" s="1"/>
  <c r="EL62" i="1" s="1"/>
  <c r="EM62" i="1" s="1"/>
  <c r="EN62" i="1" s="1"/>
  <c r="EO62" i="1" s="1"/>
  <c r="EP62" i="1" s="1"/>
  <c r="EQ62" i="1" s="1"/>
  <c r="ER62" i="1" s="1"/>
  <c r="ES62" i="1" s="1"/>
  <c r="ET62" i="1" s="1"/>
  <c r="EU62" i="1" s="1"/>
  <c r="EV62" i="1" s="1"/>
  <c r="EW62" i="1" s="1"/>
  <c r="EX62" i="1" s="1"/>
  <c r="EY62" i="1" s="1"/>
  <c r="EZ62" i="1" s="1"/>
  <c r="FA62" i="1" s="1"/>
  <c r="FB62" i="1" s="1"/>
  <c r="FC62" i="1" s="1"/>
  <c r="FD62" i="1" s="1"/>
  <c r="FE62" i="1" s="1"/>
  <c r="FF62" i="1" s="1"/>
  <c r="EV21" i="1"/>
  <c r="EW21" i="1" s="1"/>
  <c r="EX21" i="1" s="1"/>
  <c r="EY21" i="1" s="1"/>
  <c r="EW8" i="1"/>
  <c r="EX8" i="1" s="1"/>
  <c r="EY8" i="1"/>
  <c r="EZ8" i="1" s="1"/>
  <c r="EZ21" i="1"/>
  <c r="FA21" i="1" s="1"/>
  <c r="FB21" i="1" s="1"/>
  <c r="FC21" i="1" s="1"/>
  <c r="FD21" i="1" s="1"/>
  <c r="FE21" i="1" s="1"/>
  <c r="FF21" i="1" s="1"/>
  <c r="FA8" i="1"/>
  <c r="FB8" i="1" s="1"/>
  <c r="FC8" i="1" s="1"/>
  <c r="FD8" i="1" s="1"/>
  <c r="FE8" i="1" s="1"/>
  <c r="FF8" i="1" s="1"/>
  <c r="AQ64" i="1"/>
  <c r="AE64" i="1"/>
  <c r="AE988" i="1"/>
  <c r="AF64" i="1"/>
  <c r="AF65" i="1" s="1"/>
  <c r="AF66" i="1" s="1"/>
  <c r="AF68" i="1" s="1"/>
  <c r="AF988" i="1"/>
  <c r="AG64" i="1"/>
  <c r="AG988" i="1"/>
  <c r="AH64" i="1"/>
  <c r="AH65" i="1" s="1"/>
  <c r="AH66" i="1" s="1"/>
  <c r="AH68" i="1" s="1"/>
  <c r="AH988" i="1"/>
  <c r="AI64" i="1"/>
  <c r="AI988" i="1" s="1"/>
  <c r="AJ64" i="1"/>
  <c r="AJ65" i="1" s="1"/>
  <c r="AJ66" i="1" s="1"/>
  <c r="AJ68" i="1" s="1"/>
  <c r="AJ988" i="1"/>
  <c r="AK64" i="1"/>
  <c r="AK988" i="1" s="1"/>
  <c r="AL64" i="1"/>
  <c r="AL65" i="1" s="1"/>
  <c r="AL66" i="1" s="1"/>
  <c r="AL988" i="1"/>
  <c r="AM64" i="1"/>
  <c r="AM988" i="1" s="1"/>
  <c r="AN64" i="1"/>
  <c r="AN65" i="1" s="1"/>
  <c r="AN66" i="1" s="1"/>
  <c r="AN68" i="1" s="1"/>
  <c r="AN988" i="1"/>
  <c r="AO64" i="1"/>
  <c r="AO988" i="1" s="1"/>
  <c r="AP64" i="1"/>
  <c r="AP65" i="1" s="1"/>
  <c r="AP66" i="1" s="1"/>
  <c r="AP68" i="1" s="1"/>
  <c r="AP988" i="1"/>
  <c r="S64" i="1"/>
  <c r="S988" i="1"/>
  <c r="T64" i="1"/>
  <c r="U64" i="1"/>
  <c r="U988" i="1"/>
  <c r="V64" i="1"/>
  <c r="W64" i="1"/>
  <c r="W988" i="1"/>
  <c r="X64" i="1"/>
  <c r="Y64" i="1"/>
  <c r="Y988" i="1"/>
  <c r="Z64" i="1"/>
  <c r="AA64" i="1"/>
  <c r="AA988" i="1"/>
  <c r="AB64" i="1"/>
  <c r="AC64" i="1"/>
  <c r="AC988" i="1"/>
  <c r="AD64" i="1"/>
  <c r="M64" i="1"/>
  <c r="M65" i="1" s="1"/>
  <c r="M66" i="1" s="1"/>
  <c r="M68" i="1" s="1"/>
  <c r="M988" i="1"/>
  <c r="M989" i="1" s="1"/>
  <c r="R64" i="1"/>
  <c r="R988" i="1"/>
  <c r="Q64" i="1"/>
  <c r="P64" i="1"/>
  <c r="P988" i="1"/>
  <c r="O64" i="1"/>
  <c r="N64" i="1"/>
  <c r="N988" i="1"/>
  <c r="C984" i="1"/>
  <c r="L64" i="1"/>
  <c r="L65" i="1"/>
  <c r="L66" i="1"/>
  <c r="L68" i="1"/>
  <c r="L69" i="1" s="1"/>
  <c r="N65" i="1"/>
  <c r="N66" i="1"/>
  <c r="N68" i="1"/>
  <c r="N69" i="1" s="1"/>
  <c r="P65" i="1"/>
  <c r="P66" i="1"/>
  <c r="P68" i="1"/>
  <c r="P69" i="1" s="1"/>
  <c r="R65" i="1"/>
  <c r="R66" i="1"/>
  <c r="R68" i="1"/>
  <c r="R69" i="1" s="1"/>
  <c r="S65" i="1"/>
  <c r="S66" i="1"/>
  <c r="S68" i="1"/>
  <c r="S69" i="1" s="1"/>
  <c r="U65" i="1"/>
  <c r="U66" i="1"/>
  <c r="U68" i="1"/>
  <c r="U69" i="1" s="1"/>
  <c r="W65" i="1"/>
  <c r="W66" i="1"/>
  <c r="W68" i="1"/>
  <c r="W69" i="1" s="1"/>
  <c r="Y65" i="1"/>
  <c r="Y66" i="1"/>
  <c r="Y68" i="1"/>
  <c r="Y69" i="1" s="1"/>
  <c r="AA65" i="1"/>
  <c r="AA66" i="1"/>
  <c r="AA68" i="1"/>
  <c r="AA69" i="1" s="1"/>
  <c r="AC65" i="1"/>
  <c r="AC66" i="1"/>
  <c r="AC68" i="1"/>
  <c r="AC69" i="1" s="1"/>
  <c r="AE65" i="1"/>
  <c r="AE66" i="1"/>
  <c r="AE68" i="1"/>
  <c r="AE69" i="1" s="1"/>
  <c r="AG65" i="1"/>
  <c r="AG66" i="1"/>
  <c r="AG68" i="1"/>
  <c r="AG69" i="1" s="1"/>
  <c r="AI65" i="1"/>
  <c r="AI66" i="1"/>
  <c r="AI68" i="1"/>
  <c r="AI69" i="1" s="1"/>
  <c r="AK65" i="1"/>
  <c r="AK66" i="1"/>
  <c r="AK68" i="1"/>
  <c r="AK69" i="1" s="1"/>
  <c r="AL68" i="1"/>
  <c r="AL69" i="1" s="1"/>
  <c r="AM65" i="1"/>
  <c r="AM66" i="1"/>
  <c r="AM68" i="1"/>
  <c r="AM69" i="1" s="1"/>
  <c r="AO65" i="1"/>
  <c r="AO66" i="1"/>
  <c r="AO68" i="1"/>
  <c r="AO69" i="1" s="1"/>
  <c r="K64" i="1"/>
  <c r="K68" i="1" s="1"/>
  <c r="K69" i="1" s="1"/>
  <c r="K71" i="1" s="1"/>
  <c r="J64" i="1"/>
  <c r="J68" i="1" s="1"/>
  <c r="J69" i="1" s="1"/>
  <c r="J71" i="1" s="1"/>
  <c r="I64" i="1"/>
  <c r="I68" i="1" s="1"/>
  <c r="I69" i="1" s="1"/>
  <c r="I71" i="1" s="1"/>
  <c r="H64" i="1"/>
  <c r="H68" i="1" s="1"/>
  <c r="H69" i="1" s="1"/>
  <c r="H71" i="1" s="1"/>
  <c r="G64" i="1"/>
  <c r="G68" i="1" s="1"/>
  <c r="G69" i="1" s="1"/>
  <c r="G71" i="1" s="1"/>
  <c r="F64" i="1"/>
  <c r="F68" i="1" s="1"/>
  <c r="F69" i="1" s="1"/>
  <c r="F71" i="1" s="1"/>
  <c r="E64" i="1"/>
  <c r="E68" i="1" s="1"/>
  <c r="E69" i="1" s="1"/>
  <c r="E71" i="1" s="1"/>
  <c r="D64" i="1"/>
  <c r="D68" i="1" s="1"/>
  <c r="D69" i="1" s="1"/>
  <c r="D71" i="1" s="1"/>
  <c r="C964" i="1"/>
  <c r="C889" i="1"/>
  <c r="C814" i="1"/>
  <c r="C739" i="1"/>
  <c r="C664" i="1"/>
  <c r="C589" i="1"/>
  <c r="C514" i="1"/>
  <c r="C439" i="1"/>
  <c r="C364" i="1"/>
  <c r="C289" i="1"/>
  <c r="C214" i="1"/>
  <c r="C139" i="1"/>
  <c r="AM71" i="1"/>
  <c r="AL71" i="1"/>
  <c r="AI71" i="1"/>
  <c r="AE71" i="1"/>
  <c r="AA71" i="1"/>
  <c r="W71" i="1"/>
  <c r="S71" i="1"/>
  <c r="R71" i="1"/>
  <c r="P71" i="1"/>
  <c r="N71" i="1"/>
  <c r="L71" i="1"/>
  <c r="K65" i="1"/>
  <c r="J65" i="1"/>
  <c r="I65" i="1"/>
  <c r="H65" i="1"/>
  <c r="G65" i="1"/>
  <c r="F65" i="1"/>
  <c r="E65" i="1"/>
  <c r="D65" i="1"/>
  <c r="C64" i="1"/>
  <c r="AJ69" i="1" l="1"/>
  <c r="AJ71" i="1"/>
  <c r="M69" i="1"/>
  <c r="M71" i="1"/>
  <c r="AP69" i="1"/>
  <c r="AP71" i="1"/>
  <c r="AH69" i="1"/>
  <c r="AH71" i="1"/>
  <c r="AF69" i="1"/>
  <c r="AF71" i="1"/>
  <c r="AN69" i="1"/>
  <c r="AN71" i="1"/>
  <c r="BW73" i="2"/>
  <c r="BW75" i="2"/>
  <c r="AR73" i="2"/>
  <c r="AR75" i="2"/>
  <c r="BB981" i="2"/>
  <c r="EG992" i="2"/>
  <c r="EG69" i="2"/>
  <c r="EG70" i="2" s="1"/>
  <c r="EG72" i="2" s="1"/>
  <c r="E977" i="2"/>
  <c r="AB988" i="1"/>
  <c r="AB65" i="1"/>
  <c r="AB66" i="1"/>
  <c r="AB68" i="1" s="1"/>
  <c r="EW73" i="2"/>
  <c r="EW75" i="2"/>
  <c r="ER73" i="2"/>
  <c r="ER75" i="2"/>
  <c r="DW73" i="2"/>
  <c r="EH981" i="2"/>
  <c r="DW75" i="2"/>
  <c r="DE73" i="2"/>
  <c r="DE75" i="2"/>
  <c r="BO73" i="2"/>
  <c r="BZ981" i="2"/>
  <c r="BO75" i="2"/>
  <c r="AU73" i="2"/>
  <c r="AU75" i="2"/>
  <c r="AF73" i="2"/>
  <c r="AF75" i="2"/>
  <c r="AK992" i="2"/>
  <c r="AK69" i="2"/>
  <c r="AK70" i="2" s="1"/>
  <c r="AK72" i="2" s="1"/>
  <c r="M977" i="2"/>
  <c r="BB993" i="2"/>
  <c r="DI992" i="2"/>
  <c r="DI69" i="2"/>
  <c r="DI70" i="2"/>
  <c r="DI72" i="2" s="1"/>
  <c r="O988" i="1"/>
  <c r="O65" i="1"/>
  <c r="O66" i="1"/>
  <c r="AD988" i="1"/>
  <c r="AD65" i="1"/>
  <c r="AD66" i="1" s="1"/>
  <c r="AD68" i="1" s="1"/>
  <c r="V988" i="1"/>
  <c r="V65" i="1"/>
  <c r="V66" i="1" s="1"/>
  <c r="V68" i="1" s="1"/>
  <c r="AQ988" i="1"/>
  <c r="AQ65" i="1"/>
  <c r="AQ66" i="1" s="1"/>
  <c r="AQ68" i="1" s="1"/>
  <c r="AS18" i="1"/>
  <c r="AR64" i="1"/>
  <c r="Q988" i="1"/>
  <c r="Q65" i="1"/>
  <c r="Q66" i="1" s="1"/>
  <c r="Q68" i="1" s="1"/>
  <c r="T988" i="1"/>
  <c r="AD989" i="1" s="1"/>
  <c r="T65" i="1"/>
  <c r="T66" i="1" s="1"/>
  <c r="T68" i="1" s="1"/>
  <c r="EO73" i="2"/>
  <c r="EO75" i="2"/>
  <c r="EJ73" i="2"/>
  <c r="EJ75" i="2"/>
  <c r="ET981" i="2"/>
  <c r="EE73" i="2"/>
  <c r="EE75" i="2"/>
  <c r="CX73" i="2"/>
  <c r="CX981" i="2"/>
  <c r="CX75" i="2"/>
  <c r="BG73" i="2"/>
  <c r="BG75" i="2"/>
  <c r="L69" i="2"/>
  <c r="L70" i="2"/>
  <c r="FG68" i="2"/>
  <c r="L977" i="2"/>
  <c r="CA992" i="2"/>
  <c r="CL993" i="2" s="1"/>
  <c r="CA69" i="2"/>
  <c r="CA70" i="2" s="1"/>
  <c r="CA72" i="2" s="1"/>
  <c r="G977" i="2"/>
  <c r="DO992" i="2"/>
  <c r="DV993" i="2" s="1"/>
  <c r="DO69" i="2"/>
  <c r="DO70" i="2"/>
  <c r="DO72" i="2" s="1"/>
  <c r="K977" i="2"/>
  <c r="U71" i="1"/>
  <c r="Y71" i="1"/>
  <c r="AC71" i="1"/>
  <c r="AG71" i="1"/>
  <c r="AK71" i="1"/>
  <c r="AO71" i="1"/>
  <c r="AP977" i="1"/>
  <c r="X988" i="1"/>
  <c r="X65" i="1"/>
  <c r="X66" i="1" s="1"/>
  <c r="X68" i="1" s="1"/>
  <c r="DE5" i="1"/>
  <c r="Z988" i="1"/>
  <c r="Z65" i="1"/>
  <c r="Z66" i="1" s="1"/>
  <c r="Z68" i="1" s="1"/>
  <c r="AP989" i="1"/>
  <c r="I978" i="2"/>
  <c r="I979" i="2" s="1"/>
  <c r="EC73" i="2"/>
  <c r="EC75" i="2"/>
  <c r="DU73" i="2"/>
  <c r="DU75" i="2"/>
  <c r="DK73" i="2"/>
  <c r="DV981" i="2"/>
  <c r="DK75" i="2"/>
  <c r="DH73" i="2"/>
  <c r="DH75" i="2"/>
  <c r="DC73" i="2"/>
  <c r="DC75" i="2"/>
  <c r="CZ73" i="2"/>
  <c r="CZ75" i="2"/>
  <c r="CU73" i="2"/>
  <c r="CU75" i="2"/>
  <c r="CR73" i="2"/>
  <c r="CR75" i="2"/>
  <c r="CM73" i="2"/>
  <c r="CM75" i="2"/>
  <c r="CE73" i="2"/>
  <c r="CE75" i="2"/>
  <c r="EV73" i="2"/>
  <c r="EV75" i="2"/>
  <c r="FF981" i="2"/>
  <c r="ES73" i="2"/>
  <c r="ES75" i="2"/>
  <c r="EN73" i="2"/>
  <c r="EN75" i="2"/>
  <c r="EK73" i="2"/>
  <c r="EK75" i="2"/>
  <c r="EA73" i="2"/>
  <c r="EA75" i="2"/>
  <c r="DS73" i="2"/>
  <c r="DS75" i="2"/>
  <c r="DL73" i="2"/>
  <c r="DL75" i="2"/>
  <c r="DA73" i="2"/>
  <c r="DA75" i="2"/>
  <c r="D978" i="2"/>
  <c r="D979" i="2" s="1"/>
  <c r="F978" i="2"/>
  <c r="F979" i="2"/>
  <c r="H978" i="2"/>
  <c r="H979" i="2" s="1"/>
  <c r="J978" i="2"/>
  <c r="J979" i="2"/>
  <c r="DY73" i="2"/>
  <c r="DY75" i="2"/>
  <c r="DQ73" i="2"/>
  <c r="DQ75" i="2"/>
  <c r="DG73" i="2"/>
  <c r="DG75" i="2"/>
  <c r="DD73" i="2"/>
  <c r="DD75" i="2"/>
  <c r="CY73" i="2"/>
  <c r="DJ981" i="2"/>
  <c r="CY75" i="2"/>
  <c r="CV73" i="2"/>
  <c r="CV75" i="2"/>
  <c r="AP992" i="2"/>
  <c r="AP69" i="2"/>
  <c r="AP70" i="2" s="1"/>
  <c r="AP72" i="2" s="1"/>
  <c r="BZ993" i="2"/>
  <c r="AP993" i="2"/>
  <c r="BC992" i="2"/>
  <c r="BN993" i="2" s="1"/>
  <c r="BC69" i="2"/>
  <c r="BC70" i="2"/>
  <c r="BC72" i="2" s="1"/>
  <c r="DJ993" i="2"/>
  <c r="AH992" i="2"/>
  <c r="AH69" i="2"/>
  <c r="AH70" i="2" s="1"/>
  <c r="AH72" i="2" s="1"/>
  <c r="EH993" i="2"/>
  <c r="R69" i="2"/>
  <c r="R70" i="2" s="1"/>
  <c r="R72" i="2" s="1"/>
  <c r="N69" i="2"/>
  <c r="N70" i="2" s="1"/>
  <c r="N72" i="2" s="1"/>
  <c r="P70" i="2"/>
  <c r="P72" i="2" s="1"/>
  <c r="ET993" i="2"/>
  <c r="CX993" i="2"/>
  <c r="W54" i="3"/>
  <c r="W55" i="3" s="1"/>
  <c r="W57" i="3" s="1"/>
  <c r="W60" i="3" s="1"/>
  <c r="AD54" i="3"/>
  <c r="AD55" i="3" s="1"/>
  <c r="AD57" i="3" s="1"/>
  <c r="AD60" i="3" s="1"/>
  <c r="AJ54" i="3"/>
  <c r="AJ55" i="3" s="1"/>
  <c r="AJ57" i="3" s="1"/>
  <c r="AJ60" i="3" s="1"/>
  <c r="AH977" i="3"/>
  <c r="AL54" i="3"/>
  <c r="AL55" i="3" s="1"/>
  <c r="AL57" i="3" s="1"/>
  <c r="AL60" i="3" s="1"/>
  <c r="AC54" i="3"/>
  <c r="AC55" i="3" s="1"/>
  <c r="AC57" i="3" s="1"/>
  <c r="AC60" i="3" s="1"/>
  <c r="AG54" i="3"/>
  <c r="AG55" i="3" s="1"/>
  <c r="AG57" i="3" s="1"/>
  <c r="AG58" i="3" s="1"/>
  <c r="X54" i="3"/>
  <c r="X55" i="3" s="1"/>
  <c r="X57" i="3" s="1"/>
  <c r="X60" i="3" s="1"/>
  <c r="AB54" i="3"/>
  <c r="AB55" i="3" s="1"/>
  <c r="AB57" i="3" s="1"/>
  <c r="AB58" i="3" s="1"/>
  <c r="S54" i="3"/>
  <c r="S55" i="3" s="1"/>
  <c r="S57" i="3" s="1"/>
  <c r="S58" i="3" s="1"/>
  <c r="AF54" i="3"/>
  <c r="AF55" i="3" s="1"/>
  <c r="AF57" i="3" s="1"/>
  <c r="AF60" i="3" s="1"/>
  <c r="Y54" i="3"/>
  <c r="Y55" i="3" s="1"/>
  <c r="Y57" i="3" s="1"/>
  <c r="Y60" i="3" s="1"/>
  <c r="U54" i="3"/>
  <c r="U55" i="3" s="1"/>
  <c r="U57" i="3" s="1"/>
  <c r="U58" i="3" s="1"/>
  <c r="L54" i="3"/>
  <c r="L55" i="3" s="1"/>
  <c r="L57" i="3" s="1"/>
  <c r="L58" i="3" s="1"/>
  <c r="E57" i="3"/>
  <c r="E58" i="3" s="1"/>
  <c r="E60" i="3" s="1"/>
  <c r="I57" i="3"/>
  <c r="I58" i="3" s="1"/>
  <c r="I60" i="3" s="1"/>
  <c r="AK54" i="3"/>
  <c r="AK55" i="3" s="1"/>
  <c r="AK57" i="3" s="1"/>
  <c r="AK58" i="3" s="1"/>
  <c r="AI977" i="3"/>
  <c r="AE977" i="3"/>
  <c r="BL54" i="3"/>
  <c r="BL55" i="3" s="1"/>
  <c r="BL57" i="3" s="1"/>
  <c r="BL58" i="3" s="1"/>
  <c r="AA54" i="3"/>
  <c r="AA55" i="3" s="1"/>
  <c r="AA57" i="3" s="1"/>
  <c r="AH58" i="3"/>
  <c r="AH60" i="3"/>
  <c r="L60" i="3"/>
  <c r="K58" i="3"/>
  <c r="K60" i="3"/>
  <c r="AB60" i="3"/>
  <c r="AI60" i="3"/>
  <c r="AI58" i="3"/>
  <c r="AE60" i="3"/>
  <c r="AE58" i="3"/>
  <c r="N977" i="3"/>
  <c r="N55" i="3"/>
  <c r="N57" i="3" s="1"/>
  <c r="T977" i="3"/>
  <c r="T55" i="3"/>
  <c r="T57" i="3" s="1"/>
  <c r="AU34" i="3"/>
  <c r="AV34" i="3" s="1"/>
  <c r="AW34" i="3" s="1"/>
  <c r="AX34" i="3" s="1"/>
  <c r="AY34" i="3" s="1"/>
  <c r="AZ34" i="3" s="1"/>
  <c r="BA34" i="3" s="1"/>
  <c r="BB34" i="3" s="1"/>
  <c r="BC34" i="3" s="1"/>
  <c r="BD34" i="3" s="1"/>
  <c r="BE34" i="3" s="1"/>
  <c r="BF34" i="3" s="1"/>
  <c r="BG34" i="3" s="1"/>
  <c r="BH34" i="3" s="1"/>
  <c r="BI34" i="3" s="1"/>
  <c r="BJ34" i="3" s="1"/>
  <c r="BK34" i="3" s="1"/>
  <c r="AW32" i="3"/>
  <c r="Z54" i="3"/>
  <c r="Z55" i="3" s="1"/>
  <c r="Z57" i="3" s="1"/>
  <c r="O977" i="3"/>
  <c r="O55" i="3"/>
  <c r="O57" i="3" s="1"/>
  <c r="AN37" i="3"/>
  <c r="AM53" i="3"/>
  <c r="BU34" i="3"/>
  <c r="BV34" i="3" s="1"/>
  <c r="BW34" i="3" s="1"/>
  <c r="BX34" i="3" s="1"/>
  <c r="BY34" i="3" s="1"/>
  <c r="BZ34" i="3" s="1"/>
  <c r="CA34" i="3" s="1"/>
  <c r="CB34" i="3" s="1"/>
  <c r="CC34" i="3" s="1"/>
  <c r="CD34" i="3" s="1"/>
  <c r="CE34" i="3" s="1"/>
  <c r="CF34" i="3" s="1"/>
  <c r="CG34" i="3" s="1"/>
  <c r="CH34" i="3" s="1"/>
  <c r="CI34" i="3" s="1"/>
  <c r="CJ34" i="3" s="1"/>
  <c r="CK34" i="3" s="1"/>
  <c r="CL34" i="3" s="1"/>
  <c r="CM34" i="3" s="1"/>
  <c r="CN34" i="3" s="1"/>
  <c r="CO34" i="3" s="1"/>
  <c r="CP34" i="3" s="1"/>
  <c r="CQ34" i="3" s="1"/>
  <c r="CR34" i="3" s="1"/>
  <c r="CS34" i="3" s="1"/>
  <c r="CT34" i="3" s="1"/>
  <c r="CU34" i="3" s="1"/>
  <c r="CV34" i="3" s="1"/>
  <c r="CW34" i="3" s="1"/>
  <c r="CX34" i="3" s="1"/>
  <c r="CY34" i="3" s="1"/>
  <c r="CZ34" i="3" s="1"/>
  <c r="DA34" i="3" s="1"/>
  <c r="DB34" i="3" s="1"/>
  <c r="DC34" i="3" s="1"/>
  <c r="DD34" i="3" s="1"/>
  <c r="DE34" i="3" s="1"/>
  <c r="DF34" i="3" s="1"/>
  <c r="DG34" i="3" s="1"/>
  <c r="DH34" i="3" s="1"/>
  <c r="DI34" i="3" s="1"/>
  <c r="DJ34" i="3" s="1"/>
  <c r="DK34" i="3" s="1"/>
  <c r="DL34" i="3" s="1"/>
  <c r="DM34" i="3" s="1"/>
  <c r="DN34" i="3" s="1"/>
  <c r="DO34" i="3" s="1"/>
  <c r="DP34" i="3" s="1"/>
  <c r="DQ34" i="3" s="1"/>
  <c r="DR34" i="3" s="1"/>
  <c r="DS34" i="3" s="1"/>
  <c r="DT34" i="3" s="1"/>
  <c r="DU34" i="3" s="1"/>
  <c r="DV34" i="3" s="1"/>
  <c r="DW34" i="3" s="1"/>
  <c r="DX34" i="3" s="1"/>
  <c r="DY34" i="3" s="1"/>
  <c r="DZ34" i="3" s="1"/>
  <c r="EA34" i="3" s="1"/>
  <c r="EB34" i="3" s="1"/>
  <c r="EC34" i="3" s="1"/>
  <c r="ED34" i="3" s="1"/>
  <c r="EE34" i="3" s="1"/>
  <c r="EF34" i="3" s="1"/>
  <c r="EG34" i="3" s="1"/>
  <c r="EH34" i="3" s="1"/>
  <c r="EI34" i="3" s="1"/>
  <c r="EJ34" i="3" s="1"/>
  <c r="EK34" i="3" s="1"/>
  <c r="EL34" i="3" s="1"/>
  <c r="EM34" i="3" s="1"/>
  <c r="EN34" i="3" s="1"/>
  <c r="EO34" i="3" s="1"/>
  <c r="EP34" i="3" s="1"/>
  <c r="EQ34" i="3" s="1"/>
  <c r="ER34" i="3" s="1"/>
  <c r="ES34" i="3" s="1"/>
  <c r="ET34" i="3" s="1"/>
  <c r="EU34" i="3" s="1"/>
  <c r="EV34" i="3" s="1"/>
  <c r="EW34" i="3" s="1"/>
  <c r="EX34" i="3" s="1"/>
  <c r="EY34" i="3" s="1"/>
  <c r="EZ34" i="3" s="1"/>
  <c r="FA34" i="3" s="1"/>
  <c r="FB34" i="3" s="1"/>
  <c r="FC34" i="3" s="1"/>
  <c r="FD34" i="3" s="1"/>
  <c r="FE34" i="3" s="1"/>
  <c r="BT53" i="3"/>
  <c r="P977" i="3"/>
  <c r="P55" i="3"/>
  <c r="P57" i="3" s="1"/>
  <c r="V977" i="3"/>
  <c r="V55" i="3"/>
  <c r="V57" i="3" s="1"/>
  <c r="R977" i="3"/>
  <c r="R55" i="3"/>
  <c r="R57" i="3" s="1"/>
  <c r="M977" i="3"/>
  <c r="M55" i="3"/>
  <c r="M57" i="3" s="1"/>
  <c r="Q977" i="3"/>
  <c r="Q55" i="3"/>
  <c r="Q57" i="3" s="1"/>
  <c r="BM53" i="3"/>
  <c r="BO16" i="3"/>
  <c r="BP16" i="3" s="1"/>
  <c r="BQ16" i="3" s="1"/>
  <c r="BR16" i="3" s="1"/>
  <c r="BP6" i="3"/>
  <c r="BS54" i="3"/>
  <c r="BS55" i="3" s="1"/>
  <c r="BS57" i="3" s="1"/>
  <c r="BS58" i="3" s="1"/>
  <c r="BV31" i="3"/>
  <c r="BX27" i="3"/>
  <c r="CH42" i="3"/>
  <c r="Z69" i="1" l="1"/>
  <c r="Z71" i="1"/>
  <c r="CA73" i="2"/>
  <c r="CL981" i="2"/>
  <c r="CA75" i="2"/>
  <c r="Q69" i="1"/>
  <c r="Q71" i="1"/>
  <c r="AD69" i="1"/>
  <c r="AD71" i="1"/>
  <c r="X69" i="1"/>
  <c r="X71" i="1"/>
  <c r="T69" i="1"/>
  <c r="T71" i="1"/>
  <c r="AD977" i="1"/>
  <c r="V69" i="1"/>
  <c r="V71" i="1"/>
  <c r="AK73" i="2"/>
  <c r="AK75" i="2"/>
  <c r="P73" i="2"/>
  <c r="P75" i="2"/>
  <c r="AH73" i="2"/>
  <c r="AH75" i="2"/>
  <c r="AP73" i="2"/>
  <c r="AP75" i="2"/>
  <c r="DF5" i="1"/>
  <c r="L72" i="2"/>
  <c r="FG70" i="2"/>
  <c r="AR65" i="1"/>
  <c r="AR988" i="1"/>
  <c r="AR66" i="1"/>
  <c r="AR68" i="1" s="1"/>
  <c r="AP981" i="2"/>
  <c r="AB69" i="1"/>
  <c r="AB71" i="1"/>
  <c r="EG73" i="2"/>
  <c r="EG75" i="2"/>
  <c r="N73" i="2"/>
  <c r="N75" i="2"/>
  <c r="FG69" i="2"/>
  <c r="AT18" i="1"/>
  <c r="AS64" i="1"/>
  <c r="R73" i="2"/>
  <c r="R75" i="2"/>
  <c r="K978" i="2"/>
  <c r="K979" i="2"/>
  <c r="G978" i="2"/>
  <c r="G979" i="2"/>
  <c r="L978" i="2"/>
  <c r="L979" i="2"/>
  <c r="AQ69" i="1"/>
  <c r="AQ71" i="1"/>
  <c r="BC73" i="2"/>
  <c r="BN981" i="2"/>
  <c r="BC75" i="2"/>
  <c r="DO73" i="2"/>
  <c r="DO75" i="2"/>
  <c r="O68" i="1"/>
  <c r="DI73" i="2"/>
  <c r="DI75" i="2"/>
  <c r="M978" i="2"/>
  <c r="M979" i="2" s="1"/>
  <c r="E978" i="2"/>
  <c r="E979" i="2"/>
  <c r="S60" i="3"/>
  <c r="AD58" i="3"/>
  <c r="AC58" i="3"/>
  <c r="AK60" i="3"/>
  <c r="U60" i="3"/>
  <c r="W58" i="3"/>
  <c r="AL58" i="3"/>
  <c r="BU53" i="3"/>
  <c r="BU977" i="3" s="1"/>
  <c r="AJ58" i="3"/>
  <c r="AG60" i="3"/>
  <c r="Y58" i="3"/>
  <c r="AF58" i="3"/>
  <c r="BN53" i="3"/>
  <c r="BN54" i="3" s="1"/>
  <c r="BN55" i="3" s="1"/>
  <c r="BN57" i="3" s="1"/>
  <c r="BL60" i="3"/>
  <c r="X58" i="3"/>
  <c r="Z58" i="3"/>
  <c r="Z60" i="3"/>
  <c r="BM977" i="3"/>
  <c r="BM54" i="3"/>
  <c r="BM55" i="3" s="1"/>
  <c r="BM57" i="3" s="1"/>
  <c r="M58" i="3"/>
  <c r="M60" i="3"/>
  <c r="V58" i="3"/>
  <c r="V60" i="3"/>
  <c r="AO37" i="3"/>
  <c r="AN53" i="3"/>
  <c r="AA60" i="3"/>
  <c r="AA58" i="3"/>
  <c r="BT977" i="3"/>
  <c r="BT54" i="3"/>
  <c r="BT55" i="3" s="1"/>
  <c r="BT57" i="3" s="1"/>
  <c r="BT60" i="3" s="1"/>
  <c r="N58" i="3"/>
  <c r="N60" i="3"/>
  <c r="O58" i="3"/>
  <c r="O60" i="3"/>
  <c r="Q58" i="3"/>
  <c r="Q60" i="3"/>
  <c r="R58" i="3"/>
  <c r="R60" i="3"/>
  <c r="AC966" i="3"/>
  <c r="P58" i="3"/>
  <c r="P60" i="3"/>
  <c r="AC978" i="3"/>
  <c r="AM977" i="3"/>
  <c r="AM54" i="3"/>
  <c r="AM55" i="3" s="1"/>
  <c r="AM57" i="3" s="1"/>
  <c r="AX32" i="3"/>
  <c r="T58" i="3"/>
  <c r="T60" i="3"/>
  <c r="BP53" i="3"/>
  <c r="BQ6" i="3"/>
  <c r="BO53" i="3"/>
  <c r="BW31" i="3"/>
  <c r="BV53" i="3"/>
  <c r="BY27" i="3"/>
  <c r="BS60" i="3"/>
  <c r="CI42" i="3"/>
  <c r="AR69" i="1" l="1"/>
  <c r="AR71" i="1"/>
  <c r="AS988" i="1"/>
  <c r="AS65" i="1"/>
  <c r="L73" i="2"/>
  <c r="FG73" i="2" s="1"/>
  <c r="B984" i="2" s="1"/>
  <c r="B987" i="2" s="1"/>
  <c r="L75" i="2"/>
  <c r="FG72" i="2"/>
  <c r="O69" i="1"/>
  <c r="O71" i="1"/>
  <c r="AU18" i="1"/>
  <c r="AT64" i="1"/>
  <c r="DG5" i="1"/>
  <c r="BU54" i="3"/>
  <c r="BU55" i="3" s="1"/>
  <c r="BU57" i="3" s="1"/>
  <c r="BU60" i="3" s="1"/>
  <c r="BN977" i="3"/>
  <c r="BT58" i="3"/>
  <c r="AM60" i="3"/>
  <c r="AM58" i="3"/>
  <c r="BM58" i="3"/>
  <c r="BM60" i="3"/>
  <c r="AY32" i="3"/>
  <c r="AN977" i="3"/>
  <c r="AN54" i="3"/>
  <c r="AN55" i="3" s="1"/>
  <c r="AN57" i="3" s="1"/>
  <c r="AP37" i="3"/>
  <c r="AO53" i="3"/>
  <c r="BN58" i="3"/>
  <c r="BN60" i="3"/>
  <c r="BO977" i="3"/>
  <c r="BO54" i="3"/>
  <c r="BO55" i="3" s="1"/>
  <c r="BO57" i="3" s="1"/>
  <c r="BP977" i="3"/>
  <c r="BP54" i="3"/>
  <c r="BP55" i="3" s="1"/>
  <c r="BP57" i="3" s="1"/>
  <c r="BR6" i="3"/>
  <c r="BR53" i="3" s="1"/>
  <c r="BQ53" i="3"/>
  <c r="BV977" i="3"/>
  <c r="BV54" i="3"/>
  <c r="BV55" i="3" s="1"/>
  <c r="BV57" i="3" s="1"/>
  <c r="BX31" i="3"/>
  <c r="BW53" i="3"/>
  <c r="BZ27" i="3"/>
  <c r="CJ42" i="3"/>
  <c r="DH5" i="1" l="1"/>
  <c r="AT65" i="1"/>
  <c r="AT66" i="1" s="1"/>
  <c r="AT68" i="1" s="1"/>
  <c r="AT988" i="1"/>
  <c r="AV18" i="1"/>
  <c r="AU64" i="1"/>
  <c r="AS66" i="1"/>
  <c r="BU58" i="3"/>
  <c r="AN58" i="3"/>
  <c r="AN60" i="3"/>
  <c r="AQ37" i="3"/>
  <c r="AP53" i="3"/>
  <c r="AZ32" i="3"/>
  <c r="AO977" i="3"/>
  <c r="AO978" i="3" s="1"/>
  <c r="AO54" i="3"/>
  <c r="AO55" i="3" s="1"/>
  <c r="AO57" i="3" s="1"/>
  <c r="BP58" i="3"/>
  <c r="BP60" i="3"/>
  <c r="BO58" i="3"/>
  <c r="BO60" i="3"/>
  <c r="BR977" i="3"/>
  <c r="BR54" i="3"/>
  <c r="BR55" i="3" s="1"/>
  <c r="BR57" i="3" s="1"/>
  <c r="BQ977" i="3"/>
  <c r="BQ54" i="3"/>
  <c r="BQ55" i="3" s="1"/>
  <c r="BQ57" i="3" s="1"/>
  <c r="BV58" i="3"/>
  <c r="BV60" i="3"/>
  <c r="BY31" i="3"/>
  <c r="BX53" i="3"/>
  <c r="BW977" i="3"/>
  <c r="BW54" i="3"/>
  <c r="BW55" i="3" s="1"/>
  <c r="BW57" i="3" s="1"/>
  <c r="CA27" i="3"/>
  <c r="CK42" i="3"/>
  <c r="AT69" i="1" l="1"/>
  <c r="AT71" i="1"/>
  <c r="AW18" i="1"/>
  <c r="AV64" i="1"/>
  <c r="AS68" i="1"/>
  <c r="AU988" i="1"/>
  <c r="AU65" i="1"/>
  <c r="DI5" i="1"/>
  <c r="AO58" i="3"/>
  <c r="AO60" i="3"/>
  <c r="AO966" i="3"/>
  <c r="AR37" i="3"/>
  <c r="AQ53" i="3"/>
  <c r="AP977" i="3"/>
  <c r="AP54" i="3"/>
  <c r="AP55" i="3" s="1"/>
  <c r="AP57" i="3" s="1"/>
  <c r="BA32" i="3"/>
  <c r="BQ58" i="3"/>
  <c r="BQ60" i="3"/>
  <c r="BR58" i="3"/>
  <c r="BR60" i="3"/>
  <c r="BW58" i="3"/>
  <c r="BW60" i="3"/>
  <c r="BX54" i="3"/>
  <c r="BX55" i="3" s="1"/>
  <c r="BX57" i="3" s="1"/>
  <c r="BX977" i="3"/>
  <c r="BZ31" i="3"/>
  <c r="BY53" i="3"/>
  <c r="CB27" i="3"/>
  <c r="CL42" i="3"/>
  <c r="AV65" i="1" l="1"/>
  <c r="AV988" i="1"/>
  <c r="AV66" i="1"/>
  <c r="AV68" i="1" s="1"/>
  <c r="AX18" i="1"/>
  <c r="AW64" i="1"/>
  <c r="DJ5" i="1"/>
  <c r="AU66" i="1"/>
  <c r="AS69" i="1"/>
  <c r="AS71" i="1"/>
  <c r="AP58" i="3"/>
  <c r="AP60" i="3"/>
  <c r="AS37" i="3"/>
  <c r="AR53" i="3"/>
  <c r="BB32" i="3"/>
  <c r="AQ977" i="3"/>
  <c r="AQ54" i="3"/>
  <c r="AQ55" i="3" s="1"/>
  <c r="AQ57" i="3" s="1"/>
  <c r="BY977" i="3"/>
  <c r="BY978" i="3" s="1"/>
  <c r="BY54" i="3"/>
  <c r="BY55" i="3" s="1"/>
  <c r="BY57" i="3" s="1"/>
  <c r="CA31" i="3"/>
  <c r="BZ53" i="3"/>
  <c r="BX58" i="3"/>
  <c r="BX60" i="3"/>
  <c r="CC27" i="3"/>
  <c r="CM42" i="3"/>
  <c r="DK5" i="1" l="1"/>
  <c r="AU68" i="1"/>
  <c r="AW988" i="1"/>
  <c r="AW65" i="1"/>
  <c r="AW66" i="1"/>
  <c r="AW68" i="1" s="1"/>
  <c r="AV69" i="1"/>
  <c r="AV71" i="1"/>
  <c r="AY18" i="1"/>
  <c r="AX64" i="1"/>
  <c r="AT37" i="3"/>
  <c r="AS53" i="3"/>
  <c r="AQ60" i="3"/>
  <c r="AQ58" i="3"/>
  <c r="BC32" i="3"/>
  <c r="AR977" i="3"/>
  <c r="AR54" i="3"/>
  <c r="AR55" i="3" s="1"/>
  <c r="AR57" i="3" s="1"/>
  <c r="CB31" i="3"/>
  <c r="CA53" i="3"/>
  <c r="BY60" i="3"/>
  <c r="BY966" i="3"/>
  <c r="BY58" i="3"/>
  <c r="BZ977" i="3"/>
  <c r="BZ54" i="3"/>
  <c r="BZ55" i="3" s="1"/>
  <c r="BZ57" i="3" s="1"/>
  <c r="CD27" i="3"/>
  <c r="CN42" i="3"/>
  <c r="AX65" i="1" l="1"/>
  <c r="AX988" i="1"/>
  <c r="AX66" i="1"/>
  <c r="AX68" i="1" s="1"/>
  <c r="AW69" i="1"/>
  <c r="AW71" i="1"/>
  <c r="AU69" i="1"/>
  <c r="AU71" i="1"/>
  <c r="AZ18" i="1"/>
  <c r="AY64" i="1"/>
  <c r="DL5" i="1"/>
  <c r="AR58" i="3"/>
  <c r="AR60" i="3"/>
  <c r="BD32" i="3"/>
  <c r="AS977" i="3"/>
  <c r="AS54" i="3"/>
  <c r="AS55" i="3" s="1"/>
  <c r="AS57" i="3" s="1"/>
  <c r="AU37" i="3"/>
  <c r="AT53" i="3"/>
  <c r="CA54" i="3"/>
  <c r="CA55" i="3" s="1"/>
  <c r="CA57" i="3" s="1"/>
  <c r="CA977" i="3"/>
  <c r="BZ58" i="3"/>
  <c r="BZ60" i="3"/>
  <c r="CC31" i="3"/>
  <c r="CB53" i="3"/>
  <c r="CE27" i="3"/>
  <c r="CO42" i="3"/>
  <c r="BA18" i="1" l="1"/>
  <c r="AZ64" i="1"/>
  <c r="AX69" i="1"/>
  <c r="AX71" i="1"/>
  <c r="AY988" i="1"/>
  <c r="AY65" i="1"/>
  <c r="AY66" i="1" s="1"/>
  <c r="DM5" i="1"/>
  <c r="AS58" i="3"/>
  <c r="AS60" i="3"/>
  <c r="AT977" i="3"/>
  <c r="AT54" i="3"/>
  <c r="AT55" i="3" s="1"/>
  <c r="AT57" i="3" s="1"/>
  <c r="AV37" i="3"/>
  <c r="AU53" i="3"/>
  <c r="BE32" i="3"/>
  <c r="CB54" i="3"/>
  <c r="CB55" i="3" s="1"/>
  <c r="CB57" i="3" s="1"/>
  <c r="CB977" i="3"/>
  <c r="CD31" i="3"/>
  <c r="CC53" i="3"/>
  <c r="CA60" i="3"/>
  <c r="CA58" i="3"/>
  <c r="CF27" i="3"/>
  <c r="CP42" i="3"/>
  <c r="AY68" i="1" l="1"/>
  <c r="DN5" i="1"/>
  <c r="AZ65" i="1"/>
  <c r="AZ988" i="1"/>
  <c r="AZ66" i="1"/>
  <c r="AZ68" i="1" s="1"/>
  <c r="BB18" i="1"/>
  <c r="BA64" i="1"/>
  <c r="AW37" i="3"/>
  <c r="AV53" i="3"/>
  <c r="AT58" i="3"/>
  <c r="AT60" i="3"/>
  <c r="AU977" i="3"/>
  <c r="AU54" i="3"/>
  <c r="AU55" i="3" s="1"/>
  <c r="AU57" i="3" s="1"/>
  <c r="BF32" i="3"/>
  <c r="CC977" i="3"/>
  <c r="CC54" i="3"/>
  <c r="CC55" i="3" s="1"/>
  <c r="CC57" i="3" s="1"/>
  <c r="CE31" i="3"/>
  <c r="CD53" i="3"/>
  <c r="CB60" i="3"/>
  <c r="CB58" i="3"/>
  <c r="CG27" i="3"/>
  <c r="CQ42" i="3"/>
  <c r="BC18" i="1" l="1"/>
  <c r="BB64" i="1"/>
  <c r="AZ69" i="1"/>
  <c r="AZ71" i="1"/>
  <c r="DO5" i="1"/>
  <c r="BA988" i="1"/>
  <c r="BA65" i="1"/>
  <c r="BA66" i="1" s="1"/>
  <c r="BA68" i="1" s="1"/>
  <c r="AY69" i="1"/>
  <c r="AY71" i="1"/>
  <c r="AU60" i="3"/>
  <c r="AU58" i="3"/>
  <c r="BG32" i="3"/>
  <c r="AV977" i="3"/>
  <c r="AV54" i="3"/>
  <c r="AV55" i="3" s="1"/>
  <c r="AV57" i="3" s="1"/>
  <c r="AX37" i="3"/>
  <c r="AW53" i="3"/>
  <c r="CD977" i="3"/>
  <c r="CD54" i="3"/>
  <c r="CD55" i="3" s="1"/>
  <c r="CD57" i="3" s="1"/>
  <c r="CC58" i="3"/>
  <c r="CC60" i="3"/>
  <c r="CF31" i="3"/>
  <c r="CE53" i="3"/>
  <c r="CH27" i="3"/>
  <c r="CR42" i="3"/>
  <c r="BA69" i="1" l="1"/>
  <c r="BA71" i="1"/>
  <c r="BB65" i="1"/>
  <c r="BB66" i="1" s="1"/>
  <c r="BB68" i="1" s="1"/>
  <c r="BB988" i="1"/>
  <c r="BB989" i="1" s="1"/>
  <c r="DP5" i="1"/>
  <c r="BD18" i="1"/>
  <c r="BC64" i="1"/>
  <c r="AV58" i="3"/>
  <c r="AV60" i="3"/>
  <c r="BH32" i="3"/>
  <c r="AW977" i="3"/>
  <c r="AW54" i="3"/>
  <c r="AW55" i="3" s="1"/>
  <c r="AW57" i="3" s="1"/>
  <c r="AY37" i="3"/>
  <c r="AX53" i="3"/>
  <c r="CE977" i="3"/>
  <c r="CE54" i="3"/>
  <c r="CE55" i="3" s="1"/>
  <c r="CE57" i="3" s="1"/>
  <c r="CD58" i="3"/>
  <c r="CD60" i="3"/>
  <c r="CG31" i="3"/>
  <c r="CF53" i="3"/>
  <c r="CI27" i="3"/>
  <c r="CS42" i="3"/>
  <c r="BB69" i="1" l="1"/>
  <c r="BB71" i="1"/>
  <c r="BB977" i="1"/>
  <c r="DQ5" i="1"/>
  <c r="BC65" i="1"/>
  <c r="BC988" i="1"/>
  <c r="BC66" i="1"/>
  <c r="BC68" i="1" s="1"/>
  <c r="BE18" i="1"/>
  <c r="BD64" i="1"/>
  <c r="AW58" i="3"/>
  <c r="AW60" i="3"/>
  <c r="BI32" i="3"/>
  <c r="AZ37" i="3"/>
  <c r="AY53" i="3"/>
  <c r="AX977" i="3"/>
  <c r="AX54" i="3"/>
  <c r="AX55" i="3" s="1"/>
  <c r="AX57" i="3" s="1"/>
  <c r="CF977" i="3"/>
  <c r="CF54" i="3"/>
  <c r="CF55" i="3" s="1"/>
  <c r="CF57" i="3" s="1"/>
  <c r="CE60" i="3"/>
  <c r="CE58" i="3"/>
  <c r="CH31" i="3"/>
  <c r="CG53" i="3"/>
  <c r="CJ27" i="3"/>
  <c r="CT42" i="3"/>
  <c r="DR5" i="1" l="1"/>
  <c r="BD988" i="1"/>
  <c r="BD65" i="1"/>
  <c r="BD66" i="1" s="1"/>
  <c r="BD68" i="1" s="1"/>
  <c r="BC69" i="1"/>
  <c r="BC71" i="1"/>
  <c r="BF18" i="1"/>
  <c r="BE64" i="1"/>
  <c r="AX58" i="3"/>
  <c r="AX60" i="3"/>
  <c r="BJ32" i="3"/>
  <c r="AY977" i="3"/>
  <c r="AY54" i="3"/>
  <c r="AY55" i="3" s="1"/>
  <c r="AY57" i="3" s="1"/>
  <c r="BA37" i="3"/>
  <c r="AZ53" i="3"/>
  <c r="CG54" i="3"/>
  <c r="CG55" i="3" s="1"/>
  <c r="CG57" i="3" s="1"/>
  <c r="CG977" i="3"/>
  <c r="CF58" i="3"/>
  <c r="CF60" i="3"/>
  <c r="CI31" i="3"/>
  <c r="CH53" i="3"/>
  <c r="CK27" i="3"/>
  <c r="CU42" i="3"/>
  <c r="BD69" i="1" l="1"/>
  <c r="BD71" i="1"/>
  <c r="BE65" i="1"/>
  <c r="BE988" i="1"/>
  <c r="BE66" i="1"/>
  <c r="BE68" i="1" s="1"/>
  <c r="BG18" i="1"/>
  <c r="BF64" i="1"/>
  <c r="DS5" i="1"/>
  <c r="BB37" i="3"/>
  <c r="BA53" i="3"/>
  <c r="AY60" i="3"/>
  <c r="AY58" i="3"/>
  <c r="BK32" i="3"/>
  <c r="AZ977" i="3"/>
  <c r="AZ54" i="3"/>
  <c r="AZ55" i="3" s="1"/>
  <c r="AZ57" i="3" s="1"/>
  <c r="CH977" i="3"/>
  <c r="CH54" i="3"/>
  <c r="CH55" i="3" s="1"/>
  <c r="CH57" i="3" s="1"/>
  <c r="CJ31" i="3"/>
  <c r="CI53" i="3"/>
  <c r="CG58" i="3"/>
  <c r="CG60" i="3"/>
  <c r="CL27" i="3"/>
  <c r="CV42" i="3"/>
  <c r="BH18" i="1" l="1"/>
  <c r="BG64" i="1"/>
  <c r="BE69" i="1"/>
  <c r="BE71" i="1"/>
  <c r="DT5" i="1"/>
  <c r="BF988" i="1"/>
  <c r="BF65" i="1"/>
  <c r="BF66" i="1"/>
  <c r="BF68" i="1" s="1"/>
  <c r="AZ58" i="3"/>
  <c r="AZ60" i="3"/>
  <c r="BA977" i="3"/>
  <c r="BA978" i="3" s="1"/>
  <c r="BA54" i="3"/>
  <c r="BA55" i="3" s="1"/>
  <c r="BA57" i="3" s="1"/>
  <c r="BC37" i="3"/>
  <c r="BB53" i="3"/>
  <c r="CI977" i="3"/>
  <c r="CI54" i="3"/>
  <c r="CI55" i="3" s="1"/>
  <c r="CI57" i="3" s="1"/>
  <c r="CH60" i="3"/>
  <c r="CH58" i="3"/>
  <c r="CK31" i="3"/>
  <c r="CJ53" i="3"/>
  <c r="CM27" i="3"/>
  <c r="CW42" i="3"/>
  <c r="DU5" i="1" l="1"/>
  <c r="BG65" i="1"/>
  <c r="BG66" i="1" s="1"/>
  <c r="BG68" i="1" s="1"/>
  <c r="BG988" i="1"/>
  <c r="BI18" i="1"/>
  <c r="BH64" i="1"/>
  <c r="BF69" i="1"/>
  <c r="BF71" i="1"/>
  <c r="BA58" i="3"/>
  <c r="BA60" i="3"/>
  <c r="BA966" i="3"/>
  <c r="BB977" i="3"/>
  <c r="BB54" i="3"/>
  <c r="BB55" i="3" s="1"/>
  <c r="BB57" i="3" s="1"/>
  <c r="BD37" i="3"/>
  <c r="BC53" i="3"/>
  <c r="CJ977" i="3"/>
  <c r="CJ54" i="3"/>
  <c r="CJ55" i="3" s="1"/>
  <c r="CJ57" i="3" s="1"/>
  <c r="CI60" i="3"/>
  <c r="CI58" i="3"/>
  <c r="CL31" i="3"/>
  <c r="CK53" i="3"/>
  <c r="CN27" i="3"/>
  <c r="CX42" i="3"/>
  <c r="BG69" i="1" l="1"/>
  <c r="BG71" i="1"/>
  <c r="BH988" i="1"/>
  <c r="BH65" i="1"/>
  <c r="BH66" i="1" s="1"/>
  <c r="BH68" i="1" s="1"/>
  <c r="BJ18" i="1"/>
  <c r="BI64" i="1"/>
  <c r="DV5" i="1"/>
  <c r="BE37" i="3"/>
  <c r="BD53" i="3"/>
  <c r="BC977" i="3"/>
  <c r="BC54" i="3"/>
  <c r="BC55" i="3" s="1"/>
  <c r="BC57" i="3" s="1"/>
  <c r="BB58" i="3"/>
  <c r="BB60" i="3"/>
  <c r="CJ60" i="3"/>
  <c r="CJ58" i="3"/>
  <c r="CM31" i="3"/>
  <c r="CL53" i="3"/>
  <c r="CK977" i="3"/>
  <c r="CK978" i="3" s="1"/>
  <c r="CK54" i="3"/>
  <c r="CK55" i="3" s="1"/>
  <c r="CK57" i="3" s="1"/>
  <c r="CO27" i="3"/>
  <c r="CY42" i="3"/>
  <c r="BH69" i="1" l="1"/>
  <c r="BH71" i="1"/>
  <c r="DW5" i="1"/>
  <c r="BI65" i="1"/>
  <c r="BI66" i="1" s="1"/>
  <c r="BI68" i="1" s="1"/>
  <c r="BI988" i="1"/>
  <c r="BK18" i="1"/>
  <c r="BJ64" i="1"/>
  <c r="BD977" i="3"/>
  <c r="BD54" i="3"/>
  <c r="BD55" i="3" s="1"/>
  <c r="BD57" i="3" s="1"/>
  <c r="BC60" i="3"/>
  <c r="BC58" i="3"/>
  <c r="BF37" i="3"/>
  <c r="BE53" i="3"/>
  <c r="CN31" i="3"/>
  <c r="CM53" i="3"/>
  <c r="CK60" i="3"/>
  <c r="CK58" i="3"/>
  <c r="CL977" i="3"/>
  <c r="CL54" i="3"/>
  <c r="CL55" i="3" s="1"/>
  <c r="CL57" i="3" s="1"/>
  <c r="CK966" i="3"/>
  <c r="CP27" i="3"/>
  <c r="CZ42" i="3"/>
  <c r="BI69" i="1" l="1"/>
  <c r="BI71" i="1"/>
  <c r="BL18" i="1"/>
  <c r="BK64" i="1"/>
  <c r="DX5" i="1"/>
  <c r="BJ988" i="1"/>
  <c r="BJ65" i="1"/>
  <c r="BJ66" i="1" s="1"/>
  <c r="BJ68" i="1" s="1"/>
  <c r="BD58" i="3"/>
  <c r="BD60" i="3"/>
  <c r="BE977" i="3"/>
  <c r="BE54" i="3"/>
  <c r="BE55" i="3" s="1"/>
  <c r="BE57" i="3" s="1"/>
  <c r="BG37" i="3"/>
  <c r="BF53" i="3"/>
  <c r="CL60" i="3"/>
  <c r="CL58" i="3"/>
  <c r="CM54" i="3"/>
  <c r="CM55" i="3" s="1"/>
  <c r="CM57" i="3" s="1"/>
  <c r="CM977" i="3"/>
  <c r="CO31" i="3"/>
  <c r="CN53" i="3"/>
  <c r="CQ27" i="3"/>
  <c r="DA42" i="3"/>
  <c r="BJ69" i="1" l="1"/>
  <c r="BJ71" i="1"/>
  <c r="BK65" i="1"/>
  <c r="BK66" i="1" s="1"/>
  <c r="BK68" i="1" s="1"/>
  <c r="BK988" i="1"/>
  <c r="BM18" i="1"/>
  <c r="BL64" i="1"/>
  <c r="DY5" i="1"/>
  <c r="BF977" i="3"/>
  <c r="BF54" i="3"/>
  <c r="BF55" i="3" s="1"/>
  <c r="BF57" i="3" s="1"/>
  <c r="BE58" i="3"/>
  <c r="BE60" i="3"/>
  <c r="BH37" i="3"/>
  <c r="BG53" i="3"/>
  <c r="CN54" i="3"/>
  <c r="CN55" i="3" s="1"/>
  <c r="CN57" i="3" s="1"/>
  <c r="CN977" i="3"/>
  <c r="CP31" i="3"/>
  <c r="CO53" i="3"/>
  <c r="CM60" i="3"/>
  <c r="CM58" i="3"/>
  <c r="CR27" i="3"/>
  <c r="DB42" i="3"/>
  <c r="BK69" i="1" l="1"/>
  <c r="BK71" i="1"/>
  <c r="DZ5" i="1"/>
  <c r="BL988" i="1"/>
  <c r="BL65" i="1"/>
  <c r="BL66" i="1"/>
  <c r="BL68" i="1" s="1"/>
  <c r="BN18" i="1"/>
  <c r="BM64" i="1"/>
  <c r="BG977" i="3"/>
  <c r="BG54" i="3"/>
  <c r="BG55" i="3" s="1"/>
  <c r="BG57" i="3" s="1"/>
  <c r="BF58" i="3"/>
  <c r="BF60" i="3"/>
  <c r="BI37" i="3"/>
  <c r="BH53" i="3"/>
  <c r="CN60" i="3"/>
  <c r="CN58" i="3"/>
  <c r="CQ31" i="3"/>
  <c r="CP53" i="3"/>
  <c r="CO977" i="3"/>
  <c r="CO54" i="3"/>
  <c r="CO55" i="3" s="1"/>
  <c r="CO57" i="3" s="1"/>
  <c r="CS27" i="3"/>
  <c r="DC42" i="3"/>
  <c r="BO18" i="1" l="1"/>
  <c r="BN64" i="1"/>
  <c r="BL69" i="1"/>
  <c r="BL71" i="1"/>
  <c r="EA5" i="1"/>
  <c r="BM65" i="1"/>
  <c r="BM66" i="1" s="1"/>
  <c r="BM68" i="1" s="1"/>
  <c r="BM988" i="1"/>
  <c r="BG60" i="3"/>
  <c r="BG58" i="3"/>
  <c r="BJ37" i="3"/>
  <c r="BI53" i="3"/>
  <c r="BH977" i="3"/>
  <c r="BH54" i="3"/>
  <c r="BH55" i="3" s="1"/>
  <c r="BH57" i="3" s="1"/>
  <c r="CO58" i="3"/>
  <c r="CO60" i="3"/>
  <c r="CP54" i="3"/>
  <c r="CP55" i="3" s="1"/>
  <c r="CP57" i="3" s="1"/>
  <c r="CP977" i="3"/>
  <c r="CR31" i="3"/>
  <c r="CQ53" i="3"/>
  <c r="CT27" i="3"/>
  <c r="DD42" i="3"/>
  <c r="BM69" i="1" l="1"/>
  <c r="BM71" i="1"/>
  <c r="BN988" i="1"/>
  <c r="BN989" i="1" s="1"/>
  <c r="BN65" i="1"/>
  <c r="BN66" i="1" s="1"/>
  <c r="BN68" i="1" s="1"/>
  <c r="EB5" i="1"/>
  <c r="BP18" i="1"/>
  <c r="BO64" i="1"/>
  <c r="BH58" i="3"/>
  <c r="BH60" i="3"/>
  <c r="BK37" i="3"/>
  <c r="BK53" i="3" s="1"/>
  <c r="BJ53" i="3"/>
  <c r="BI977" i="3"/>
  <c r="BI54" i="3"/>
  <c r="BI55" i="3" s="1"/>
  <c r="BI57" i="3" s="1"/>
  <c r="CP60" i="3"/>
  <c r="CP58" i="3"/>
  <c r="CS31" i="3"/>
  <c r="CR53" i="3"/>
  <c r="CQ977" i="3"/>
  <c r="CQ54" i="3"/>
  <c r="CQ55" i="3" s="1"/>
  <c r="CQ57" i="3" s="1"/>
  <c r="CU27" i="3"/>
  <c r="DE42" i="3"/>
  <c r="BN69" i="1" l="1"/>
  <c r="BN71" i="1"/>
  <c r="BN977" i="1"/>
  <c r="BQ18" i="1"/>
  <c r="BP64" i="1"/>
  <c r="EC5" i="1"/>
  <c r="BO65" i="1"/>
  <c r="BO988" i="1"/>
  <c r="BO66" i="1"/>
  <c r="BO68" i="1" s="1"/>
  <c r="BJ977" i="3"/>
  <c r="BJ54" i="3"/>
  <c r="BJ55" i="3" s="1"/>
  <c r="BJ57" i="3" s="1"/>
  <c r="BI58" i="3"/>
  <c r="BI60" i="3"/>
  <c r="BK977" i="3"/>
  <c r="BM978" i="3" s="1"/>
  <c r="BK54" i="3"/>
  <c r="BK55" i="3" s="1"/>
  <c r="BK57" i="3" s="1"/>
  <c r="CQ58" i="3"/>
  <c r="CQ60" i="3"/>
  <c r="CR977" i="3"/>
  <c r="CR54" i="3"/>
  <c r="CR55" i="3" s="1"/>
  <c r="CR57" i="3" s="1"/>
  <c r="CT31" i="3"/>
  <c r="CS53" i="3"/>
  <c r="CV27" i="3"/>
  <c r="DF42" i="3"/>
  <c r="BR18" i="1" l="1"/>
  <c r="BQ64" i="1"/>
  <c r="BO69" i="1"/>
  <c r="BO71" i="1"/>
  <c r="ED5" i="1"/>
  <c r="BP988" i="1"/>
  <c r="BP65" i="1"/>
  <c r="BP66" i="1"/>
  <c r="BP68" i="1" s="1"/>
  <c r="BK60" i="3"/>
  <c r="BK58" i="3"/>
  <c r="BM966" i="3"/>
  <c r="BJ58" i="3"/>
  <c r="BJ60" i="3"/>
  <c r="CS54" i="3"/>
  <c r="CS55" i="3" s="1"/>
  <c r="CS57" i="3" s="1"/>
  <c r="CS977" i="3"/>
  <c r="CR58" i="3"/>
  <c r="CR60" i="3"/>
  <c r="CU31" i="3"/>
  <c r="CT53" i="3"/>
  <c r="CW27" i="3"/>
  <c r="DG42" i="3"/>
  <c r="BP69" i="1" l="1"/>
  <c r="BP71" i="1"/>
  <c r="EE5" i="1"/>
  <c r="BQ65" i="1"/>
  <c r="BQ66" i="1" s="1"/>
  <c r="BQ68" i="1" s="1"/>
  <c r="BQ988" i="1"/>
  <c r="BS18" i="1"/>
  <c r="BR64" i="1"/>
  <c r="CV31" i="3"/>
  <c r="CU53" i="3"/>
  <c r="CT977" i="3"/>
  <c r="CT54" i="3"/>
  <c r="CT55" i="3" s="1"/>
  <c r="CT57" i="3" s="1"/>
  <c r="CS58" i="3"/>
  <c r="CS60" i="3"/>
  <c r="CX27" i="3"/>
  <c r="DH42" i="3"/>
  <c r="BQ69" i="1" l="1"/>
  <c r="BQ71" i="1"/>
  <c r="BR988" i="1"/>
  <c r="BR65" i="1"/>
  <c r="BR66" i="1"/>
  <c r="BR68" i="1" s="1"/>
  <c r="EF5" i="1"/>
  <c r="BT18" i="1"/>
  <c r="BS64" i="1"/>
  <c r="CT60" i="3"/>
  <c r="CT58" i="3"/>
  <c r="CU54" i="3"/>
  <c r="CU55" i="3" s="1"/>
  <c r="CU57" i="3" s="1"/>
  <c r="CU977" i="3"/>
  <c r="CW31" i="3"/>
  <c r="CV53" i="3"/>
  <c r="CY27" i="3"/>
  <c r="DI42" i="3"/>
  <c r="BS65" i="1" l="1"/>
  <c r="BS66" i="1" s="1"/>
  <c r="BS68" i="1" s="1"/>
  <c r="BS988" i="1"/>
  <c r="EG5" i="1"/>
  <c r="BU18" i="1"/>
  <c r="BT64" i="1"/>
  <c r="BR69" i="1"/>
  <c r="BR71" i="1"/>
  <c r="CU60" i="3"/>
  <c r="CU58" i="3"/>
  <c r="CX31" i="3"/>
  <c r="CW53" i="3"/>
  <c r="CV54" i="3"/>
  <c r="CV55" i="3" s="1"/>
  <c r="CV57" i="3" s="1"/>
  <c r="CV977" i="3"/>
  <c r="CZ27" i="3"/>
  <c r="DJ42" i="3"/>
  <c r="BS69" i="1" l="1"/>
  <c r="BS71" i="1"/>
  <c r="BV18" i="1"/>
  <c r="BU64" i="1"/>
  <c r="EH5" i="1"/>
  <c r="BT988" i="1"/>
  <c r="BT65" i="1"/>
  <c r="BT66" i="1" s="1"/>
  <c r="BT68" i="1" s="1"/>
  <c r="CW54" i="3"/>
  <c r="CW55" i="3" s="1"/>
  <c r="CW57" i="3" s="1"/>
  <c r="CW977" i="3"/>
  <c r="CW978" i="3" s="1"/>
  <c r="CV58" i="3"/>
  <c r="CV60" i="3"/>
  <c r="CY31" i="3"/>
  <c r="CX53" i="3"/>
  <c r="DA27" i="3"/>
  <c r="DK42" i="3"/>
  <c r="BT69" i="1" l="1"/>
  <c r="BT71" i="1"/>
  <c r="BU65" i="1"/>
  <c r="BU66" i="1" s="1"/>
  <c r="BU68" i="1" s="1"/>
  <c r="BU988" i="1"/>
  <c r="BW18" i="1"/>
  <c r="BV64" i="1"/>
  <c r="EI5" i="1"/>
  <c r="CX54" i="3"/>
  <c r="CX55" i="3" s="1"/>
  <c r="CX57" i="3" s="1"/>
  <c r="CX977" i="3"/>
  <c r="CZ31" i="3"/>
  <c r="CY53" i="3"/>
  <c r="CW58" i="3"/>
  <c r="CW60" i="3"/>
  <c r="CW966" i="3"/>
  <c r="DB27" i="3"/>
  <c r="DL42" i="3"/>
  <c r="BU69" i="1" l="1"/>
  <c r="BU71" i="1"/>
  <c r="EJ5" i="1"/>
  <c r="BV988" i="1"/>
  <c r="BV65" i="1"/>
  <c r="BV66" i="1"/>
  <c r="BV68" i="1" s="1"/>
  <c r="BX18" i="1"/>
  <c r="BW64" i="1"/>
  <c r="CY977" i="3"/>
  <c r="CY54" i="3"/>
  <c r="CY55" i="3" s="1"/>
  <c r="CY57" i="3" s="1"/>
  <c r="DA31" i="3"/>
  <c r="CZ53" i="3"/>
  <c r="CX58" i="3"/>
  <c r="CX60" i="3"/>
  <c r="DC27" i="3"/>
  <c r="DM42" i="3"/>
  <c r="BY18" i="1" l="1"/>
  <c r="BX64" i="1"/>
  <c r="BV69" i="1"/>
  <c r="BV71" i="1"/>
  <c r="EK5" i="1"/>
  <c r="BW65" i="1"/>
  <c r="BW66" i="1" s="1"/>
  <c r="BW68" i="1" s="1"/>
  <c r="BW988" i="1"/>
  <c r="CZ54" i="3"/>
  <c r="CZ55" i="3" s="1"/>
  <c r="CZ57" i="3" s="1"/>
  <c r="CZ977" i="3"/>
  <c r="CY60" i="3"/>
  <c r="CY58" i="3"/>
  <c r="DB31" i="3"/>
  <c r="DA53" i="3"/>
  <c r="DD27" i="3"/>
  <c r="DN42" i="3"/>
  <c r="BW69" i="1" l="1"/>
  <c r="BW71" i="1"/>
  <c r="BX988" i="1"/>
  <c r="BX65" i="1"/>
  <c r="BX66" i="1" s="1"/>
  <c r="BX68" i="1" s="1"/>
  <c r="EL5" i="1"/>
  <c r="BZ18" i="1"/>
  <c r="BY64" i="1"/>
  <c r="DA977" i="3"/>
  <c r="DA54" i="3"/>
  <c r="DA55" i="3" s="1"/>
  <c r="DA57" i="3" s="1"/>
  <c r="DC31" i="3"/>
  <c r="DB53" i="3"/>
  <c r="CZ60" i="3"/>
  <c r="CZ58" i="3"/>
  <c r="DE27" i="3"/>
  <c r="DO42" i="3"/>
  <c r="BX69" i="1" l="1"/>
  <c r="BX71" i="1"/>
  <c r="CA18" i="1"/>
  <c r="BZ64" i="1"/>
  <c r="EM5" i="1"/>
  <c r="BY65" i="1"/>
  <c r="BY66" i="1" s="1"/>
  <c r="BY68" i="1" s="1"/>
  <c r="BY988" i="1"/>
  <c r="DB977" i="3"/>
  <c r="DB54" i="3"/>
  <c r="DB55" i="3" s="1"/>
  <c r="DB57" i="3" s="1"/>
  <c r="DA58" i="3"/>
  <c r="DA60" i="3"/>
  <c r="DD31" i="3"/>
  <c r="DC53" i="3"/>
  <c r="DF27" i="3"/>
  <c r="DP42" i="3"/>
  <c r="BY69" i="1" l="1"/>
  <c r="BY71" i="1"/>
  <c r="BZ988" i="1"/>
  <c r="BZ989" i="1" s="1"/>
  <c r="BZ65" i="1"/>
  <c r="BZ66" i="1" s="1"/>
  <c r="BZ68" i="1" s="1"/>
  <c r="CB18" i="1"/>
  <c r="CA64" i="1"/>
  <c r="EN5" i="1"/>
  <c r="DC977" i="3"/>
  <c r="DC54" i="3"/>
  <c r="DC55" i="3" s="1"/>
  <c r="DC57" i="3" s="1"/>
  <c r="DB60" i="3"/>
  <c r="DB58" i="3"/>
  <c r="DE31" i="3"/>
  <c r="DD53" i="3"/>
  <c r="DG27" i="3"/>
  <c r="DQ42" i="3"/>
  <c r="BZ69" i="1" l="1"/>
  <c r="BZ71" i="1"/>
  <c r="BZ977" i="1"/>
  <c r="EO5" i="1"/>
  <c r="CA988" i="1"/>
  <c r="CA65" i="1"/>
  <c r="CA66" i="1"/>
  <c r="CA68" i="1" s="1"/>
  <c r="CC18" i="1"/>
  <c r="CB64" i="1"/>
  <c r="DD977" i="3"/>
  <c r="DD54" i="3"/>
  <c r="DD55" i="3" s="1"/>
  <c r="DD57" i="3" s="1"/>
  <c r="DC58" i="3"/>
  <c r="DC60" i="3"/>
  <c r="DF31" i="3"/>
  <c r="DE53" i="3"/>
  <c r="DH27" i="3"/>
  <c r="DR42" i="3"/>
  <c r="CA69" i="1" l="1"/>
  <c r="CA71" i="1"/>
  <c r="EP5" i="1"/>
  <c r="CB65" i="1"/>
  <c r="CB988" i="1"/>
  <c r="CB66" i="1"/>
  <c r="CB68" i="1" s="1"/>
  <c r="CD18" i="1"/>
  <c r="CC64" i="1"/>
  <c r="DE54" i="3"/>
  <c r="DE55" i="3" s="1"/>
  <c r="DE57" i="3" s="1"/>
  <c r="DE977" i="3"/>
  <c r="DD58" i="3"/>
  <c r="DD60" i="3"/>
  <c r="DG31" i="3"/>
  <c r="DF53" i="3"/>
  <c r="DI27" i="3"/>
  <c r="DS42" i="3"/>
  <c r="CB69" i="1" l="1"/>
  <c r="CB71" i="1"/>
  <c r="EQ5" i="1"/>
  <c r="CC988" i="1"/>
  <c r="CC65" i="1"/>
  <c r="CC66" i="1" s="1"/>
  <c r="CC68" i="1" s="1"/>
  <c r="CE18" i="1"/>
  <c r="CD64" i="1"/>
  <c r="DF977" i="3"/>
  <c r="DF54" i="3"/>
  <c r="DF55" i="3" s="1"/>
  <c r="DF57" i="3" s="1"/>
  <c r="DH31" i="3"/>
  <c r="DG53" i="3"/>
  <c r="DE60" i="3"/>
  <c r="DE58" i="3"/>
  <c r="DJ27" i="3"/>
  <c r="DT42" i="3"/>
  <c r="CC69" i="1" l="1"/>
  <c r="CC71" i="1"/>
  <c r="CF18" i="1"/>
  <c r="CE64" i="1"/>
  <c r="ER5" i="1"/>
  <c r="CD65" i="1"/>
  <c r="CD988" i="1"/>
  <c r="CD66" i="1"/>
  <c r="CD68" i="1" s="1"/>
  <c r="DG54" i="3"/>
  <c r="DG55" i="3" s="1"/>
  <c r="DG57" i="3" s="1"/>
  <c r="DG977" i="3"/>
  <c r="DF58" i="3"/>
  <c r="DF60" i="3"/>
  <c r="DI31" i="3"/>
  <c r="DH53" i="3"/>
  <c r="DK27" i="3"/>
  <c r="DU42" i="3"/>
  <c r="CD69" i="1" l="1"/>
  <c r="CD71" i="1"/>
  <c r="ES5" i="1"/>
  <c r="CE988" i="1"/>
  <c r="CE65" i="1"/>
  <c r="CE66" i="1"/>
  <c r="CE68" i="1" s="1"/>
  <c r="CG18" i="1"/>
  <c r="CF64" i="1"/>
  <c r="DH54" i="3"/>
  <c r="DH55" i="3" s="1"/>
  <c r="DH57" i="3" s="1"/>
  <c r="DH977" i="3"/>
  <c r="DJ31" i="3"/>
  <c r="DI53" i="3"/>
  <c r="DG58" i="3"/>
  <c r="DG60" i="3"/>
  <c r="DL27" i="3"/>
  <c r="DV42" i="3"/>
  <c r="CE69" i="1" l="1"/>
  <c r="CE71" i="1"/>
  <c r="ET5" i="1"/>
  <c r="CF65" i="1"/>
  <c r="CF66" i="1"/>
  <c r="CF68" i="1" s="1"/>
  <c r="CF988" i="1"/>
  <c r="CH18" i="1"/>
  <c r="CG64" i="1"/>
  <c r="DI977" i="3"/>
  <c r="DI978" i="3" s="1"/>
  <c r="DI54" i="3"/>
  <c r="DI55" i="3" s="1"/>
  <c r="DI57" i="3" s="1"/>
  <c r="DK31" i="3"/>
  <c r="DJ53" i="3"/>
  <c r="DH60" i="3"/>
  <c r="DH58" i="3"/>
  <c r="DM27" i="3"/>
  <c r="DW42" i="3"/>
  <c r="CI18" i="1" l="1"/>
  <c r="CH64" i="1"/>
  <c r="EU5" i="1"/>
  <c r="CF69" i="1"/>
  <c r="CF71" i="1"/>
  <c r="CG988" i="1"/>
  <c r="CG65" i="1"/>
  <c r="CG66" i="1" s="1"/>
  <c r="CG68" i="1" s="1"/>
  <c r="DJ54" i="3"/>
  <c r="DJ55" i="3" s="1"/>
  <c r="DJ57" i="3" s="1"/>
  <c r="DJ977" i="3"/>
  <c r="DI58" i="3"/>
  <c r="DI966" i="3"/>
  <c r="DI60" i="3"/>
  <c r="DL31" i="3"/>
  <c r="DK53" i="3"/>
  <c r="DN27" i="3"/>
  <c r="DX42" i="3"/>
  <c r="CG69" i="1" l="1"/>
  <c r="CG71" i="1"/>
  <c r="EV5" i="1"/>
  <c r="CH65" i="1"/>
  <c r="CH66" i="1"/>
  <c r="CH68" i="1" s="1"/>
  <c r="CH988" i="1"/>
  <c r="CJ18" i="1"/>
  <c r="CI64" i="1"/>
  <c r="DM31" i="3"/>
  <c r="DL53" i="3"/>
  <c r="DK54" i="3"/>
  <c r="DK55" i="3" s="1"/>
  <c r="DK57" i="3" s="1"/>
  <c r="DK977" i="3"/>
  <c r="DJ58" i="3"/>
  <c r="DJ60" i="3"/>
  <c r="DO27" i="3"/>
  <c r="DY42" i="3"/>
  <c r="EW5" i="1" l="1"/>
  <c r="CK18" i="1"/>
  <c r="CJ64" i="1"/>
  <c r="CH69" i="1"/>
  <c r="CH71" i="1"/>
  <c r="CI988" i="1"/>
  <c r="CI65" i="1"/>
  <c r="CI66" i="1" s="1"/>
  <c r="CI68" i="1" s="1"/>
  <c r="DL54" i="3"/>
  <c r="DL55" i="3" s="1"/>
  <c r="DL57" i="3" s="1"/>
  <c r="DL977" i="3"/>
  <c r="DK60" i="3"/>
  <c r="DK58" i="3"/>
  <c r="DN31" i="3"/>
  <c r="DM53" i="3"/>
  <c r="DP27" i="3"/>
  <c r="DZ42" i="3"/>
  <c r="CI69" i="1" l="1"/>
  <c r="CI71" i="1"/>
  <c r="CJ65" i="1"/>
  <c r="CJ988" i="1"/>
  <c r="CJ66" i="1"/>
  <c r="CJ68" i="1" s="1"/>
  <c r="CL18" i="1"/>
  <c r="CK64" i="1"/>
  <c r="EX5" i="1"/>
  <c r="DM977" i="3"/>
  <c r="DM54" i="3"/>
  <c r="DM55" i="3" s="1"/>
  <c r="DM57" i="3" s="1"/>
  <c r="DO31" i="3"/>
  <c r="DN53" i="3"/>
  <c r="DL60" i="3"/>
  <c r="DL58" i="3"/>
  <c r="DQ27" i="3"/>
  <c r="EA42" i="3"/>
  <c r="EY5" i="1" l="1"/>
  <c r="CK988" i="1"/>
  <c r="CK65" i="1"/>
  <c r="CK66" i="1" s="1"/>
  <c r="CK68" i="1" s="1"/>
  <c r="CM18" i="1"/>
  <c r="CL64" i="1"/>
  <c r="CJ69" i="1"/>
  <c r="CJ71" i="1"/>
  <c r="DN977" i="3"/>
  <c r="DN54" i="3"/>
  <c r="DN55" i="3" s="1"/>
  <c r="DN57" i="3" s="1"/>
  <c r="DM58" i="3"/>
  <c r="DM60" i="3"/>
  <c r="DP31" i="3"/>
  <c r="DO53" i="3"/>
  <c r="DR27" i="3"/>
  <c r="EB42" i="3"/>
  <c r="CK69" i="1" l="1"/>
  <c r="CK71" i="1"/>
  <c r="CL65" i="1"/>
  <c r="CL66" i="1" s="1"/>
  <c r="CL68" i="1" s="1"/>
  <c r="CL988" i="1"/>
  <c r="CL989" i="1" s="1"/>
  <c r="CN18" i="1"/>
  <c r="CM64" i="1"/>
  <c r="EZ5" i="1"/>
  <c r="DO54" i="3"/>
  <c r="DO55" i="3" s="1"/>
  <c r="DO57" i="3" s="1"/>
  <c r="DO977" i="3"/>
  <c r="DN58" i="3"/>
  <c r="DN60" i="3"/>
  <c r="DQ31" i="3"/>
  <c r="DP53" i="3"/>
  <c r="DS27" i="3"/>
  <c r="EC42" i="3"/>
  <c r="CL69" i="1" l="1"/>
  <c r="CL71" i="1"/>
  <c r="CL977" i="1"/>
  <c r="CM988" i="1"/>
  <c r="CM65" i="1"/>
  <c r="CM66" i="1"/>
  <c r="CM68" i="1" s="1"/>
  <c r="CO18" i="1"/>
  <c r="CN64" i="1"/>
  <c r="FA5" i="1"/>
  <c r="DP977" i="3"/>
  <c r="DP54" i="3"/>
  <c r="DP55" i="3" s="1"/>
  <c r="DP57" i="3" s="1"/>
  <c r="DR31" i="3"/>
  <c r="DQ53" i="3"/>
  <c r="DO60" i="3"/>
  <c r="DO58" i="3"/>
  <c r="DT27" i="3"/>
  <c r="ED42" i="3"/>
  <c r="CN65" i="1" l="1"/>
  <c r="CN66" i="1" s="1"/>
  <c r="CN68" i="1" s="1"/>
  <c r="CN988" i="1"/>
  <c r="CP18" i="1"/>
  <c r="CO64" i="1"/>
  <c r="FB5" i="1"/>
  <c r="CM69" i="1"/>
  <c r="CM71" i="1"/>
  <c r="DP58" i="3"/>
  <c r="DP60" i="3"/>
  <c r="DQ54" i="3"/>
  <c r="DQ55" i="3" s="1"/>
  <c r="DQ57" i="3" s="1"/>
  <c r="DQ977" i="3"/>
  <c r="DS31" i="3"/>
  <c r="DR53" i="3"/>
  <c r="DU27" i="3"/>
  <c r="EE42" i="3"/>
  <c r="CN69" i="1" l="1"/>
  <c r="CN71" i="1"/>
  <c r="FC5" i="1"/>
  <c r="CO988" i="1"/>
  <c r="CO65" i="1"/>
  <c r="CO66" i="1" s="1"/>
  <c r="CO68" i="1" s="1"/>
  <c r="CQ18" i="1"/>
  <c r="CP64" i="1"/>
  <c r="DT31" i="3"/>
  <c r="DS53" i="3"/>
  <c r="DR54" i="3"/>
  <c r="DR55" i="3" s="1"/>
  <c r="DR57" i="3" s="1"/>
  <c r="DR977" i="3"/>
  <c r="DQ60" i="3"/>
  <c r="DQ58" i="3"/>
  <c r="DV27" i="3"/>
  <c r="EF42" i="3"/>
  <c r="CO69" i="1" l="1"/>
  <c r="CO71" i="1"/>
  <c r="CP65" i="1"/>
  <c r="CP988" i="1"/>
  <c r="CP66" i="1"/>
  <c r="CP68" i="1" s="1"/>
  <c r="CR18" i="1"/>
  <c r="CQ64" i="1"/>
  <c r="FD5" i="1"/>
  <c r="DS977" i="3"/>
  <c r="DS54" i="3"/>
  <c r="DS55" i="3" s="1"/>
  <c r="DS57" i="3" s="1"/>
  <c r="DR60" i="3"/>
  <c r="DR58" i="3"/>
  <c r="DU31" i="3"/>
  <c r="DT53" i="3"/>
  <c r="DW27" i="3"/>
  <c r="EG42" i="3"/>
  <c r="CS18" i="1" l="1"/>
  <c r="CR64" i="1"/>
  <c r="CP69" i="1"/>
  <c r="CP71" i="1"/>
  <c r="FE5" i="1"/>
  <c r="CQ988" i="1"/>
  <c r="CQ65" i="1"/>
  <c r="CQ66" i="1"/>
  <c r="CQ68" i="1" s="1"/>
  <c r="DT54" i="3"/>
  <c r="DT55" i="3" s="1"/>
  <c r="DT57" i="3" s="1"/>
  <c r="DT977" i="3"/>
  <c r="DS58" i="3"/>
  <c r="DS60" i="3"/>
  <c r="DV31" i="3"/>
  <c r="DU53" i="3"/>
  <c r="DX27" i="3"/>
  <c r="EH42" i="3"/>
  <c r="FF5" i="1" l="1"/>
  <c r="CR65" i="1"/>
  <c r="CR988" i="1"/>
  <c r="CR66" i="1"/>
  <c r="CR68" i="1" s="1"/>
  <c r="CQ69" i="1"/>
  <c r="CQ71" i="1"/>
  <c r="CT18" i="1"/>
  <c r="CS64" i="1"/>
  <c r="DT58" i="3"/>
  <c r="DT60" i="3"/>
  <c r="DW31" i="3"/>
  <c r="DV53" i="3"/>
  <c r="DU54" i="3"/>
  <c r="DU55" i="3" s="1"/>
  <c r="DU57" i="3" s="1"/>
  <c r="DU977" i="3"/>
  <c r="DU978" i="3" s="1"/>
  <c r="DY27" i="3"/>
  <c r="EI42" i="3"/>
  <c r="CS988" i="1" l="1"/>
  <c r="CS65" i="1"/>
  <c r="CS66" i="1"/>
  <c r="CS68" i="1" s="1"/>
  <c r="CU18" i="1"/>
  <c r="CT64" i="1"/>
  <c r="CR69" i="1"/>
  <c r="CR71" i="1"/>
  <c r="DU60" i="3"/>
  <c r="DU58" i="3"/>
  <c r="DX31" i="3"/>
  <c r="DW53" i="3"/>
  <c r="DV977" i="3"/>
  <c r="DV54" i="3"/>
  <c r="DV55" i="3" s="1"/>
  <c r="DV57" i="3" s="1"/>
  <c r="DU966" i="3"/>
  <c r="DZ27" i="3"/>
  <c r="EJ42" i="3"/>
  <c r="CS69" i="1" l="1"/>
  <c r="CS71" i="1"/>
  <c r="CT65" i="1"/>
  <c r="CT66" i="1" s="1"/>
  <c r="CT68" i="1" s="1"/>
  <c r="CT988" i="1"/>
  <c r="CV18" i="1"/>
  <c r="CU64" i="1"/>
  <c r="DV60" i="3"/>
  <c r="DV58" i="3"/>
  <c r="DW977" i="3"/>
  <c r="DW54" i="3"/>
  <c r="DW55" i="3" s="1"/>
  <c r="DW57" i="3" s="1"/>
  <c r="DY31" i="3"/>
  <c r="DX53" i="3"/>
  <c r="EA27" i="3"/>
  <c r="EK42" i="3"/>
  <c r="CT69" i="1" l="1"/>
  <c r="CT71" i="1"/>
  <c r="CU988" i="1"/>
  <c r="CU65" i="1"/>
  <c r="CU66" i="1" s="1"/>
  <c r="CU68" i="1" s="1"/>
  <c r="CW18" i="1"/>
  <c r="CV64" i="1"/>
  <c r="DW60" i="3"/>
  <c r="DW58" i="3"/>
  <c r="DX54" i="3"/>
  <c r="DX55" i="3" s="1"/>
  <c r="DX57" i="3" s="1"/>
  <c r="DX977" i="3"/>
  <c r="DZ31" i="3"/>
  <c r="DY53" i="3"/>
  <c r="EB27" i="3"/>
  <c r="EL42" i="3"/>
  <c r="CU69" i="1" l="1"/>
  <c r="CU71" i="1"/>
  <c r="CV65" i="1"/>
  <c r="CV66" i="1" s="1"/>
  <c r="CV68" i="1" s="1"/>
  <c r="CV988" i="1"/>
  <c r="CX18" i="1"/>
  <c r="CW64" i="1"/>
  <c r="DY977" i="3"/>
  <c r="DY54" i="3"/>
  <c r="DY55" i="3" s="1"/>
  <c r="DY57" i="3" s="1"/>
  <c r="EA31" i="3"/>
  <c r="DZ53" i="3"/>
  <c r="DX60" i="3"/>
  <c r="DX58" i="3"/>
  <c r="EC27" i="3"/>
  <c r="EM42" i="3"/>
  <c r="CV69" i="1" l="1"/>
  <c r="CV71" i="1"/>
  <c r="CW988" i="1"/>
  <c r="CW65" i="1"/>
  <c r="CW66" i="1" s="1"/>
  <c r="CW68" i="1" s="1"/>
  <c r="CY18" i="1"/>
  <c r="CX64" i="1"/>
  <c r="DZ977" i="3"/>
  <c r="DZ54" i="3"/>
  <c r="DZ55" i="3" s="1"/>
  <c r="DZ57" i="3" s="1"/>
  <c r="DY58" i="3"/>
  <c r="DY60" i="3"/>
  <c r="EB31" i="3"/>
  <c r="EA53" i="3"/>
  <c r="ED27" i="3"/>
  <c r="EN42" i="3"/>
  <c r="CW69" i="1" l="1"/>
  <c r="CW71" i="1"/>
  <c r="CX65" i="1"/>
  <c r="CX66" i="1" s="1"/>
  <c r="CX68" i="1" s="1"/>
  <c r="CX988" i="1"/>
  <c r="CX989" i="1" s="1"/>
  <c r="CZ18" i="1"/>
  <c r="CY64" i="1"/>
  <c r="DZ60" i="3"/>
  <c r="DZ58" i="3"/>
  <c r="EA977" i="3"/>
  <c r="EA54" i="3"/>
  <c r="EA55" i="3" s="1"/>
  <c r="EA57" i="3" s="1"/>
  <c r="EC31" i="3"/>
  <c r="EB53" i="3"/>
  <c r="EE27" i="3"/>
  <c r="EO42" i="3"/>
  <c r="CX69" i="1" l="1"/>
  <c r="CX71" i="1"/>
  <c r="CX977" i="1"/>
  <c r="CY65" i="1"/>
  <c r="CY66" i="1" s="1"/>
  <c r="CY68" i="1" s="1"/>
  <c r="CY988" i="1"/>
  <c r="DA18" i="1"/>
  <c r="CZ64" i="1"/>
  <c r="EA60" i="3"/>
  <c r="EA58" i="3"/>
  <c r="EB54" i="3"/>
  <c r="EB55" i="3" s="1"/>
  <c r="EB57" i="3" s="1"/>
  <c r="EB977" i="3"/>
  <c r="ED31" i="3"/>
  <c r="EC53" i="3"/>
  <c r="EF27" i="3"/>
  <c r="EP42" i="3"/>
  <c r="CY69" i="1" l="1"/>
  <c r="CY71" i="1"/>
  <c r="CZ988" i="1"/>
  <c r="CZ65" i="1"/>
  <c r="CZ66" i="1"/>
  <c r="CZ68" i="1" s="1"/>
  <c r="DB18" i="1"/>
  <c r="DA64" i="1"/>
  <c r="EC54" i="3"/>
  <c r="EC55" i="3" s="1"/>
  <c r="EC57" i="3" s="1"/>
  <c r="EC977" i="3"/>
  <c r="EE31" i="3"/>
  <c r="ED53" i="3"/>
  <c r="EB60" i="3"/>
  <c r="EB58" i="3"/>
  <c r="EG27" i="3"/>
  <c r="EQ42" i="3"/>
  <c r="DA65" i="1" l="1"/>
  <c r="DA988" i="1"/>
  <c r="DA66" i="1"/>
  <c r="DA68" i="1" s="1"/>
  <c r="DC18" i="1"/>
  <c r="DB64" i="1"/>
  <c r="CZ69" i="1"/>
  <c r="CZ71" i="1"/>
  <c r="ED54" i="3"/>
  <c r="ED55" i="3" s="1"/>
  <c r="ED57" i="3" s="1"/>
  <c r="ED977" i="3"/>
  <c r="EF31" i="3"/>
  <c r="EE53" i="3"/>
  <c r="EC60" i="3"/>
  <c r="EC58" i="3"/>
  <c r="EH27" i="3"/>
  <c r="ER42" i="3"/>
  <c r="DA69" i="1" l="1"/>
  <c r="DA71" i="1"/>
  <c r="DB988" i="1"/>
  <c r="DB65" i="1"/>
  <c r="DB66" i="1" s="1"/>
  <c r="DB68" i="1" s="1"/>
  <c r="DD18" i="1"/>
  <c r="DC64" i="1"/>
  <c r="EE54" i="3"/>
  <c r="EE55" i="3" s="1"/>
  <c r="EE57" i="3" s="1"/>
  <c r="EE977" i="3"/>
  <c r="EG31" i="3"/>
  <c r="EF53" i="3"/>
  <c r="ED60" i="3"/>
  <c r="ED58" i="3"/>
  <c r="EI27" i="3"/>
  <c r="ES42" i="3"/>
  <c r="DB69" i="1" l="1"/>
  <c r="DB71" i="1"/>
  <c r="DC65" i="1"/>
  <c r="DC66" i="1" s="1"/>
  <c r="DC68" i="1" s="1"/>
  <c r="DC988" i="1"/>
  <c r="DE18" i="1"/>
  <c r="DD64" i="1"/>
  <c r="EF54" i="3"/>
  <c r="EF55" i="3" s="1"/>
  <c r="EF57" i="3" s="1"/>
  <c r="EF977" i="3"/>
  <c r="EH31" i="3"/>
  <c r="EG53" i="3"/>
  <c r="EE60" i="3"/>
  <c r="EE58" i="3"/>
  <c r="EJ27" i="3"/>
  <c r="ET42" i="3"/>
  <c r="DC69" i="1" l="1"/>
  <c r="DC71" i="1"/>
  <c r="DD988" i="1"/>
  <c r="DD65" i="1"/>
  <c r="DD66" i="1" s="1"/>
  <c r="DD68" i="1" s="1"/>
  <c r="DF18" i="1"/>
  <c r="DE64" i="1"/>
  <c r="EG977" i="3"/>
  <c r="EG978" i="3" s="1"/>
  <c r="EG54" i="3"/>
  <c r="EG55" i="3" s="1"/>
  <c r="EG57" i="3" s="1"/>
  <c r="EI31" i="3"/>
  <c r="EH53" i="3"/>
  <c r="EF60" i="3"/>
  <c r="EF58" i="3"/>
  <c r="EK27" i="3"/>
  <c r="EU42" i="3"/>
  <c r="DD69" i="1" l="1"/>
  <c r="DD71" i="1"/>
  <c r="DE65" i="1"/>
  <c r="DE66" i="1" s="1"/>
  <c r="DE68" i="1" s="1"/>
  <c r="DE988" i="1"/>
  <c r="DG18" i="1"/>
  <c r="DF64" i="1"/>
  <c r="EH977" i="3"/>
  <c r="EH54" i="3"/>
  <c r="EH55" i="3" s="1"/>
  <c r="EH57" i="3" s="1"/>
  <c r="EG58" i="3"/>
  <c r="EG966" i="3"/>
  <c r="EG60" i="3"/>
  <c r="EJ31" i="3"/>
  <c r="EI53" i="3"/>
  <c r="EL27" i="3"/>
  <c r="EV42" i="3"/>
  <c r="DE69" i="1" l="1"/>
  <c r="DE71" i="1"/>
  <c r="DF988" i="1"/>
  <c r="DF65" i="1"/>
  <c r="DF66" i="1" s="1"/>
  <c r="DF68" i="1" s="1"/>
  <c r="DH18" i="1"/>
  <c r="DG64" i="1"/>
  <c r="EK31" i="3"/>
  <c r="EJ53" i="3"/>
  <c r="EH60" i="3"/>
  <c r="EH58" i="3"/>
  <c r="EI54" i="3"/>
  <c r="EI55" i="3" s="1"/>
  <c r="EI57" i="3" s="1"/>
  <c r="EI977" i="3"/>
  <c r="EM27" i="3"/>
  <c r="EW42" i="3"/>
  <c r="DF69" i="1" l="1"/>
  <c r="DF71" i="1"/>
  <c r="DI18" i="1"/>
  <c r="DH64" i="1"/>
  <c r="DG65" i="1"/>
  <c r="DG66" i="1" s="1"/>
  <c r="DG68" i="1" s="1"/>
  <c r="DG988" i="1"/>
  <c r="EJ977" i="3"/>
  <c r="EJ54" i="3"/>
  <c r="EJ55" i="3" s="1"/>
  <c r="EJ57" i="3" s="1"/>
  <c r="EI58" i="3"/>
  <c r="EI60" i="3"/>
  <c r="EL31" i="3"/>
  <c r="EK53" i="3"/>
  <c r="EN27" i="3"/>
  <c r="EX42" i="3"/>
  <c r="DG69" i="1" l="1"/>
  <c r="DG71" i="1"/>
  <c r="DH988" i="1"/>
  <c r="DH65" i="1"/>
  <c r="DH66" i="1" s="1"/>
  <c r="DH68" i="1" s="1"/>
  <c r="DJ18" i="1"/>
  <c r="DI64" i="1"/>
  <c r="EK54" i="3"/>
  <c r="EK55" i="3" s="1"/>
  <c r="EK57" i="3" s="1"/>
  <c r="EK977" i="3"/>
  <c r="EJ60" i="3"/>
  <c r="EJ58" i="3"/>
  <c r="EM31" i="3"/>
  <c r="EL53" i="3"/>
  <c r="EO27" i="3"/>
  <c r="EY42" i="3"/>
  <c r="DH69" i="1" l="1"/>
  <c r="DH71" i="1"/>
  <c r="DI65" i="1"/>
  <c r="DI66" i="1" s="1"/>
  <c r="DI68" i="1" s="1"/>
  <c r="DI988" i="1"/>
  <c r="DK18" i="1"/>
  <c r="DJ64" i="1"/>
  <c r="EL54" i="3"/>
  <c r="EL55" i="3" s="1"/>
  <c r="EL57" i="3" s="1"/>
  <c r="EL977" i="3"/>
  <c r="EN31" i="3"/>
  <c r="EM53" i="3"/>
  <c r="EK58" i="3"/>
  <c r="EK60" i="3"/>
  <c r="EP27" i="3"/>
  <c r="EZ42" i="3"/>
  <c r="DI69" i="1" l="1"/>
  <c r="DI71" i="1"/>
  <c r="DJ988" i="1"/>
  <c r="DJ989" i="1" s="1"/>
  <c r="DJ65" i="1"/>
  <c r="DJ66" i="1" s="1"/>
  <c r="DJ68" i="1" s="1"/>
  <c r="DL18" i="1"/>
  <c r="DK64" i="1"/>
  <c r="EM54" i="3"/>
  <c r="EM55" i="3" s="1"/>
  <c r="EM57" i="3" s="1"/>
  <c r="EM977" i="3"/>
  <c r="EO31" i="3"/>
  <c r="EN53" i="3"/>
  <c r="EL58" i="3"/>
  <c r="EL60" i="3"/>
  <c r="EQ27" i="3"/>
  <c r="FA42" i="3"/>
  <c r="DJ69" i="1" l="1"/>
  <c r="DJ71" i="1"/>
  <c r="DJ977" i="1"/>
  <c r="DK65" i="1"/>
  <c r="DK66" i="1" s="1"/>
  <c r="DK68" i="1" s="1"/>
  <c r="DK988" i="1"/>
  <c r="DM18" i="1"/>
  <c r="DL64" i="1"/>
  <c r="EP31" i="3"/>
  <c r="EO53" i="3"/>
  <c r="EN54" i="3"/>
  <c r="EN55" i="3" s="1"/>
  <c r="EN57" i="3" s="1"/>
  <c r="EN977" i="3"/>
  <c r="EM58" i="3"/>
  <c r="EM60" i="3"/>
  <c r="ER27" i="3"/>
  <c r="FB42" i="3"/>
  <c r="DK69" i="1" l="1"/>
  <c r="DK71" i="1"/>
  <c r="DL988" i="1"/>
  <c r="DL65" i="1"/>
  <c r="DL66" i="1"/>
  <c r="DL68" i="1" s="1"/>
  <c r="DN18" i="1"/>
  <c r="DM64" i="1"/>
  <c r="EO54" i="3"/>
  <c r="EO55" i="3" s="1"/>
  <c r="EO57" i="3" s="1"/>
  <c r="EO977" i="3"/>
  <c r="EN60" i="3"/>
  <c r="EN58" i="3"/>
  <c r="EQ31" i="3"/>
  <c r="EP53" i="3"/>
  <c r="ES27" i="3"/>
  <c r="FC42" i="3"/>
  <c r="DM65" i="1" l="1"/>
  <c r="DM66" i="1" s="1"/>
  <c r="DM68" i="1" s="1"/>
  <c r="DM988" i="1"/>
  <c r="DO18" i="1"/>
  <c r="DN64" i="1"/>
  <c r="DL69" i="1"/>
  <c r="DL71" i="1"/>
  <c r="ER31" i="3"/>
  <c r="EQ53" i="3"/>
  <c r="EP977" i="3"/>
  <c r="EP54" i="3"/>
  <c r="EP55" i="3" s="1"/>
  <c r="EP57" i="3" s="1"/>
  <c r="EO60" i="3"/>
  <c r="EO58" i="3"/>
  <c r="ET27" i="3"/>
  <c r="FD42" i="3"/>
  <c r="DM69" i="1" l="1"/>
  <c r="DM71" i="1"/>
  <c r="DN988" i="1"/>
  <c r="DN65" i="1"/>
  <c r="DN66" i="1" s="1"/>
  <c r="DN68" i="1" s="1"/>
  <c r="DP18" i="1"/>
  <c r="DO64" i="1"/>
  <c r="EQ54" i="3"/>
  <c r="EQ55" i="3" s="1"/>
  <c r="EQ57" i="3" s="1"/>
  <c r="EQ977" i="3"/>
  <c r="C962" i="3"/>
  <c r="EP60" i="3"/>
  <c r="EP58" i="3"/>
  <c r="ES31" i="3"/>
  <c r="ER53" i="3"/>
  <c r="EU27" i="3"/>
  <c r="FE42" i="3"/>
  <c r="DN69" i="1" l="1"/>
  <c r="DN71" i="1"/>
  <c r="DQ18" i="1"/>
  <c r="DP64" i="1"/>
  <c r="DO65" i="1"/>
  <c r="DO66" i="1" s="1"/>
  <c r="DO68" i="1" s="1"/>
  <c r="DO988" i="1"/>
  <c r="ER54" i="3"/>
  <c r="ER55" i="3" s="1"/>
  <c r="ER57" i="3" s="1"/>
  <c r="ER977" i="3"/>
  <c r="D962" i="3"/>
  <c r="C963" i="3"/>
  <c r="C964" i="3" s="1"/>
  <c r="ET31" i="3"/>
  <c r="ES53" i="3"/>
  <c r="EQ58" i="3"/>
  <c r="EQ60" i="3"/>
  <c r="EV27" i="3"/>
  <c r="DO69" i="1" l="1"/>
  <c r="DO71" i="1"/>
  <c r="DR18" i="1"/>
  <c r="DQ64" i="1"/>
  <c r="DP988" i="1"/>
  <c r="DP65" i="1"/>
  <c r="DP66" i="1"/>
  <c r="DP68" i="1" s="1"/>
  <c r="E962" i="3"/>
  <c r="E963" i="3" s="1"/>
  <c r="E964" i="3" s="1"/>
  <c r="ES977" i="3"/>
  <c r="ES978" i="3" s="1"/>
  <c r="ES54" i="3"/>
  <c r="ES55" i="3" s="1"/>
  <c r="ES57" i="3" s="1"/>
  <c r="ER60" i="3"/>
  <c r="ER58" i="3"/>
  <c r="EU31" i="3"/>
  <c r="ET53" i="3"/>
  <c r="D963" i="3"/>
  <c r="D964" i="3" s="1"/>
  <c r="EW27" i="3"/>
  <c r="DS18" i="1" l="1"/>
  <c r="DR64" i="1"/>
  <c r="DQ65" i="1"/>
  <c r="DQ66" i="1" s="1"/>
  <c r="DQ68" i="1" s="1"/>
  <c r="DQ988" i="1"/>
  <c r="DP69" i="1"/>
  <c r="DP71" i="1"/>
  <c r="ET977" i="3"/>
  <c r="F962" i="3"/>
  <c r="F963" i="3" s="1"/>
  <c r="F964" i="3" s="1"/>
  <c r="ET54" i="3"/>
  <c r="ET55" i="3" s="1"/>
  <c r="ET57" i="3" s="1"/>
  <c r="EV31" i="3"/>
  <c r="EU53" i="3"/>
  <c r="ES60" i="3"/>
  <c r="ES966" i="3"/>
  <c r="ES58" i="3"/>
  <c r="EX27" i="3"/>
  <c r="DQ69" i="1" l="1"/>
  <c r="DQ71" i="1"/>
  <c r="DR988" i="1"/>
  <c r="DR65" i="1"/>
  <c r="DR66" i="1" s="1"/>
  <c r="DR68" i="1" s="1"/>
  <c r="DT18" i="1"/>
  <c r="DS64" i="1"/>
  <c r="EW31" i="3"/>
  <c r="EV53" i="3"/>
  <c r="G962" i="3"/>
  <c r="G963" i="3" s="1"/>
  <c r="G964" i="3" s="1"/>
  <c r="EU977" i="3"/>
  <c r="EU54" i="3"/>
  <c r="EU55" i="3" s="1"/>
  <c r="EU57" i="3" s="1"/>
  <c r="ET58" i="3"/>
  <c r="ET60" i="3"/>
  <c r="EY27" i="3"/>
  <c r="DR69" i="1" l="1"/>
  <c r="DR71" i="1"/>
  <c r="DS65" i="1"/>
  <c r="DS988" i="1"/>
  <c r="DS66" i="1"/>
  <c r="DS68" i="1" s="1"/>
  <c r="DU18" i="1"/>
  <c r="DT64" i="1"/>
  <c r="EV977" i="3"/>
  <c r="H962" i="3"/>
  <c r="H963" i="3" s="1"/>
  <c r="H964" i="3" s="1"/>
  <c r="EV54" i="3"/>
  <c r="EV55" i="3" s="1"/>
  <c r="EV57" i="3" s="1"/>
  <c r="EU60" i="3"/>
  <c r="EU58" i="3"/>
  <c r="EX31" i="3"/>
  <c r="EW53" i="3"/>
  <c r="EZ27" i="3"/>
  <c r="DT988" i="1" l="1"/>
  <c r="DT65" i="1"/>
  <c r="DT66" i="1" s="1"/>
  <c r="DT68" i="1" s="1"/>
  <c r="DV18" i="1"/>
  <c r="DU64" i="1"/>
  <c r="DS69" i="1"/>
  <c r="DS71" i="1"/>
  <c r="EY31" i="3"/>
  <c r="EX53" i="3"/>
  <c r="EW54" i="3"/>
  <c r="EW55" i="3" s="1"/>
  <c r="EW57" i="3" s="1"/>
  <c r="EW977" i="3"/>
  <c r="I962" i="3"/>
  <c r="I963" i="3" s="1"/>
  <c r="I964" i="3" s="1"/>
  <c r="FA27" i="3"/>
  <c r="EV58" i="3"/>
  <c r="EV60" i="3"/>
  <c r="DT69" i="1" l="1"/>
  <c r="DT71" i="1"/>
  <c r="DW18" i="1"/>
  <c r="DV64" i="1"/>
  <c r="DU65" i="1"/>
  <c r="DU66" i="1" s="1"/>
  <c r="DU68" i="1" s="1"/>
  <c r="DU988" i="1"/>
  <c r="EX977" i="3"/>
  <c r="EX54" i="3"/>
  <c r="EX55" i="3" s="1"/>
  <c r="EX57" i="3" s="1"/>
  <c r="J962" i="3"/>
  <c r="J963" i="3" s="1"/>
  <c r="J964" i="3" s="1"/>
  <c r="EW60" i="3"/>
  <c r="EW58" i="3"/>
  <c r="EZ31" i="3"/>
  <c r="EY53" i="3"/>
  <c r="FB27" i="3"/>
  <c r="DU69" i="1" l="1"/>
  <c r="DU71" i="1"/>
  <c r="DV988" i="1"/>
  <c r="DV989" i="1" s="1"/>
  <c r="DV65" i="1"/>
  <c r="DV66" i="1" s="1"/>
  <c r="DV68" i="1" s="1"/>
  <c r="DX18" i="1"/>
  <c r="DW64" i="1"/>
  <c r="FA31" i="3"/>
  <c r="EZ53" i="3"/>
  <c r="EY977" i="3"/>
  <c r="EY54" i="3"/>
  <c r="EY55" i="3" s="1"/>
  <c r="EY57" i="3" s="1"/>
  <c r="K962" i="3"/>
  <c r="K963" i="3" s="1"/>
  <c r="K964" i="3" s="1"/>
  <c r="FC27" i="3"/>
  <c r="EX58" i="3"/>
  <c r="FF58" i="3" s="1"/>
  <c r="B969" i="3" s="1"/>
  <c r="B972" i="3" s="1"/>
  <c r="EX60" i="3"/>
  <c r="DV69" i="1" l="1"/>
  <c r="DV71" i="1"/>
  <c r="DV977" i="1"/>
  <c r="DW988" i="1"/>
  <c r="DW65" i="1"/>
  <c r="DW66" i="1"/>
  <c r="DW68" i="1" s="1"/>
  <c r="DY18" i="1"/>
  <c r="DX64" i="1"/>
  <c r="EZ977" i="3"/>
  <c r="EZ54" i="3"/>
  <c r="L962" i="3"/>
  <c r="L963" i="3" s="1"/>
  <c r="L964" i="3" s="1"/>
  <c r="EZ55" i="3"/>
  <c r="EZ57" i="3" s="1"/>
  <c r="FB31" i="3"/>
  <c r="FA53" i="3"/>
  <c r="FD27" i="3"/>
  <c r="DZ18" i="1" l="1"/>
  <c r="DY64" i="1"/>
  <c r="DW69" i="1"/>
  <c r="DW71" i="1"/>
  <c r="DX65" i="1"/>
  <c r="DX66" i="1" s="1"/>
  <c r="DX68" i="1" s="1"/>
  <c r="DX988" i="1"/>
  <c r="M962" i="3"/>
  <c r="M963" i="3" s="1"/>
  <c r="M964" i="3" s="1"/>
  <c r="FA977" i="3"/>
  <c r="FA54" i="3"/>
  <c r="FA55" i="3" s="1"/>
  <c r="FA57" i="3" s="1"/>
  <c r="FC31" i="3"/>
  <c r="FB53" i="3"/>
  <c r="FE27" i="3"/>
  <c r="DX69" i="1" l="1"/>
  <c r="DX71" i="1"/>
  <c r="DY988" i="1"/>
  <c r="DY65" i="1"/>
  <c r="DY66" i="1" s="1"/>
  <c r="DY68" i="1" s="1"/>
  <c r="EA18" i="1"/>
  <c r="DZ64" i="1"/>
  <c r="FD31" i="3"/>
  <c r="FC53" i="3"/>
  <c r="FB977" i="3"/>
  <c r="FB54" i="3"/>
  <c r="FB55" i="3" s="1"/>
  <c r="FB57" i="3" s="1"/>
  <c r="N962" i="3"/>
  <c r="N963" i="3" s="1"/>
  <c r="N964" i="3" s="1"/>
  <c r="DY69" i="1" l="1"/>
  <c r="DY71" i="1"/>
  <c r="EB18" i="1"/>
  <c r="EA64" i="1"/>
  <c r="DZ65" i="1"/>
  <c r="DZ66" i="1" s="1"/>
  <c r="DZ68" i="1" s="1"/>
  <c r="DZ988" i="1"/>
  <c r="FC54" i="3"/>
  <c r="FC55" i="3" s="1"/>
  <c r="FC57" i="3" s="1"/>
  <c r="FC977" i="3"/>
  <c r="FE31" i="3"/>
  <c r="FE53" i="3" s="1"/>
  <c r="FD53" i="3"/>
  <c r="DZ69" i="1" l="1"/>
  <c r="DZ71" i="1"/>
  <c r="EA988" i="1"/>
  <c r="EA65" i="1"/>
  <c r="EA66" i="1"/>
  <c r="EA68" i="1" s="1"/>
  <c r="EC18" i="1"/>
  <c r="EB64" i="1"/>
  <c r="FD977" i="3"/>
  <c r="FF53" i="3"/>
  <c r="FD54" i="3"/>
  <c r="FE54" i="3"/>
  <c r="FE55" i="3" s="1"/>
  <c r="FE57" i="3" s="1"/>
  <c r="FE977" i="3"/>
  <c r="FE978" i="3" s="1"/>
  <c r="EB65" i="1" l="1"/>
  <c r="EB988" i="1"/>
  <c r="EB66" i="1"/>
  <c r="EB68" i="1" s="1"/>
  <c r="ED18" i="1"/>
  <c r="EC64" i="1"/>
  <c r="EA69" i="1"/>
  <c r="EA71" i="1"/>
  <c r="FD55" i="3"/>
  <c r="FF54" i="3"/>
  <c r="EE18" i="1" l="1"/>
  <c r="ED64" i="1"/>
  <c r="EB69" i="1"/>
  <c r="EB71" i="1"/>
  <c r="EC988" i="1"/>
  <c r="EC65" i="1"/>
  <c r="EC66" i="1"/>
  <c r="EC68" i="1" s="1"/>
  <c r="FD57" i="3"/>
  <c r="FF55" i="3"/>
  <c r="ED65" i="1" l="1"/>
  <c r="ED66" i="1" s="1"/>
  <c r="ED68" i="1" s="1"/>
  <c r="ED988" i="1"/>
  <c r="EC69" i="1"/>
  <c r="EC71" i="1"/>
  <c r="EF18" i="1"/>
  <c r="EE64" i="1"/>
  <c r="FE966" i="3"/>
  <c r="FF57" i="3"/>
  <c r="ED69" i="1" l="1"/>
  <c r="ED71" i="1"/>
  <c r="EE988" i="1"/>
  <c r="EE65" i="1"/>
  <c r="EE66" i="1" s="1"/>
  <c r="EE68" i="1" s="1"/>
  <c r="EG18" i="1"/>
  <c r="EF64" i="1"/>
  <c r="EE69" i="1" l="1"/>
  <c r="EE71" i="1"/>
  <c r="EF65" i="1"/>
  <c r="EF66" i="1"/>
  <c r="EF68" i="1" s="1"/>
  <c r="EF988" i="1"/>
  <c r="EH18" i="1"/>
  <c r="EG64" i="1"/>
  <c r="EG988" i="1" l="1"/>
  <c r="EG65" i="1"/>
  <c r="EG66" i="1"/>
  <c r="EG68" i="1" s="1"/>
  <c r="EI18" i="1"/>
  <c r="EH64" i="1"/>
  <c r="EF69" i="1"/>
  <c r="EF71" i="1"/>
  <c r="EG69" i="1" l="1"/>
  <c r="EG71" i="1"/>
  <c r="EJ18" i="1"/>
  <c r="EI64" i="1"/>
  <c r="EH65" i="1"/>
  <c r="EH988" i="1"/>
  <c r="EH989" i="1" s="1"/>
  <c r="EH66" i="1"/>
  <c r="EH68" i="1" s="1"/>
  <c r="EH69" i="1" l="1"/>
  <c r="EH71" i="1"/>
  <c r="EH977" i="1"/>
  <c r="EK18" i="1"/>
  <c r="EJ64" i="1"/>
  <c r="EI988" i="1"/>
  <c r="EI65" i="1"/>
  <c r="EI66" i="1"/>
  <c r="EI68" i="1" s="1"/>
  <c r="EI69" i="1" l="1"/>
  <c r="EI71" i="1"/>
  <c r="EL18" i="1"/>
  <c r="EK64" i="1"/>
  <c r="EJ65" i="1"/>
  <c r="EJ988" i="1"/>
  <c r="EJ66" i="1"/>
  <c r="EJ68" i="1" s="1"/>
  <c r="EJ69" i="1" l="1"/>
  <c r="EJ71" i="1"/>
  <c r="EM18" i="1"/>
  <c r="EL64" i="1"/>
  <c r="EK988" i="1"/>
  <c r="EK65" i="1"/>
  <c r="EK66" i="1" s="1"/>
  <c r="EK68" i="1" s="1"/>
  <c r="EK69" i="1" l="1"/>
  <c r="EK71" i="1"/>
  <c r="EN18" i="1"/>
  <c r="EM64" i="1"/>
  <c r="EL65" i="1"/>
  <c r="EL66" i="1" s="1"/>
  <c r="EL68" i="1" s="1"/>
  <c r="EL988" i="1"/>
  <c r="EL69" i="1" l="1"/>
  <c r="EL71" i="1"/>
  <c r="EM988" i="1"/>
  <c r="EM65" i="1"/>
  <c r="EM66" i="1" s="1"/>
  <c r="EM68" i="1" s="1"/>
  <c r="EO18" i="1"/>
  <c r="EN64" i="1"/>
  <c r="EM69" i="1" l="1"/>
  <c r="EM71" i="1"/>
  <c r="EN65" i="1"/>
  <c r="EN66" i="1" s="1"/>
  <c r="EN68" i="1" s="1"/>
  <c r="EN988" i="1"/>
  <c r="EP18" i="1"/>
  <c r="EO64" i="1"/>
  <c r="EN69" i="1" l="1"/>
  <c r="EN71" i="1"/>
  <c r="EO988" i="1"/>
  <c r="EO65" i="1"/>
  <c r="EO66" i="1" s="1"/>
  <c r="EO68" i="1" s="1"/>
  <c r="EQ18" i="1"/>
  <c r="EP64" i="1"/>
  <c r="EO69" i="1" l="1"/>
  <c r="EO71" i="1"/>
  <c r="EP65" i="1"/>
  <c r="EP66" i="1" s="1"/>
  <c r="EP68" i="1" s="1"/>
  <c r="EP988" i="1"/>
  <c r="ER18" i="1"/>
  <c r="EQ64" i="1"/>
  <c r="EP69" i="1" l="1"/>
  <c r="EP71" i="1"/>
  <c r="EQ988" i="1"/>
  <c r="EQ65" i="1"/>
  <c r="EQ66" i="1" s="1"/>
  <c r="EQ68" i="1" s="1"/>
  <c r="ES18" i="1"/>
  <c r="ER64" i="1"/>
  <c r="EQ69" i="1" l="1"/>
  <c r="EQ71" i="1"/>
  <c r="ET18" i="1"/>
  <c r="ES64" i="1"/>
  <c r="ER65" i="1"/>
  <c r="ER988" i="1"/>
  <c r="D973" i="1"/>
  <c r="ER66" i="1"/>
  <c r="ER68" i="1" s="1"/>
  <c r="ER69" i="1" l="1"/>
  <c r="ER71" i="1"/>
  <c r="D974" i="1"/>
  <c r="D975" i="1"/>
  <c r="EU18" i="1"/>
  <c r="ET64" i="1"/>
  <c r="ES988" i="1"/>
  <c r="ES65" i="1"/>
  <c r="E973" i="1"/>
  <c r="ES66" i="1"/>
  <c r="ES68" i="1" s="1"/>
  <c r="ET65" i="1" l="1"/>
  <c r="ET988" i="1"/>
  <c r="ET989" i="1" s="1"/>
  <c r="F973" i="1"/>
  <c r="ET66" i="1"/>
  <c r="ET68" i="1" s="1"/>
  <c r="ES69" i="1"/>
  <c r="ES71" i="1"/>
  <c r="E974" i="1"/>
  <c r="E975" i="1"/>
  <c r="EV18" i="1"/>
  <c r="EU64" i="1"/>
  <c r="F974" i="1" l="1"/>
  <c r="F975" i="1"/>
  <c r="ET69" i="1"/>
  <c r="ET71" i="1"/>
  <c r="ET977" i="1"/>
  <c r="EU988" i="1"/>
  <c r="EU65" i="1"/>
  <c r="EU66" i="1" s="1"/>
  <c r="EU68" i="1" s="1"/>
  <c r="G973" i="1"/>
  <c r="EW18" i="1"/>
  <c r="EV64" i="1"/>
  <c r="EU69" i="1" l="1"/>
  <c r="EU71" i="1"/>
  <c r="EV988" i="1"/>
  <c r="EV65" i="1"/>
  <c r="H973" i="1"/>
  <c r="EV66" i="1"/>
  <c r="EV68" i="1" s="1"/>
  <c r="G974" i="1"/>
  <c r="G975" i="1"/>
  <c r="EX18" i="1"/>
  <c r="EW64" i="1"/>
  <c r="EV69" i="1" l="1"/>
  <c r="EV71" i="1"/>
  <c r="H974" i="1"/>
  <c r="H975" i="1" s="1"/>
  <c r="EW65" i="1"/>
  <c r="EW66" i="1" s="1"/>
  <c r="EW68" i="1" s="1"/>
  <c r="EW988" i="1"/>
  <c r="I973" i="1"/>
  <c r="EY18" i="1"/>
  <c r="EX64" i="1"/>
  <c r="EW69" i="1" l="1"/>
  <c r="EW71" i="1"/>
  <c r="I974" i="1"/>
  <c r="I975" i="1" s="1"/>
  <c r="EZ18" i="1"/>
  <c r="EY64" i="1"/>
  <c r="EX988" i="1"/>
  <c r="EX65" i="1"/>
  <c r="J973" i="1"/>
  <c r="EX66" i="1"/>
  <c r="EX68" i="1" s="1"/>
  <c r="EY988" i="1" l="1"/>
  <c r="EY65" i="1"/>
  <c r="EY66" i="1" s="1"/>
  <c r="EY68" i="1" s="1"/>
  <c r="K973" i="1"/>
  <c r="J974" i="1"/>
  <c r="J975" i="1"/>
  <c r="FA18" i="1"/>
  <c r="EZ64" i="1"/>
  <c r="EX69" i="1"/>
  <c r="EX71" i="1"/>
  <c r="EY69" i="1" l="1"/>
  <c r="FG69" i="1" s="1"/>
  <c r="B980" i="1" s="1"/>
  <c r="B983" i="1" s="1"/>
  <c r="EY71" i="1"/>
  <c r="K974" i="1"/>
  <c r="K975" i="1"/>
  <c r="FB18" i="1"/>
  <c r="FA64" i="1"/>
  <c r="EZ65" i="1"/>
  <c r="EZ988" i="1"/>
  <c r="L973" i="1"/>
  <c r="EZ66" i="1"/>
  <c r="EZ68" i="1" s="1"/>
  <c r="L974" i="1" l="1"/>
  <c r="L975" i="1"/>
  <c r="FC18" i="1"/>
  <c r="FB64" i="1"/>
  <c r="FA988" i="1"/>
  <c r="FA65" i="1"/>
  <c r="M973" i="1"/>
  <c r="FA66" i="1"/>
  <c r="FA68" i="1" s="1"/>
  <c r="M974" i="1" l="1"/>
  <c r="M975" i="1"/>
  <c r="FD18" i="1"/>
  <c r="FC64" i="1"/>
  <c r="FB988" i="1"/>
  <c r="FB65" i="1"/>
  <c r="FB66" i="1"/>
  <c r="FB68" i="1" s="1"/>
  <c r="N973" i="1"/>
  <c r="N974" i="1" l="1"/>
  <c r="N975" i="1" s="1"/>
  <c r="FC66" i="1"/>
  <c r="FC68" i="1" s="1"/>
  <c r="FC988" i="1"/>
  <c r="O973" i="1"/>
  <c r="FC65" i="1"/>
  <c r="FE18" i="1"/>
  <c r="FD64" i="1"/>
  <c r="FF18" i="1" l="1"/>
  <c r="FF64" i="1" s="1"/>
  <c r="FE64" i="1"/>
  <c r="FD988" i="1"/>
  <c r="FD66" i="1"/>
  <c r="FD68" i="1" s="1"/>
  <c r="FD65" i="1"/>
  <c r="O974" i="1"/>
  <c r="O975" i="1"/>
  <c r="FE65" i="1" l="1"/>
  <c r="FE988" i="1"/>
  <c r="FE66" i="1"/>
  <c r="FE68" i="1" s="1"/>
  <c r="FF988" i="1"/>
  <c r="FF989" i="1" s="1"/>
  <c r="FF65" i="1"/>
  <c r="FG65" i="1" s="1"/>
  <c r="FF66" i="1"/>
  <c r="FG64" i="1"/>
  <c r="FF68" i="1" l="1"/>
  <c r="FG66" i="1"/>
  <c r="FG68" i="1" l="1"/>
  <c r="FF977" i="1"/>
</calcChain>
</file>

<file path=xl/sharedStrings.xml><?xml version="1.0" encoding="utf-8"?>
<sst xmlns="http://schemas.openxmlformats.org/spreadsheetml/2006/main" count="7138" uniqueCount="604">
  <si>
    <t xml:space="preserve"> WAVE MALL, LUDHIANA</t>
  </si>
  <si>
    <t>Shop No.</t>
  </si>
  <si>
    <t xml:space="preserve">Occupier </t>
  </si>
  <si>
    <t>M. Rent (in Rs.)</t>
  </si>
  <si>
    <t>January</t>
  </si>
  <si>
    <t>Feburary</t>
  </si>
  <si>
    <t>March</t>
  </si>
  <si>
    <t>April</t>
  </si>
  <si>
    <t>May</t>
  </si>
  <si>
    <t>June</t>
  </si>
  <si>
    <t>July</t>
  </si>
  <si>
    <t>August</t>
  </si>
  <si>
    <t>September</t>
  </si>
  <si>
    <t>October</t>
  </si>
  <si>
    <t>November</t>
  </si>
  <si>
    <t>December</t>
  </si>
  <si>
    <t>February</t>
  </si>
  <si>
    <t>LGF-01</t>
  </si>
  <si>
    <t>ZODIAC CLOTHING CO. PVT. LTD</t>
  </si>
  <si>
    <t>LGF-06</t>
  </si>
  <si>
    <t>VIBE FASHION APPAREL PVT. LTD</t>
  </si>
  <si>
    <t>LGF-07</t>
  </si>
  <si>
    <t>QUEST RETAIL PVT. LTD</t>
  </si>
  <si>
    <t>LGF-08, 09</t>
  </si>
  <si>
    <t>KAZO FASHIONS LTD.</t>
  </si>
  <si>
    <t>LGF-10, 11</t>
  </si>
  <si>
    <t>RAYMOND APPAREL LTD</t>
  </si>
  <si>
    <t>LGF-12</t>
  </si>
  <si>
    <t>ADITYA BIRLA NUVO LTD</t>
  </si>
  <si>
    <t>LGF-13, 14</t>
  </si>
  <si>
    <t xml:space="preserve">A.N.TRADERS PVT. LTD. </t>
  </si>
  <si>
    <t>LGF-15, 16</t>
  </si>
  <si>
    <t>RELIANCE RETAIL LTD.</t>
  </si>
  <si>
    <t>LGF-17</t>
  </si>
  <si>
    <t>BOSE COROPORATION INDIA PVT.LTD.</t>
  </si>
  <si>
    <t>LGF-18</t>
  </si>
  <si>
    <t>VIP INDUSTRIES LTD</t>
  </si>
  <si>
    <t>LGF-A-1 UG A-1</t>
  </si>
  <si>
    <t>TRENT LTD</t>
  </si>
  <si>
    <t>LGF-A-2</t>
  </si>
  <si>
    <t>GLOBUS STORES PVT.LTD.</t>
  </si>
  <si>
    <t>UGF-01</t>
  </si>
  <si>
    <t>CARLTON OVERSEAS PVT.LTD.</t>
  </si>
  <si>
    <t>UGF-02, 03, 04</t>
  </si>
  <si>
    <t>UGF-12, 12A</t>
  </si>
  <si>
    <t>UGF-14, 15, 16</t>
  </si>
  <si>
    <t>AERO CLUB</t>
  </si>
  <si>
    <t>UGF-21</t>
  </si>
  <si>
    <t>WILD CRAFT INDIA PVT. LTD</t>
  </si>
  <si>
    <t>UGF- A2</t>
  </si>
  <si>
    <t>MEENA BAZAAR</t>
  </si>
  <si>
    <t>UGF- A3, A4</t>
  </si>
  <si>
    <t>MOHAN CLOTHING</t>
  </si>
  <si>
    <t>UGF- A4 / A</t>
  </si>
  <si>
    <t>ADIDAS INDIA MARKETING PVT. LTD</t>
  </si>
  <si>
    <t>IST-03 &amp; 04</t>
  </si>
  <si>
    <t>MIRZA INTERNATIONAL LTD</t>
  </si>
  <si>
    <t>IST-05</t>
  </si>
  <si>
    <t>COLOR PLUS FASHIONS LTD.</t>
  </si>
  <si>
    <t>IST-06</t>
  </si>
  <si>
    <t>MONTE CARLO FASHION LTD.</t>
  </si>
  <si>
    <t>IST-18, 19</t>
  </si>
  <si>
    <t>IST-29, 31, 32</t>
  </si>
  <si>
    <t>MAHINDRA HOLIDAYS &amp; RESORTS INDIA LTD</t>
  </si>
  <si>
    <t>IST-33 TO 39</t>
  </si>
  <si>
    <t>ZORB INDIA</t>
  </si>
  <si>
    <t>IST-41, 54</t>
  </si>
  <si>
    <t>SSIPL RETAIL LTD</t>
  </si>
  <si>
    <t>IST-44, 45, 50, 51</t>
  </si>
  <si>
    <t>THE ARVIND STORE</t>
  </si>
  <si>
    <t>IST-47, 48</t>
  </si>
  <si>
    <t>INDIAN TERRAIN FASHION LTD</t>
  </si>
  <si>
    <t>IST-46, 49</t>
  </si>
  <si>
    <t>CANTABIL RETAIL INDIA P. LTD.</t>
  </si>
  <si>
    <t>2ND- BRIDGE</t>
  </si>
  <si>
    <t>BARISTA COFFEE CO LTD</t>
  </si>
  <si>
    <t>2ND-02</t>
  </si>
  <si>
    <t>KUVAM FASHION PVT. LTD</t>
  </si>
  <si>
    <t>2ND-05</t>
  </si>
  <si>
    <t>SOBHAGIA SALE PVT. LTD.</t>
  </si>
  <si>
    <t>2ND-16</t>
  </si>
  <si>
    <t>JAIN AMAR CLOTHING PVT LTD</t>
  </si>
  <si>
    <t>2ND-17</t>
  </si>
  <si>
    <t>GANPATI ARCADE</t>
  </si>
  <si>
    <t>2ND-18</t>
  </si>
  <si>
    <t>2ND-19</t>
  </si>
  <si>
    <t>2ND-20</t>
  </si>
  <si>
    <t>SMAG RETAIL PVT. LTD</t>
  </si>
  <si>
    <t>2ND-22</t>
  </si>
  <si>
    <t>VOYLLA FASHION PVT. LTD.</t>
  </si>
  <si>
    <t>2ND-29</t>
  </si>
  <si>
    <t>PINK CITY AMUSEMENT</t>
  </si>
  <si>
    <t>2ND-30-33</t>
  </si>
  <si>
    <t>BULLION SPA (singh associates)</t>
  </si>
  <si>
    <t>2ND-37, 54</t>
  </si>
  <si>
    <t>WOOLWAYS INDIA LTD</t>
  </si>
  <si>
    <t>2ND-38, 53</t>
  </si>
  <si>
    <t>INDRA VALUS</t>
  </si>
  <si>
    <t>2ND-39, 52</t>
  </si>
  <si>
    <t>AJANTA KNITWEAR</t>
  </si>
  <si>
    <t>2ND-40, 41, 50, 51</t>
  </si>
  <si>
    <t>DIVAS CLOSET</t>
  </si>
  <si>
    <t>2ND-44, 47</t>
  </si>
  <si>
    <t>V-SERVE RETAIL</t>
  </si>
  <si>
    <t>2ND-34, 57</t>
  </si>
  <si>
    <t>DUKE FASHIONS INDIA LTD.</t>
  </si>
  <si>
    <t>3RD-01</t>
  </si>
  <si>
    <t>GUPTA STUDIO PVT. LTD.</t>
  </si>
  <si>
    <t>COUNTER - 03, 04</t>
  </si>
  <si>
    <t>SUBWAY</t>
  </si>
  <si>
    <t>COUNTER - 05, 06</t>
  </si>
  <si>
    <t>PUNJAB FOOD &amp; CATERING SERVICE</t>
  </si>
  <si>
    <t>COUNTER - 07</t>
  </si>
  <si>
    <t>N.S. HOSPITALITY</t>
  </si>
  <si>
    <t>COUNTER - 08</t>
  </si>
  <si>
    <t>CONNAUGHT PLAZA RESTAURANT PVT. LTD.</t>
  </si>
  <si>
    <t>COUNTER - 10, 11</t>
  </si>
  <si>
    <t>PIZZA HUT (DEVYANI INTERNATIONAL LTD)</t>
  </si>
  <si>
    <t>COUNTER - 12</t>
  </si>
  <si>
    <t>JUICE CAFÉ</t>
  </si>
  <si>
    <t>COUNTER - 12 A</t>
  </si>
  <si>
    <t xml:space="preserve">BAKEDDICTS </t>
  </si>
  <si>
    <t>Booth</t>
  </si>
  <si>
    <t>VODAFONE</t>
  </si>
  <si>
    <t>IDEA CELLULAR LTD</t>
  </si>
  <si>
    <t>BHARTI AIRTEL LTD</t>
  </si>
  <si>
    <t>RELIANCE JIO INFOCOMM LTD</t>
  </si>
  <si>
    <t>STOCK ROOM</t>
  </si>
  <si>
    <t>CARLTON OVERSEAS PVT. LTD</t>
  </si>
  <si>
    <t>Total</t>
  </si>
  <si>
    <t>TDS</t>
  </si>
  <si>
    <t>Net Rent</t>
  </si>
  <si>
    <t>Vacant Area</t>
  </si>
  <si>
    <t>Nett</t>
  </si>
  <si>
    <t>NPV</t>
  </si>
  <si>
    <t>EMI</t>
  </si>
  <si>
    <t>DIFF</t>
  </si>
  <si>
    <t>LGF-03, 04, 05</t>
  </si>
  <si>
    <t>RACHIKA TRADING PVT. LTD.</t>
  </si>
  <si>
    <t>UGF-05, 06</t>
  </si>
  <si>
    <t>BENETTON INDIA PVT.LTD.</t>
  </si>
  <si>
    <t>UGF-17</t>
  </si>
  <si>
    <t>ASHISH MAHAJAN TELECOM</t>
  </si>
  <si>
    <t>BEST SELLER. RETAIL INDIA PVT. LTD</t>
  </si>
  <si>
    <t>IST-01</t>
  </si>
  <si>
    <t>R V PACKERS / PIONNER AGENCIES</t>
  </si>
  <si>
    <t>IST-03</t>
  </si>
  <si>
    <t>IST-04</t>
  </si>
  <si>
    <t>IST-07</t>
  </si>
  <si>
    <t>BATA INDIA LTD</t>
  </si>
  <si>
    <t>IST-40, 55</t>
  </si>
  <si>
    <t xml:space="preserve">ITC LTD. </t>
  </si>
  <si>
    <t>NUMERO UNO CLOTHING LTD</t>
  </si>
  <si>
    <t>2ND-03</t>
  </si>
  <si>
    <t>PUNK CLOTHING PVT.LTD.</t>
  </si>
  <si>
    <t>2ND-04</t>
  </si>
  <si>
    <t>VIRSA KNIT</t>
  </si>
  <si>
    <t>2ND-11</t>
  </si>
  <si>
    <t xml:space="preserve">GODSON WORLDWIDE </t>
  </si>
  <si>
    <t>2ND -14</t>
  </si>
  <si>
    <t>WOOLWAYS INDIA LTD.</t>
  </si>
  <si>
    <t>2ND-15</t>
  </si>
  <si>
    <t xml:space="preserve">CREATIVE LIFESTYLE P. LTD </t>
  </si>
  <si>
    <t>CREDO BRAND MARKETING PVT. LTD</t>
  </si>
  <si>
    <t>2ND-42, 43, 48, 49</t>
  </si>
  <si>
    <t>2ND-35, 56</t>
  </si>
  <si>
    <t>RIVER ISLAND</t>
  </si>
  <si>
    <t>COUNTER - 02</t>
  </si>
  <si>
    <t>ASHOK ARCHIT &amp; COMPANY</t>
  </si>
  <si>
    <t>COUNTER - 03</t>
  </si>
  <si>
    <t>VAANGO (DEVYANI INTERNATIONAL LTD)</t>
  </si>
  <si>
    <t>COUNTER - 09</t>
  </si>
  <si>
    <t>SRS LIMITED</t>
  </si>
  <si>
    <t>DOLCERIA (THE ART OF BAKERY)</t>
  </si>
  <si>
    <t>Maintenance Charges</t>
  </si>
  <si>
    <t>Annual Rent</t>
  </si>
  <si>
    <t>Loan Amt.</t>
  </si>
  <si>
    <t>ROI</t>
  </si>
  <si>
    <t>Tenure</t>
  </si>
  <si>
    <t>year</t>
  </si>
  <si>
    <t>Discounting</t>
  </si>
  <si>
    <t>LG 03-04-05</t>
  </si>
  <si>
    <t>VENTOTA</t>
  </si>
  <si>
    <t>1F</t>
  </si>
  <si>
    <t>CARS24</t>
  </si>
  <si>
    <t>SAPPHIRE FOODS INDIA PVT LTD</t>
  </si>
  <si>
    <t>20% Revenue Sharing</t>
  </si>
  <si>
    <t>12% Revenue sharing</t>
  </si>
  <si>
    <t>VIRUS 22</t>
  </si>
  <si>
    <t>ADITYA BIRLA NUVO LTD (L.P</t>
  </si>
  <si>
    <t>UG-01</t>
  </si>
  <si>
    <t>25% of Rent</t>
  </si>
  <si>
    <t>11% Revenue Sharing</t>
  </si>
  <si>
    <t>15% Revenue Sharing</t>
  </si>
  <si>
    <t>10% Reveune Sharing</t>
  </si>
  <si>
    <t>7% Revenue Sharing</t>
  </si>
  <si>
    <t>Kiosk</t>
  </si>
  <si>
    <t>LIV INDIA MANAGEMENT</t>
  </si>
  <si>
    <t>kIOSK</t>
  </si>
  <si>
    <t>THE JUICE CAFÉ HAVMOR</t>
  </si>
  <si>
    <t xml:space="preserve">KIOSK </t>
  </si>
  <si>
    <t xml:space="preserve">GALAXY TIMEX </t>
  </si>
  <si>
    <t>KIOSK</t>
  </si>
  <si>
    <t>QUESS CORP LTD</t>
  </si>
  <si>
    <t>P S ACCESSORIES</t>
  </si>
  <si>
    <t>MONTECARLO</t>
  </si>
  <si>
    <t>PRAKASH CHANDRA</t>
  </si>
  <si>
    <t>STAR TAILOR</t>
  </si>
  <si>
    <t>NAIL ARTS</t>
  </si>
  <si>
    <t xml:space="preserve">SANTOSH KUMAR </t>
  </si>
  <si>
    <t>RENT DETAIL FOR BANK</t>
  </si>
  <si>
    <t>PARTICULAR</t>
  </si>
  <si>
    <t>AMOUNT</t>
  </si>
  <si>
    <t>JOCKEY RIDE ANIL HANS</t>
  </si>
  <si>
    <t>KISOK(Animal Rides)</t>
  </si>
  <si>
    <t>KISOK(9D CHAIR)</t>
  </si>
  <si>
    <t xml:space="preserve">FUNTIME ENT.&amp; ADV. P. LTD </t>
  </si>
  <si>
    <t>KISOK(BUNGEE)</t>
  </si>
  <si>
    <t>KISOK(TRAIN &amp; ROBOT)</t>
  </si>
  <si>
    <t>UGF</t>
  </si>
  <si>
    <t>COLOBAR COSMETICS PVT.  LTD</t>
  </si>
  <si>
    <t>LIBERTY  SHOES PVT. LTD.</t>
  </si>
  <si>
    <t>IST FLOOR</t>
  </si>
  <si>
    <t xml:space="preserve">CONCEPT ENTRIES </t>
  </si>
  <si>
    <t>2ND FLOOR(BUDDIES)</t>
  </si>
  <si>
    <t>2ND FLOOR(POOL TABLE)</t>
  </si>
  <si>
    <t>ANKIT MILK PRODUCTS</t>
  </si>
  <si>
    <t>KISOK(KING KULFI)</t>
  </si>
  <si>
    <t>LG 1</t>
  </si>
  <si>
    <t>ZODIAC CLOTHING CO. LTD</t>
  </si>
  <si>
    <t>LG 15,16</t>
  </si>
  <si>
    <t>AARHUS</t>
  </si>
  <si>
    <t>LG 17</t>
  </si>
  <si>
    <t>BOSE CORP. INDIA PVT. LTD.</t>
  </si>
  <si>
    <t>GRUKIRPA LIFESTYLE CO.</t>
  </si>
  <si>
    <t>1F 1(ABER&amp; O)</t>
  </si>
  <si>
    <t>1F 22(OFF LIMITS)</t>
  </si>
  <si>
    <t xml:space="preserve">LOOK &amp; FEEL FASHION </t>
  </si>
  <si>
    <t>2ND-17,18(AURA DAY SPA)</t>
  </si>
  <si>
    <t>2ND 29</t>
  </si>
  <si>
    <t>PINKCITY AMISEMENT</t>
  </si>
  <si>
    <t>2ND 39,52</t>
  </si>
  <si>
    <t xml:space="preserve">AKASH BANSAL </t>
  </si>
  <si>
    <t>3F 01</t>
  </si>
  <si>
    <t>GUPTA STUDIO</t>
  </si>
  <si>
    <t>1ST 42,53</t>
  </si>
  <si>
    <t>RAYMOND APPARELS PVT. LTD</t>
  </si>
  <si>
    <t>COUNTER 12</t>
  </si>
  <si>
    <t>BAKEDDICTS</t>
  </si>
  <si>
    <t xml:space="preserve">LIXO HEALTHCARE EQUIPMENTS P LTD. </t>
  </si>
  <si>
    <t>LG 10,11/UG12,13</t>
  </si>
  <si>
    <t>10.03.2028</t>
  </si>
  <si>
    <t>26.03.2023</t>
  </si>
  <si>
    <t>01.11.2019</t>
  </si>
  <si>
    <t>01.04.2029</t>
  </si>
  <si>
    <t>01.09.2032</t>
  </si>
  <si>
    <t>17.09.2021</t>
  </si>
  <si>
    <t>26.08.2020</t>
  </si>
  <si>
    <t>01.09.2028</t>
  </si>
  <si>
    <t>31.08.2025</t>
  </si>
  <si>
    <t>20.02.2020</t>
  </si>
  <si>
    <t>10.05.2026</t>
  </si>
  <si>
    <t>27.07.2029</t>
  </si>
  <si>
    <t>14.08.2021</t>
  </si>
  <si>
    <t>11.11.2023</t>
  </si>
  <si>
    <t>24.12.2024</t>
  </si>
  <si>
    <t>12.02.2025</t>
  </si>
  <si>
    <t>20.03.2026</t>
  </si>
  <si>
    <t>31.07.2028</t>
  </si>
  <si>
    <t>31.08.2028</t>
  </si>
  <si>
    <t>13.06.2023</t>
  </si>
  <si>
    <t>IST- 31, 32</t>
  </si>
  <si>
    <t>IST- 33 TO 39</t>
  </si>
  <si>
    <t>11.07.2026</t>
  </si>
  <si>
    <t>IST 40-55</t>
  </si>
  <si>
    <t>V SERVE RETAIL</t>
  </si>
  <si>
    <t xml:space="preserve">SSIPL LIFESTYLE </t>
  </si>
  <si>
    <t>01.12.2026</t>
  </si>
  <si>
    <t>RAYMOND C P NEW</t>
  </si>
  <si>
    <t>30.07.2028</t>
  </si>
  <si>
    <t>30.09.2027</t>
  </si>
  <si>
    <t>31.07.2029</t>
  </si>
  <si>
    <t>07.07.2021</t>
  </si>
  <si>
    <t>18.01.2022</t>
  </si>
  <si>
    <t>03.09.2027</t>
  </si>
  <si>
    <t>13.07.2027</t>
  </si>
  <si>
    <t>31.10.2027</t>
  </si>
  <si>
    <t>21.04.2026</t>
  </si>
  <si>
    <t>08.02.2025</t>
  </si>
  <si>
    <t>04.12.2025</t>
  </si>
  <si>
    <t>23.05.2027</t>
  </si>
  <si>
    <t>04.05.2026</t>
  </si>
  <si>
    <t>25.06.2025</t>
  </si>
  <si>
    <t>04.10.2021</t>
  </si>
  <si>
    <t>17.10.2027</t>
  </si>
  <si>
    <t>AKASH BANSAL RAGE KNIT</t>
  </si>
  <si>
    <t>HRM (TUNE HOME)</t>
  </si>
  <si>
    <t>11.04.2016</t>
  </si>
  <si>
    <t>11 yr 11 month</t>
  </si>
  <si>
    <t>26.04.2011</t>
  </si>
  <si>
    <t>01.12.2007</t>
  </si>
  <si>
    <t>under reneiwal</t>
  </si>
  <si>
    <t>01.09.2007</t>
  </si>
  <si>
    <t>26.09.2008</t>
  </si>
  <si>
    <t>21 yr</t>
  </si>
  <si>
    <t>20.03.2008</t>
  </si>
  <si>
    <t>10.06.2014</t>
  </si>
  <si>
    <t>14.09.2009</t>
  </si>
  <si>
    <t>11.12.2012</t>
  </si>
  <si>
    <t>24.12.2015</t>
  </si>
  <si>
    <t>9 yr.</t>
  </si>
  <si>
    <t>12.03.2013</t>
  </si>
  <si>
    <t>20.04.2014</t>
  </si>
  <si>
    <t>01.08.2019</t>
  </si>
  <si>
    <t xml:space="preserve">9 year </t>
  </si>
  <si>
    <t>02.09.2019</t>
  </si>
  <si>
    <t>13.07.2011</t>
  </si>
  <si>
    <t>11.07.2017</t>
  </si>
  <si>
    <t>31.10.2015</t>
  </si>
  <si>
    <t>31.08.2017</t>
  </si>
  <si>
    <t>11YR.11MNT.</t>
  </si>
  <si>
    <t>08.08.2009</t>
  </si>
  <si>
    <t>18.02.2010</t>
  </si>
  <si>
    <t>13.08.2015</t>
  </si>
  <si>
    <t>01.05.2017</t>
  </si>
  <si>
    <t>08.03.2013</t>
  </si>
  <si>
    <t>04.01.2014</t>
  </si>
  <si>
    <t>23.06.2015</t>
  </si>
  <si>
    <t>04.05.2017</t>
  </si>
  <si>
    <t>31.12.2013</t>
  </si>
  <si>
    <t>30.11.2024</t>
  </si>
  <si>
    <t>01.01.2017</t>
  </si>
  <si>
    <t>01.09.2016</t>
  </si>
  <si>
    <t>9 yr</t>
  </si>
  <si>
    <t>26.09.20</t>
  </si>
  <si>
    <t>21.09.2017</t>
  </si>
  <si>
    <t>4 yr</t>
  </si>
  <si>
    <t>18.10.2017</t>
  </si>
  <si>
    <t>10 yr</t>
  </si>
  <si>
    <t>01.12.2015</t>
  </si>
  <si>
    <t xml:space="preserve">RENT </t>
  </si>
  <si>
    <t>18.09.2020</t>
  </si>
  <si>
    <t>10.11.2018</t>
  </si>
  <si>
    <t>09.11.2027</t>
  </si>
  <si>
    <t>16 yr 10 mnth</t>
  </si>
  <si>
    <t>01.11.2015</t>
  </si>
  <si>
    <t>02.04.2020</t>
  </si>
  <si>
    <t xml:space="preserve">1 year </t>
  </si>
  <si>
    <t>10.09.2020</t>
  </si>
  <si>
    <t>12 month</t>
  </si>
  <si>
    <t>09.09.2021</t>
  </si>
  <si>
    <t>17.11.2019</t>
  </si>
  <si>
    <t>16.11.2028</t>
  </si>
  <si>
    <t>31.07.2019</t>
  </si>
  <si>
    <t>27.10.2018</t>
  </si>
  <si>
    <t>17.08.2019</t>
  </si>
  <si>
    <t>16.08.2028</t>
  </si>
  <si>
    <t>BAKEDDICT</t>
  </si>
  <si>
    <t>01.10.2019</t>
  </si>
  <si>
    <t>30.09.2028</t>
  </si>
  <si>
    <t>COUNTER -1,2 &amp; 3,4</t>
  </si>
  <si>
    <t>Under process</t>
  </si>
  <si>
    <t>LEASE FROM</t>
  </si>
  <si>
    <t>LEASE TO</t>
  </si>
  <si>
    <t>TOTAL TERM</t>
  </si>
  <si>
    <t xml:space="preserve">SHOP NO </t>
  </si>
  <si>
    <t>TOTAL</t>
  </si>
  <si>
    <t>LGF-10</t>
  </si>
  <si>
    <t>LGF-11</t>
  </si>
  <si>
    <t>RAGE KNIT</t>
  </si>
  <si>
    <t>IRIS KNITWEAR</t>
  </si>
  <si>
    <t>SAPPHIRE FOODS PVT LTD</t>
  </si>
  <si>
    <t>VACANT (PROJECTED)</t>
  </si>
  <si>
    <t>LG-02</t>
  </si>
  <si>
    <t>CARLTON RETAIL PVT.LTD.</t>
  </si>
  <si>
    <t>IST-03, 04</t>
  </si>
  <si>
    <t>1F-22</t>
  </si>
  <si>
    <t>1F-23-28</t>
  </si>
  <si>
    <t>CANTABIL RETAIL INDIA LTD</t>
  </si>
  <si>
    <t>IST-47,48</t>
  </si>
  <si>
    <t xml:space="preserve">INDIAN TERRIAN FASHIONS LTD </t>
  </si>
  <si>
    <t>ARVIND</t>
  </si>
  <si>
    <t>IST-43,52</t>
  </si>
  <si>
    <t>VACANT(PROJECTED)</t>
  </si>
  <si>
    <t>IST-42, 53</t>
  </si>
  <si>
    <t xml:space="preserve">RAYMOND APPARELS LTD </t>
  </si>
  <si>
    <t xml:space="preserve">IST-29, </t>
  </si>
  <si>
    <t>IST-30</t>
  </si>
  <si>
    <t>IST-31, 32</t>
  </si>
  <si>
    <t xml:space="preserve">CAR PAVILLION PVT LTD </t>
  </si>
  <si>
    <t>FUNTIME ENTERTAINMENT</t>
  </si>
  <si>
    <t>VACANT PROJECTED</t>
  </si>
  <si>
    <t xml:space="preserve">SOBHAGIA SALES </t>
  </si>
  <si>
    <t>2ND-06</t>
  </si>
  <si>
    <t>2ND-07</t>
  </si>
  <si>
    <t>VACANT  PROJECTED</t>
  </si>
  <si>
    <t>2ND-21</t>
  </si>
  <si>
    <t>VOYLLA</t>
  </si>
  <si>
    <t>2ND-45,46</t>
  </si>
  <si>
    <t>2ND-38,53</t>
  </si>
  <si>
    <t>2ND-54,37</t>
  </si>
  <si>
    <t>2ND-36,55</t>
  </si>
  <si>
    <t>3F-01</t>
  </si>
  <si>
    <t>FINE DINNING 1&amp;2</t>
  </si>
  <si>
    <t>FINE DINNING 3,4,5</t>
  </si>
  <si>
    <t>COUNTER - 01 TO 04</t>
  </si>
  <si>
    <t>THE JUICE CAFÉ</t>
  </si>
  <si>
    <t>PUNJAB FOODS &amp; CATERING SERVICES</t>
  </si>
  <si>
    <t>COMPANY OWNED</t>
  </si>
  <si>
    <t>ANGREJI CHEF</t>
  </si>
  <si>
    <t>SPA &amp; GYM</t>
  </si>
  <si>
    <t>RELIANCE JIO</t>
  </si>
  <si>
    <t>LG-06</t>
  </si>
  <si>
    <t>VIBE FASHION APPAREL</t>
  </si>
  <si>
    <t>SMAG RETAILS PVT LTD</t>
  </si>
  <si>
    <t>VIRUS22</t>
  </si>
  <si>
    <t>GANPATI ENTERPRISES FLYING MACHINE</t>
  </si>
  <si>
    <t>VENTOTA RETAIL MINI SO</t>
  </si>
  <si>
    <t>GURDIAL SINGH</t>
  </si>
  <si>
    <t>2nd-2</t>
  </si>
  <si>
    <t>@home</t>
  </si>
  <si>
    <t>Property Name</t>
  </si>
  <si>
    <t>Category of Building</t>
  </si>
  <si>
    <t>Location</t>
  </si>
  <si>
    <t>Cashflow Period</t>
  </si>
  <si>
    <t>Details</t>
  </si>
  <si>
    <t>Unit</t>
  </si>
  <si>
    <t>Valuation Date</t>
  </si>
  <si>
    <t>Date</t>
  </si>
  <si>
    <t>Cashflow period</t>
  </si>
  <si>
    <t>Years</t>
  </si>
  <si>
    <t>Cashflow  Exit Period</t>
  </si>
  <si>
    <t>End Date</t>
  </si>
  <si>
    <t>Property Details</t>
  </si>
  <si>
    <t>Sq. ft.</t>
  </si>
  <si>
    <t>Area Leased</t>
  </si>
  <si>
    <t xml:space="preserve">Leased Area Ratio </t>
  </si>
  <si>
    <t>%</t>
  </si>
  <si>
    <t>Vacancy</t>
  </si>
  <si>
    <t>Stabilized Vacancy</t>
  </si>
  <si>
    <t>Further leasing</t>
  </si>
  <si>
    <t>Revenue Assumptions</t>
  </si>
  <si>
    <t>As per Agreement</t>
  </si>
  <si>
    <t>Per sq. ft. per month</t>
  </si>
  <si>
    <t>Market Parking Rent</t>
  </si>
  <si>
    <t>Market Rent Growth rate</t>
  </si>
  <si>
    <t>% p.a.</t>
  </si>
  <si>
    <t>Current CAM/ O&amp;M Income</t>
  </si>
  <si>
    <t>Normal Market Lease Tenure</t>
  </si>
  <si>
    <t>Normal Market Escalation at end</t>
  </si>
  <si>
    <t>Market Escalation at the end of Escalation period</t>
  </si>
  <si>
    <t>Cost Assumptions</t>
  </si>
  <si>
    <t>Brokerage Cost</t>
  </si>
  <si>
    <t>Months Rent</t>
  </si>
  <si>
    <t>Current CAM/ O&amp;M cost</t>
  </si>
  <si>
    <t>Property Tax</t>
  </si>
  <si>
    <t>Property Tax Escalation</t>
  </si>
  <si>
    <t>Transaction Cost</t>
  </si>
  <si>
    <t>Discounting Assumptions</t>
  </si>
  <si>
    <t xml:space="preserve">Cap Rate for Commercial </t>
  </si>
  <si>
    <t>% of Net Cash Flow of Project</t>
  </si>
  <si>
    <t xml:space="preserve">Discount Rate </t>
  </si>
  <si>
    <t>Notes:</t>
  </si>
  <si>
    <t>1. The above mentioned data/ information has been taken on the information provided by the company and which is relied upon in good faith.</t>
  </si>
  <si>
    <t>Wave Mall</t>
  </si>
  <si>
    <t xml:space="preserve">Mall-Cum-Multiplex </t>
  </si>
  <si>
    <t>Ferozepur Road, Ludhiana</t>
  </si>
  <si>
    <t>Total Property Covered Area</t>
  </si>
  <si>
    <t>Sq.ft.</t>
  </si>
  <si>
    <t>Market Rent</t>
  </si>
  <si>
    <t>As per Information</t>
  </si>
  <si>
    <t>Cost Escalation on every three year</t>
  </si>
  <si>
    <t>LGF</t>
  </si>
  <si>
    <t>Zodiac</t>
  </si>
  <si>
    <t>Mini So</t>
  </si>
  <si>
    <t>3, 4 &amp; 5</t>
  </si>
  <si>
    <t>The Body Shop</t>
  </si>
  <si>
    <t>5A, 6 &amp; 7</t>
  </si>
  <si>
    <t>Kazo</t>
  </si>
  <si>
    <t>8 &amp; 9</t>
  </si>
  <si>
    <t>11 &amp;10</t>
  </si>
  <si>
    <t>KFC</t>
  </si>
  <si>
    <t xml:space="preserve">RAGE KNIT &amp; IRIS KNITWEAR </t>
  </si>
  <si>
    <t>13 &amp; 14</t>
  </si>
  <si>
    <t>15 &amp; 16</t>
  </si>
  <si>
    <t>Vacant</t>
  </si>
  <si>
    <t>TRENT LTD/ Westside</t>
  </si>
  <si>
    <t>LGF-A-1</t>
  </si>
  <si>
    <t>Cartlon London</t>
  </si>
  <si>
    <t>Loius Phillips</t>
  </si>
  <si>
    <t>2,3 &amp; 4</t>
  </si>
  <si>
    <t>5 &amp;6</t>
  </si>
  <si>
    <t>7 &amp;8</t>
  </si>
  <si>
    <t>U.S. Polo</t>
  </si>
  <si>
    <t>Sold</t>
  </si>
  <si>
    <t>Park Avenue</t>
  </si>
  <si>
    <t>9, 10 &amp; 11</t>
  </si>
  <si>
    <t>VIRUS22/ Jockey</t>
  </si>
  <si>
    <t>12 &amp; 13 (12A)</t>
  </si>
  <si>
    <t>Woodland</t>
  </si>
  <si>
    <t>14,15 &amp; 16</t>
  </si>
  <si>
    <t>18 &amp;19</t>
  </si>
  <si>
    <t>Archies</t>
  </si>
  <si>
    <t>Titan</t>
  </si>
  <si>
    <t>Wildcraft</t>
  </si>
  <si>
    <t>UGF-A-1</t>
  </si>
  <si>
    <t>UGE-A-2</t>
  </si>
  <si>
    <t>Blackberry</t>
  </si>
  <si>
    <t>UGE-A-3</t>
  </si>
  <si>
    <t>UGE-A-4</t>
  </si>
  <si>
    <t>Nike</t>
  </si>
  <si>
    <t>MIRZA INTERNATIONAL LTD/ redtape</t>
  </si>
  <si>
    <t>3 &amp; 4</t>
  </si>
  <si>
    <t>IST- 07</t>
  </si>
  <si>
    <t>6&amp;7</t>
  </si>
  <si>
    <t>Manyavar</t>
  </si>
  <si>
    <t>Arrow/ Unex</t>
  </si>
  <si>
    <t>9,10 &amp; 11</t>
  </si>
  <si>
    <t>Octave</t>
  </si>
  <si>
    <t>13 (12A)</t>
  </si>
  <si>
    <t>14 &amp; 15</t>
  </si>
  <si>
    <t>16 &amp; 17</t>
  </si>
  <si>
    <t>Mufti</t>
  </si>
  <si>
    <t xml:space="preserve">18 &amp; 19 </t>
  </si>
  <si>
    <t>Spyker</t>
  </si>
  <si>
    <t>Puma</t>
  </si>
  <si>
    <t>23-28</t>
  </si>
  <si>
    <t>31 &amp; 32</t>
  </si>
  <si>
    <t>33 to 39</t>
  </si>
  <si>
    <t>40 &amp; 55</t>
  </si>
  <si>
    <t>41 &amp; 54</t>
  </si>
  <si>
    <t>42 &amp; 53</t>
  </si>
  <si>
    <t>43 &amp; 52</t>
  </si>
  <si>
    <t>47 &amp; 48</t>
  </si>
  <si>
    <t>46 &amp; 49</t>
  </si>
  <si>
    <t>44, 45, 50 &amp; 51</t>
  </si>
  <si>
    <t>2F-Bridge</t>
  </si>
  <si>
    <t>Future Zone</t>
  </si>
  <si>
    <t>30 to 33</t>
  </si>
  <si>
    <t>45 &amp; 46</t>
  </si>
  <si>
    <t>44 &amp; 47</t>
  </si>
  <si>
    <t>37 &amp; 54</t>
  </si>
  <si>
    <t>36 &amp; 55</t>
  </si>
  <si>
    <t>38 &amp; 53</t>
  </si>
  <si>
    <t>39 &amp; 52</t>
  </si>
  <si>
    <t>40, 41, 50 &amp; 51</t>
  </si>
  <si>
    <t>42, 43, 48 &amp; 49</t>
  </si>
  <si>
    <t>54 &amp; 37</t>
  </si>
  <si>
    <t>34 &amp; 57</t>
  </si>
  <si>
    <t>35 &amp; 56</t>
  </si>
  <si>
    <t>Oner</t>
  </si>
  <si>
    <t>Dixon (Dxi)</t>
  </si>
  <si>
    <t>9 &amp; 10</t>
  </si>
  <si>
    <t xml:space="preserve">Rage Knit </t>
  </si>
  <si>
    <t>Kyle Kids</t>
  </si>
  <si>
    <t>2, 3 &amp; 4</t>
  </si>
  <si>
    <t>Fourth Floor</t>
  </si>
  <si>
    <t>Fifth Floor</t>
  </si>
  <si>
    <t>Cinema-4 Screen</t>
  </si>
  <si>
    <t>Unleased Area</t>
  </si>
  <si>
    <t>Start Date</t>
  </si>
  <si>
    <t>|</t>
  </si>
  <si>
    <t>Total Rent as from as on date</t>
  </si>
  <si>
    <t>A+B</t>
  </si>
  <si>
    <t>Brokrage for unleased Area</t>
  </si>
  <si>
    <t>Super Area</t>
  </si>
  <si>
    <t>Particulars</t>
  </si>
  <si>
    <t>PROJECT INFLOW MODEL</t>
  </si>
  <si>
    <t>Lease Rentals (In Mn)</t>
  </si>
  <si>
    <t>Total Inflow from occupancy (In Mn)</t>
  </si>
  <si>
    <t>PROJECT OUTFLOW MODEL</t>
  </si>
  <si>
    <t>OPEX</t>
  </si>
  <si>
    <t>Property Taxes (In Mn)</t>
  </si>
  <si>
    <t>Brokerage Expenses (In Mn)</t>
  </si>
  <si>
    <t>Total Project Outflow (In Mn)</t>
  </si>
  <si>
    <t>PROJECT CASHFLOW (In Mn)</t>
  </si>
  <si>
    <t>Terminal Value (In Mn)</t>
  </si>
  <si>
    <t>Transaction Cost (In Mn)</t>
  </si>
  <si>
    <t>PROJECT CASHFLOW INCLUDING TERMINAL VALUE (In Mn)</t>
  </si>
  <si>
    <t>NET CASHFLOW (In Mn)</t>
  </si>
  <si>
    <t>Discount Rate</t>
  </si>
  <si>
    <t>NPV (In Mn)</t>
  </si>
  <si>
    <t>NPV of Property (In Mn)</t>
  </si>
  <si>
    <t>NPV of Property (In Cr.)</t>
  </si>
  <si>
    <t>Notes:-</t>
  </si>
  <si>
    <t xml:space="preserve">3. 1 Mn= Rs.10,00,000/- </t>
  </si>
  <si>
    <t>INR per sq.ft. on Carpet Area</t>
  </si>
  <si>
    <t>1. We have created lease rent cash flow model for 5- years from financial years.</t>
  </si>
  <si>
    <t>Total Property Carpet Area
(Excluding Area of Multiplex Cinema)</t>
  </si>
  <si>
    <t>3. As per the information provided by the company, for the common area maintenance charges, company has executed a Central Mall Maintenance Agency with its subsidiary company and all the CAM charges will be charges by the Service Provider company from the occupants. 
Therefore, in our Valuation assessment, we have not taken any CAM charges in our inflow &amp; outflow model.</t>
  </si>
  <si>
    <t xml:space="preserve">4. The cap rate of the commercial property has been taken as per present market trends. </t>
  </si>
  <si>
    <t>2. The Discount rate of the project has taken as 10.50% based on cap rate + growth rate considering the whole project risk and time value money.</t>
  </si>
  <si>
    <t>5. The Discount rate of the project has taken as 10.50% considering the whole project risk and time value money.</t>
  </si>
  <si>
    <t>2. The information regarding Multiplex Cinema is not provided to us. Therefore, for the Valuation assessment we have not considered the area of multiplex Cinema and also it was in possession of owner company.</t>
  </si>
  <si>
    <t>Floor</t>
  </si>
  <si>
    <t xml:space="preserve">Tenant Name/ Brand Name </t>
  </si>
  <si>
    <r>
      <t xml:space="preserve">Carpet Area
</t>
    </r>
    <r>
      <rPr>
        <b/>
        <i/>
        <sz val="10"/>
        <color theme="0"/>
        <rFont val="Calibri"/>
        <family val="2"/>
        <scheme val="minor"/>
      </rPr>
      <t xml:space="preserve"> (in sq.ft.)</t>
    </r>
  </si>
  <si>
    <t>Shop Nos.</t>
  </si>
  <si>
    <t>Remarks</t>
  </si>
  <si>
    <t>First Floor</t>
  </si>
  <si>
    <t>Shop no. 6 is sold out having carpet area ~374.39 sq.ft.</t>
  </si>
  <si>
    <t>Second Floor</t>
  </si>
  <si>
    <t>THIRD FLOOR</t>
  </si>
  <si>
    <t>Information/ Details about cinema multiplex is not provided to us and as per the information provided by the company it has been owned by the company itself.</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</si>
</sst>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43" formatCode="_ * #,##0.00_ ;_ * \-#,##0.00_ ;_ * &quot;-&quot;??_ ;_ @_ "/>
    <numFmt numFmtId="164" formatCode="&quot;$&quot;#,##0.00_);[Red]\(&quot;$&quot;#,##0.00\)"/>
    <numFmt numFmtId="165" formatCode="_(* #,##0.00_);_(* \(#,##0.00\);_(* &quot;-&quot;??_);_(@_)"/>
    <numFmt numFmtId="166" formatCode="_(* #,##0_);_(* \(#,##0\);_(* &quot;-&quot;??_);_(@_)"/>
    <numFmt numFmtId="167" formatCode="_(* #,##0.000000_);_(* \(#,##0.000000\);_(* &quot;-&quot;??_);_(@_)"/>
    <numFmt numFmtId="168" formatCode="0.0%"/>
    <numFmt numFmtId="169" formatCode="0&quot; sft&quot;"/>
    <numFmt numFmtId="170" formatCode="_ [$₹-4009]\ * #,##0.00_ ;_ [$₹-4009]\ * \-#,##0.00_ ;_ [$₹-4009]\ * &quot;-&quot;??_ ;_ @_ "/>
    <numFmt numFmtId="171" formatCode="0&quot; years&quot;"/>
    <numFmt numFmtId="172" formatCode="0&quot; Month Rent&quot;"/>
    <numFmt numFmtId="173" formatCode="_(* #,##0.0_);_(* \(#,##0.0\);_(* &quot;-&quot;??_);_(@_)"/>
  </numFmts>
  <fonts count="33">
    <font>
      <sz val="10"/>
      <name val="Arial"/>
    </font>
    <font>
      <sz val="11"/>
      <color theme="1"/>
      <name val="Calibri"/>
      <family val="2"/>
      <scheme val="minor"/>
    </font>
    <font>
      <sz val="11"/>
      <color theme="1"/>
      <name val="Calibri"/>
      <family val="2"/>
      <scheme val="minor"/>
    </font>
    <font>
      <sz val="11"/>
      <color theme="1"/>
      <name val="Calibri"/>
      <family val="2"/>
      <scheme val="minor"/>
    </font>
    <font>
      <b/>
      <sz val="16"/>
      <name val="Arial Narrow"/>
      <family val="2"/>
    </font>
    <font>
      <sz val="10"/>
      <name val="Arial Narrow"/>
      <family val="2"/>
    </font>
    <font>
      <b/>
      <sz val="8"/>
      <name val="Arial Narrow"/>
      <family val="2"/>
    </font>
    <font>
      <b/>
      <sz val="11"/>
      <name val="Arial Narrow"/>
      <family val="2"/>
    </font>
    <font>
      <sz val="10"/>
      <color indexed="8"/>
      <name val="Arial Narrow"/>
      <family val="2"/>
    </font>
    <font>
      <sz val="10"/>
      <name val="Arial"/>
      <family val="2"/>
    </font>
    <font>
      <sz val="11"/>
      <name val="Arial Narrow"/>
      <family val="2"/>
    </font>
    <font>
      <sz val="11"/>
      <color indexed="8"/>
      <name val="Calibri"/>
      <family val="2"/>
      <scheme val="minor"/>
    </font>
    <font>
      <sz val="11"/>
      <name val="Calibri"/>
      <family val="2"/>
      <scheme val="minor"/>
    </font>
    <font>
      <sz val="11"/>
      <name val="Calibri"/>
      <family val="2"/>
    </font>
    <font>
      <b/>
      <sz val="10"/>
      <name val="Arial Narrow"/>
      <family val="2"/>
    </font>
    <font>
      <sz val="8"/>
      <name val="Arial Narrow"/>
      <family val="2"/>
    </font>
    <font>
      <b/>
      <sz val="10"/>
      <name val="Arial"/>
      <family val="2"/>
    </font>
    <font>
      <sz val="10"/>
      <color theme="1"/>
      <name val="Arial"/>
      <family val="2"/>
    </font>
    <font>
      <sz val="10"/>
      <color theme="1"/>
      <name val="Arial Narrow"/>
      <family val="2"/>
    </font>
    <font>
      <sz val="10"/>
      <name val="Calibri"/>
      <family val="2"/>
      <scheme val="minor"/>
    </font>
    <font>
      <sz val="10"/>
      <color indexed="8"/>
      <name val="Calibri"/>
      <family val="2"/>
      <scheme val="minor"/>
    </font>
    <font>
      <b/>
      <sz val="10"/>
      <color theme="1"/>
      <name val="Arial"/>
      <family val="2"/>
    </font>
    <font>
      <b/>
      <sz val="10"/>
      <color indexed="8"/>
      <name val="Arial Narrow"/>
      <family val="2"/>
    </font>
    <font>
      <sz val="10"/>
      <color rgb="FFFF0000"/>
      <name val="Arial Narrow"/>
      <family val="2"/>
    </font>
    <font>
      <sz val="10"/>
      <name val="Arial"/>
    </font>
    <font>
      <b/>
      <sz val="11"/>
      <color theme="0"/>
      <name val="Calibri"/>
      <family val="2"/>
      <scheme val="minor"/>
    </font>
    <font>
      <b/>
      <sz val="11"/>
      <name val="Calibri"/>
      <family val="2"/>
      <scheme val="minor"/>
    </font>
    <font>
      <sz val="10"/>
      <name val="Gill Sans for CW"/>
      <family val="2"/>
    </font>
    <font>
      <b/>
      <i/>
      <sz val="11"/>
      <color theme="1"/>
      <name val="Calibri"/>
      <family val="2"/>
      <scheme val="minor"/>
    </font>
    <font>
      <b/>
      <sz val="11"/>
      <color theme="1"/>
      <name val="Calibri"/>
      <family val="2"/>
      <scheme val="minor"/>
    </font>
    <font>
      <b/>
      <u val="singleAccounting"/>
      <sz val="11"/>
      <name val="Calibri"/>
      <family val="2"/>
      <scheme val="minor"/>
    </font>
    <font>
      <b/>
      <i/>
      <sz val="11"/>
      <name val="Calibri"/>
      <family val="2"/>
      <scheme val="minor"/>
    </font>
    <font>
      <b/>
      <i/>
      <sz val="10"/>
      <color theme="0"/>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theme="3"/>
        <bgColor indexed="64"/>
      </patternFill>
    </fill>
    <fill>
      <patternFill patternType="solid">
        <fgColor theme="4" tint="0.59999389629810485"/>
        <bgColor indexed="64"/>
      </patternFill>
    </fill>
    <fill>
      <patternFill patternType="solid">
        <fgColor rgb="FF002060"/>
        <bgColor indexed="64"/>
      </patternFill>
    </fill>
  </fills>
  <borders count="32">
    <border>
      <left/>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uble">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thin">
        <color auto="1"/>
      </bottom>
      <diagonal/>
    </border>
  </borders>
  <cellStyleXfs count="6">
    <xf numFmtId="0" fontId="0" fillId="0" borderId="0"/>
    <xf numFmtId="165" fontId="9" fillId="0" borderId="0" applyFont="0" applyFill="0" applyBorder="0" applyAlignment="0" applyProtection="0"/>
    <xf numFmtId="0" fontId="3" fillId="0" borderId="0"/>
    <xf numFmtId="165" fontId="9"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cellStyleXfs>
  <cellXfs count="295">
    <xf numFmtId="0" fontId="0" fillId="0" borderId="0" xfId="0"/>
    <xf numFmtId="0" fontId="4" fillId="2" borderId="1" xfId="0" applyFont="1" applyFill="1" applyBorder="1" applyAlignment="1"/>
    <xf numFmtId="0" fontId="4" fillId="0" borderId="1" xfId="0" applyFont="1" applyFill="1" applyBorder="1" applyAlignment="1"/>
    <xf numFmtId="0" fontId="5" fillId="0" borderId="0" xfId="0" applyFont="1"/>
    <xf numFmtId="165" fontId="5" fillId="0" borderId="0" xfId="0" applyNumberFormat="1" applyFont="1"/>
    <xf numFmtId="0" fontId="6" fillId="0" borderId="4" xfId="0" applyFont="1" applyFill="1" applyBorder="1" applyAlignment="1">
      <alignment horizontal="center"/>
    </xf>
    <xf numFmtId="0" fontId="7" fillId="3"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49" fontId="8" fillId="0" borderId="9" xfId="2" applyNumberFormat="1" applyFont="1" applyFill="1" applyBorder="1" applyAlignment="1">
      <alignment horizontal="left"/>
    </xf>
    <xf numFmtId="49" fontId="8" fillId="0" borderId="9" xfId="2" applyNumberFormat="1" applyFont="1" applyFill="1" applyBorder="1" applyAlignment="1"/>
    <xf numFmtId="166" fontId="10" fillId="0" borderId="9" xfId="1" applyNumberFormat="1" applyFont="1" applyFill="1" applyBorder="1" applyAlignment="1">
      <alignment horizontal="center"/>
    </xf>
    <xf numFmtId="49" fontId="8" fillId="4" borderId="9" xfId="2" applyNumberFormat="1" applyFont="1" applyFill="1" applyBorder="1" applyAlignment="1">
      <alignment horizontal="left"/>
    </xf>
    <xf numFmtId="49" fontId="11" fillId="4" borderId="9" xfId="0" applyNumberFormat="1" applyFont="1" applyFill="1" applyBorder="1" applyAlignment="1"/>
    <xf numFmtId="166" fontId="12" fillId="4" borderId="9" xfId="3" applyNumberFormat="1" applyFont="1" applyFill="1" applyBorder="1" applyAlignment="1"/>
    <xf numFmtId="166" fontId="10" fillId="4" borderId="9" xfId="1" applyNumberFormat="1" applyFont="1" applyFill="1" applyBorder="1" applyAlignment="1">
      <alignment horizontal="center"/>
    </xf>
    <xf numFmtId="0" fontId="5" fillId="4" borderId="0" xfId="0" applyFont="1" applyFill="1"/>
    <xf numFmtId="49" fontId="5" fillId="0" borderId="9" xfId="2" applyNumberFormat="1" applyFont="1" applyFill="1" applyBorder="1" applyAlignment="1">
      <alignment horizontal="left"/>
    </xf>
    <xf numFmtId="49" fontId="5" fillId="0" borderId="9" xfId="2" applyNumberFormat="1" applyFont="1" applyFill="1" applyBorder="1" applyAlignment="1"/>
    <xf numFmtId="49" fontId="5" fillId="4" borderId="9" xfId="2" applyNumberFormat="1" applyFont="1" applyFill="1" applyBorder="1" applyAlignment="1">
      <alignment horizontal="left"/>
    </xf>
    <xf numFmtId="49" fontId="12" fillId="4" borderId="9" xfId="0" applyNumberFormat="1" applyFont="1" applyFill="1" applyBorder="1" applyAlignment="1"/>
    <xf numFmtId="166" fontId="5" fillId="0" borderId="9" xfId="1" applyNumberFormat="1" applyFont="1" applyFill="1" applyBorder="1" applyAlignment="1">
      <alignment horizontal="center" wrapText="1"/>
    </xf>
    <xf numFmtId="0" fontId="5" fillId="0" borderId="9" xfId="2" applyFont="1" applyFill="1" applyBorder="1" applyAlignment="1"/>
    <xf numFmtId="166" fontId="10" fillId="0" borderId="9" xfId="1" applyNumberFormat="1" applyFont="1" applyFill="1" applyBorder="1"/>
    <xf numFmtId="166" fontId="10" fillId="4" borderId="9" xfId="1" applyNumberFormat="1" applyFont="1" applyFill="1" applyBorder="1"/>
    <xf numFmtId="49" fontId="11" fillId="4" borderId="9" xfId="0" applyNumberFormat="1" applyFont="1" applyFill="1" applyBorder="1" applyAlignment="1">
      <alignment horizontal="left"/>
    </xf>
    <xf numFmtId="0" fontId="13" fillId="4" borderId="9" xfId="0" applyFont="1" applyFill="1" applyBorder="1"/>
    <xf numFmtId="0" fontId="5" fillId="0" borderId="9" xfId="2" applyFont="1" applyFill="1" applyBorder="1" applyAlignment="1">
      <alignment horizontal="left"/>
    </xf>
    <xf numFmtId="0" fontId="5" fillId="4" borderId="9" xfId="2" applyFont="1" applyFill="1" applyBorder="1" applyAlignment="1">
      <alignment horizontal="left"/>
    </xf>
    <xf numFmtId="166" fontId="10" fillId="4" borderId="10" xfId="1" applyNumberFormat="1" applyFont="1" applyFill="1" applyBorder="1"/>
    <xf numFmtId="49" fontId="8" fillId="0" borderId="10" xfId="2" applyNumberFormat="1" applyFont="1" applyFill="1" applyBorder="1" applyAlignment="1">
      <alignment horizontal="left"/>
    </xf>
    <xf numFmtId="49" fontId="8" fillId="0" borderId="10" xfId="2" applyNumberFormat="1" applyFont="1" applyFill="1" applyBorder="1" applyAlignment="1"/>
    <xf numFmtId="166" fontId="10" fillId="0" borderId="10" xfId="1" applyNumberFormat="1" applyFont="1" applyFill="1" applyBorder="1"/>
    <xf numFmtId="0" fontId="5" fillId="0" borderId="11" xfId="0" applyFont="1" applyBorder="1"/>
    <xf numFmtId="0" fontId="14" fillId="0" borderId="11" xfId="0" applyFont="1" applyBorder="1" applyAlignment="1">
      <alignment horizontal="center"/>
    </xf>
    <xf numFmtId="166" fontId="14" fillId="0" borderId="12" xfId="0" applyNumberFormat="1" applyFont="1" applyFill="1" applyBorder="1"/>
    <xf numFmtId="166" fontId="14" fillId="0" borderId="9" xfId="0" applyNumberFormat="1" applyFont="1" applyBorder="1"/>
    <xf numFmtId="166" fontId="5" fillId="0" borderId="0" xfId="0" applyNumberFormat="1" applyFont="1"/>
    <xf numFmtId="0" fontId="14" fillId="0" borderId="0" xfId="0" applyFont="1" applyFill="1" applyAlignment="1">
      <alignment horizontal="right"/>
    </xf>
    <xf numFmtId="0" fontId="14" fillId="0" borderId="9" xfId="0" applyFont="1" applyFill="1" applyBorder="1" applyAlignment="1">
      <alignment horizontal="right"/>
    </xf>
    <xf numFmtId="166" fontId="5" fillId="0" borderId="9" xfId="0" applyNumberFormat="1" applyFont="1" applyBorder="1"/>
    <xf numFmtId="0" fontId="5" fillId="0" borderId="0" xfId="0" applyFont="1" applyFill="1" applyBorder="1" applyAlignment="1">
      <alignment horizontal="right"/>
    </xf>
    <xf numFmtId="165" fontId="5" fillId="0" borderId="0" xfId="1" applyFont="1"/>
    <xf numFmtId="166" fontId="5" fillId="0" borderId="0" xfId="1" applyNumberFormat="1" applyFont="1"/>
    <xf numFmtId="0" fontId="5" fillId="0" borderId="9" xfId="0" applyFont="1" applyBorder="1"/>
    <xf numFmtId="166" fontId="5" fillId="0" borderId="9" xfId="1" applyNumberFormat="1" applyFont="1" applyBorder="1"/>
    <xf numFmtId="0" fontId="5" fillId="0" borderId="0" xfId="0" applyFont="1" applyFill="1"/>
    <xf numFmtId="0" fontId="15" fillId="3" borderId="13" xfId="0" applyFont="1" applyFill="1" applyBorder="1" applyAlignment="1">
      <alignment horizontal="center" wrapText="1"/>
    </xf>
    <xf numFmtId="0" fontId="15" fillId="3" borderId="14" xfId="0" applyFont="1" applyFill="1" applyBorder="1" applyAlignment="1">
      <alignment horizontal="center" wrapText="1"/>
    </xf>
    <xf numFmtId="0" fontId="15" fillId="0" borderId="15" xfId="0" applyFont="1" applyFill="1" applyBorder="1" applyAlignment="1">
      <alignment horizontal="center" wrapText="1"/>
    </xf>
    <xf numFmtId="0" fontId="5" fillId="0" borderId="9" xfId="2" applyFont="1" applyBorder="1"/>
    <xf numFmtId="166" fontId="10" fillId="0" borderId="9" xfId="1" applyNumberFormat="1" applyFont="1" applyFill="1" applyBorder="1" applyAlignment="1">
      <alignment horizontal="right" vertical="top" wrapText="1"/>
    </xf>
    <xf numFmtId="166" fontId="14" fillId="0" borderId="16" xfId="0" applyNumberFormat="1" applyFont="1" applyFill="1" applyBorder="1"/>
    <xf numFmtId="0" fontId="5" fillId="0" borderId="0" xfId="0" applyFont="1" applyFill="1" applyBorder="1"/>
    <xf numFmtId="165" fontId="10" fillId="0" borderId="9" xfId="1" applyFont="1" applyFill="1" applyBorder="1" applyAlignment="1">
      <alignment horizontal="center"/>
    </xf>
    <xf numFmtId="165" fontId="5" fillId="0" borderId="9" xfId="1" applyFont="1" applyFill="1" applyBorder="1" applyAlignment="1">
      <alignment horizontal="center" wrapText="1"/>
    </xf>
    <xf numFmtId="165" fontId="10" fillId="0" borderId="9" xfId="1" applyFont="1" applyFill="1" applyBorder="1"/>
    <xf numFmtId="165" fontId="10" fillId="0" borderId="9" xfId="1" applyFont="1" applyFill="1" applyBorder="1" applyAlignment="1">
      <alignment horizontal="right" vertical="top" wrapText="1"/>
    </xf>
    <xf numFmtId="165" fontId="10" fillId="0" borderId="10" xfId="1" applyFont="1" applyFill="1" applyBorder="1"/>
    <xf numFmtId="0" fontId="5" fillId="0" borderId="0" xfId="0" applyFont="1" applyFill="1" applyAlignment="1">
      <alignment horizontal="right"/>
    </xf>
    <xf numFmtId="166" fontId="14" fillId="0" borderId="0" xfId="1" applyNumberFormat="1" applyFont="1" applyFill="1" applyAlignment="1">
      <alignment horizontal="center"/>
    </xf>
    <xf numFmtId="166" fontId="5" fillId="0" borderId="0" xfId="0" applyNumberFormat="1" applyFont="1" applyBorder="1"/>
    <xf numFmtId="166" fontId="5" fillId="0" borderId="0" xfId="1" applyNumberFormat="1" applyFont="1" applyFill="1"/>
    <xf numFmtId="166" fontId="14" fillId="0" borderId="0" xfId="1" applyNumberFormat="1" applyFont="1"/>
    <xf numFmtId="166" fontId="14" fillId="0" borderId="0" xfId="1" applyNumberFormat="1" applyFont="1" applyFill="1"/>
    <xf numFmtId="0" fontId="5" fillId="0" borderId="17" xfId="0" applyFont="1" applyBorder="1"/>
    <xf numFmtId="165" fontId="14" fillId="0" borderId="18" xfId="1" applyNumberFormat="1" applyFont="1" applyBorder="1"/>
    <xf numFmtId="0" fontId="5" fillId="0" borderId="19" xfId="0" applyFont="1" applyFill="1" applyBorder="1"/>
    <xf numFmtId="0" fontId="5" fillId="0" borderId="20" xfId="0" applyFont="1" applyBorder="1"/>
    <xf numFmtId="10" fontId="5" fillId="0" borderId="0" xfId="0" applyNumberFormat="1" applyFont="1" applyBorder="1"/>
    <xf numFmtId="0" fontId="5" fillId="0" borderId="21" xfId="0" applyFont="1" applyFill="1" applyBorder="1"/>
    <xf numFmtId="0" fontId="5" fillId="0" borderId="0" xfId="0" applyFont="1" applyBorder="1"/>
    <xf numFmtId="166" fontId="14" fillId="0" borderId="0" xfId="1" applyNumberFormat="1" applyFont="1" applyBorder="1"/>
    <xf numFmtId="0" fontId="5" fillId="0" borderId="22" xfId="0" applyFont="1" applyBorder="1"/>
    <xf numFmtId="10" fontId="5" fillId="0" borderId="23" xfId="4" applyNumberFormat="1" applyFont="1" applyBorder="1"/>
    <xf numFmtId="167" fontId="5" fillId="0" borderId="24" xfId="1" applyNumberFormat="1" applyFont="1" applyFill="1" applyBorder="1"/>
    <xf numFmtId="164" fontId="5" fillId="0" borderId="0" xfId="0" applyNumberFormat="1" applyFont="1"/>
    <xf numFmtId="9" fontId="5" fillId="0" borderId="0" xfId="4" applyFont="1"/>
    <xf numFmtId="0" fontId="14" fillId="0" borderId="9" xfId="0" applyFont="1" applyBorder="1" applyAlignment="1">
      <alignment horizontal="center"/>
    </xf>
    <xf numFmtId="165" fontId="5" fillId="0" borderId="0" xfId="0" applyNumberFormat="1" applyFont="1" applyFill="1"/>
    <xf numFmtId="166" fontId="14" fillId="0" borderId="7" xfId="0" applyNumberFormat="1" applyFont="1" applyBorder="1"/>
    <xf numFmtId="166" fontId="5" fillId="0" borderId="7" xfId="0" applyNumberFormat="1" applyFont="1" applyBorder="1"/>
    <xf numFmtId="0" fontId="5" fillId="0" borderId="9" xfId="0" applyFont="1" applyFill="1" applyBorder="1" applyAlignment="1">
      <alignment horizontal="right"/>
    </xf>
    <xf numFmtId="165" fontId="5" fillId="0" borderId="9" xfId="1" applyFont="1" applyBorder="1"/>
    <xf numFmtId="49" fontId="11" fillId="0" borderId="9" xfId="0" applyNumberFormat="1" applyFont="1" applyFill="1" applyBorder="1" applyAlignment="1"/>
    <xf numFmtId="166" fontId="12" fillId="0" borderId="9" xfId="3" applyNumberFormat="1" applyFont="1" applyFill="1" applyBorder="1" applyAlignment="1"/>
    <xf numFmtId="49" fontId="11" fillId="0" borderId="10" xfId="0" applyNumberFormat="1" applyFont="1" applyFill="1" applyBorder="1" applyAlignment="1"/>
    <xf numFmtId="166" fontId="12" fillId="0" borderId="10" xfId="3" applyNumberFormat="1" applyFont="1" applyFill="1" applyBorder="1" applyAlignment="1"/>
    <xf numFmtId="166" fontId="10" fillId="0" borderId="10" xfId="1" applyNumberFormat="1" applyFont="1" applyFill="1" applyBorder="1" applyAlignment="1">
      <alignment horizontal="center"/>
    </xf>
    <xf numFmtId="49" fontId="11" fillId="0" borderId="9" xfId="0" applyNumberFormat="1" applyFont="1" applyFill="1" applyBorder="1" applyAlignment="1">
      <alignment horizontal="left"/>
    </xf>
    <xf numFmtId="49" fontId="12" fillId="0" borderId="9" xfId="0" applyNumberFormat="1" applyFont="1" applyFill="1" applyBorder="1" applyAlignment="1"/>
    <xf numFmtId="0" fontId="0" fillId="0" borderId="9" xfId="0" applyBorder="1"/>
    <xf numFmtId="0" fontId="5" fillId="0" borderId="9" xfId="0" applyFont="1" applyFill="1" applyBorder="1"/>
    <xf numFmtId="17" fontId="16" fillId="0" borderId="9" xfId="0" applyNumberFormat="1" applyFont="1" applyBorder="1"/>
    <xf numFmtId="0" fontId="8" fillId="0" borderId="9" xfId="2" applyNumberFormat="1" applyFont="1" applyFill="1" applyBorder="1" applyAlignment="1"/>
    <xf numFmtId="0" fontId="11" fillId="0" borderId="9" xfId="0" applyNumberFormat="1" applyFont="1" applyFill="1" applyBorder="1" applyAlignment="1"/>
    <xf numFmtId="0" fontId="5" fillId="0" borderId="9" xfId="2" applyNumberFormat="1" applyFont="1" applyFill="1" applyBorder="1" applyAlignment="1"/>
    <xf numFmtId="0" fontId="17" fillId="0" borderId="9" xfId="0" applyNumberFormat="1" applyFont="1" applyBorder="1"/>
    <xf numFmtId="0" fontId="18" fillId="0" borderId="9" xfId="2" applyNumberFormat="1" applyFont="1" applyFill="1" applyBorder="1" applyAlignment="1"/>
    <xf numFmtId="0" fontId="2" fillId="0" borderId="9" xfId="0" applyNumberFormat="1" applyFont="1" applyFill="1" applyBorder="1" applyAlignment="1"/>
    <xf numFmtId="0" fontId="11" fillId="0" borderId="9" xfId="0" applyNumberFormat="1" applyFont="1" applyFill="1" applyBorder="1" applyAlignment="1">
      <alignment horizontal="right"/>
    </xf>
    <xf numFmtId="0" fontId="16" fillId="0" borderId="9" xfId="0" applyFont="1" applyBorder="1"/>
    <xf numFmtId="166" fontId="10" fillId="0" borderId="0" xfId="1" applyNumberFormat="1" applyFont="1" applyFill="1" applyBorder="1" applyAlignment="1">
      <alignment horizontal="center"/>
    </xf>
    <xf numFmtId="0" fontId="0" fillId="0" borderId="0" xfId="0" applyBorder="1"/>
    <xf numFmtId="49" fontId="19" fillId="0" borderId="9" xfId="0" applyNumberFormat="1" applyFont="1" applyFill="1" applyBorder="1" applyAlignment="1"/>
    <xf numFmtId="0" fontId="12" fillId="0" borderId="9" xfId="0" applyNumberFormat="1" applyFont="1" applyFill="1" applyBorder="1" applyAlignment="1"/>
    <xf numFmtId="165" fontId="20" fillId="0" borderId="9" xfId="1" applyFont="1" applyFill="1" applyBorder="1" applyAlignment="1"/>
    <xf numFmtId="0" fontId="12" fillId="0" borderId="9" xfId="0" applyFont="1" applyFill="1" applyBorder="1" applyAlignment="1">
      <alignment horizontal="left"/>
    </xf>
    <xf numFmtId="165" fontId="11" fillId="0" borderId="9" xfId="1" applyFont="1" applyFill="1" applyBorder="1" applyAlignment="1"/>
    <xf numFmtId="0" fontId="12" fillId="5" borderId="9" xfId="0" applyFont="1" applyFill="1" applyBorder="1" applyAlignment="1">
      <alignment horizontal="left" wrapText="1"/>
    </xf>
    <xf numFmtId="0" fontId="19" fillId="0" borderId="9" xfId="0" applyFont="1" applyFill="1" applyBorder="1"/>
    <xf numFmtId="0" fontId="9" fillId="0" borderId="9" xfId="0" applyFont="1" applyBorder="1"/>
    <xf numFmtId="0" fontId="9" fillId="0" borderId="0" xfId="0" applyFont="1"/>
    <xf numFmtId="0" fontId="21" fillId="0" borderId="9" xfId="0" applyNumberFormat="1" applyFont="1" applyBorder="1" applyAlignment="1">
      <alignment horizontal="right"/>
    </xf>
    <xf numFmtId="17" fontId="16" fillId="0" borderId="0" xfId="0" applyNumberFormat="1" applyFont="1" applyBorder="1"/>
    <xf numFmtId="0" fontId="7" fillId="0" borderId="9" xfId="0" applyFont="1" applyFill="1" applyBorder="1" applyAlignment="1">
      <alignment horizontal="left" vertical="center" wrapText="1"/>
    </xf>
    <xf numFmtId="0" fontId="16" fillId="0" borderId="9" xfId="0" applyFont="1" applyBorder="1" applyAlignment="1">
      <alignment horizontal="left"/>
    </xf>
    <xf numFmtId="0" fontId="16" fillId="0" borderId="0" xfId="0" applyFont="1"/>
    <xf numFmtId="49" fontId="22" fillId="0" borderId="9" xfId="2" applyNumberFormat="1" applyFont="1" applyFill="1" applyBorder="1" applyAlignment="1">
      <alignment horizontal="left"/>
    </xf>
    <xf numFmtId="49" fontId="23" fillId="0" borderId="9" xfId="2" applyNumberFormat="1" applyFont="1" applyFill="1" applyBorder="1" applyAlignment="1"/>
    <xf numFmtId="0" fontId="23" fillId="0" borderId="9" xfId="2" applyFont="1" applyBorder="1"/>
    <xf numFmtId="49" fontId="8" fillId="3" borderId="9" xfId="2" applyNumberFormat="1" applyFont="1" applyFill="1" applyBorder="1" applyAlignment="1"/>
    <xf numFmtId="49" fontId="5" fillId="0" borderId="10" xfId="2" applyNumberFormat="1" applyFont="1" applyFill="1" applyBorder="1" applyAlignment="1">
      <alignment horizontal="left"/>
    </xf>
    <xf numFmtId="0" fontId="4" fillId="2" borderId="0" xfId="0" applyFont="1" applyFill="1" applyBorder="1" applyAlignment="1"/>
    <xf numFmtId="0" fontId="6" fillId="3" borderId="18" xfId="0" applyFont="1" applyFill="1" applyBorder="1" applyAlignment="1">
      <alignment horizontal="center"/>
    </xf>
    <xf numFmtId="0" fontId="14" fillId="0" borderId="25" xfId="0" applyFont="1" applyBorder="1" applyAlignment="1">
      <alignment horizontal="center"/>
    </xf>
    <xf numFmtId="49" fontId="5" fillId="3" borderId="9" xfId="2" applyNumberFormat="1" applyFont="1" applyFill="1" applyBorder="1" applyAlignment="1">
      <alignment horizontal="left"/>
    </xf>
    <xf numFmtId="166" fontId="10" fillId="3" borderId="9" xfId="1" applyNumberFormat="1" applyFont="1" applyFill="1" applyBorder="1" applyAlignment="1">
      <alignment horizontal="center"/>
    </xf>
    <xf numFmtId="0" fontId="5" fillId="3" borderId="0" xfId="0" applyFont="1" applyFill="1"/>
    <xf numFmtId="0" fontId="25" fillId="6" borderId="9" xfId="0" applyFont="1" applyFill="1" applyBorder="1"/>
    <xf numFmtId="0" fontId="27" fillId="0" borderId="0" xfId="0" applyFont="1" applyAlignment="1">
      <alignment vertical="center"/>
    </xf>
    <xf numFmtId="165" fontId="12" fillId="0" borderId="9" xfId="1" applyFont="1" applyFill="1" applyBorder="1" applyAlignment="1">
      <alignment vertical="center"/>
    </xf>
    <xf numFmtId="15" fontId="12" fillId="0" borderId="9" xfId="0" applyNumberFormat="1" applyFont="1" applyFill="1" applyBorder="1" applyAlignment="1">
      <alignment horizontal="right" vertical="center"/>
    </xf>
    <xf numFmtId="0" fontId="12" fillId="0" borderId="9" xfId="0" applyFont="1" applyFill="1" applyBorder="1" applyAlignment="1">
      <alignment horizontal="right" vertical="center"/>
    </xf>
    <xf numFmtId="165" fontId="12" fillId="0" borderId="9" xfId="1" applyNumberFormat="1" applyFont="1" applyFill="1" applyBorder="1" applyAlignment="1">
      <alignment horizontal="right" vertical="center"/>
    </xf>
    <xf numFmtId="165" fontId="27" fillId="0" borderId="0" xfId="0" applyNumberFormat="1" applyFont="1" applyFill="1" applyAlignment="1">
      <alignment vertical="center"/>
    </xf>
    <xf numFmtId="165" fontId="27" fillId="0" borderId="0" xfId="0" applyNumberFormat="1" applyFont="1" applyAlignment="1">
      <alignment vertical="center"/>
    </xf>
    <xf numFmtId="10" fontId="12" fillId="0" borderId="9" xfId="5" applyNumberFormat="1" applyFont="1" applyFill="1" applyBorder="1" applyAlignment="1">
      <alignment horizontal="right" vertical="center"/>
    </xf>
    <xf numFmtId="166" fontId="27" fillId="0" borderId="0" xfId="0" applyNumberFormat="1" applyFont="1" applyAlignment="1">
      <alignment vertical="center"/>
    </xf>
    <xf numFmtId="168" fontId="27" fillId="0" borderId="0" xfId="5" applyNumberFormat="1" applyFont="1" applyAlignment="1">
      <alignment vertical="center"/>
    </xf>
    <xf numFmtId="166" fontId="27" fillId="0" borderId="0" xfId="0" applyNumberFormat="1" applyFont="1" applyFill="1" applyBorder="1" applyAlignment="1">
      <alignment vertical="center"/>
    </xf>
    <xf numFmtId="9" fontId="12" fillId="0" borderId="9" xfId="0" applyNumberFormat="1" applyFont="1" applyFill="1" applyBorder="1" applyAlignment="1">
      <alignment horizontal="right" vertical="center"/>
    </xf>
    <xf numFmtId="0" fontId="27" fillId="0" borderId="0" xfId="0" applyFont="1" applyFill="1" applyBorder="1" applyAlignment="1">
      <alignment vertical="center"/>
    </xf>
    <xf numFmtId="165" fontId="12" fillId="0" borderId="9" xfId="1" applyFont="1" applyFill="1" applyBorder="1" applyAlignment="1">
      <alignment horizontal="right" vertical="center"/>
    </xf>
    <xf numFmtId="165" fontId="12" fillId="0" borderId="0" xfId="1" applyFont="1" applyFill="1" applyBorder="1" applyAlignment="1">
      <alignment vertical="center"/>
    </xf>
    <xf numFmtId="169" fontId="27" fillId="0" borderId="0" xfId="0" applyNumberFormat="1" applyFont="1" applyAlignment="1">
      <alignment vertical="center"/>
    </xf>
    <xf numFmtId="0" fontId="27" fillId="0" borderId="0" xfId="0" applyFont="1" applyFill="1" applyAlignment="1">
      <alignment vertical="center"/>
    </xf>
    <xf numFmtId="165" fontId="0" fillId="0" borderId="9" xfId="1" applyFont="1" applyFill="1" applyBorder="1" applyAlignment="1">
      <alignment horizontal="left" vertical="center"/>
    </xf>
    <xf numFmtId="170" fontId="0" fillId="0" borderId="9" xfId="0" applyNumberFormat="1" applyFont="1" applyFill="1" applyBorder="1" applyAlignment="1">
      <alignment horizontal="right" vertical="center"/>
    </xf>
    <xf numFmtId="165" fontId="1" fillId="0" borderId="9" xfId="1" applyFont="1" applyFill="1" applyBorder="1" applyAlignment="1">
      <alignment vertical="center"/>
    </xf>
    <xf numFmtId="0" fontId="27" fillId="0" borderId="0" xfId="0" applyNumberFormat="1" applyFont="1" applyAlignment="1">
      <alignment vertical="center"/>
    </xf>
    <xf numFmtId="168" fontId="0" fillId="0" borderId="9" xfId="0" applyNumberFormat="1" applyFont="1" applyFill="1" applyBorder="1" applyAlignment="1">
      <alignment horizontal="right" vertical="center"/>
    </xf>
    <xf numFmtId="165" fontId="12" fillId="0" borderId="9" xfId="1" applyFont="1" applyFill="1" applyBorder="1" applyAlignment="1">
      <alignment horizontal="left" vertical="center"/>
    </xf>
    <xf numFmtId="165" fontId="0" fillId="0" borderId="9" xfId="1" applyFont="1" applyFill="1" applyBorder="1" applyAlignment="1">
      <alignment vertical="center"/>
    </xf>
    <xf numFmtId="0" fontId="27" fillId="0" borderId="0" xfId="0" applyNumberFormat="1" applyFont="1" applyFill="1" applyBorder="1" applyAlignment="1">
      <alignment vertical="center"/>
    </xf>
    <xf numFmtId="171" fontId="0" fillId="0" borderId="9" xfId="0" applyNumberFormat="1" applyFont="1" applyFill="1" applyBorder="1" applyAlignment="1">
      <alignment horizontal="right" vertical="center"/>
    </xf>
    <xf numFmtId="165" fontId="1" fillId="0" borderId="9" xfId="1" applyFont="1" applyFill="1" applyBorder="1" applyAlignment="1">
      <alignment horizontal="right" vertical="center"/>
    </xf>
    <xf numFmtId="165" fontId="1" fillId="0" borderId="9" xfId="1" applyFont="1" applyFill="1" applyBorder="1" applyAlignment="1">
      <alignment horizontal="left" vertical="center" wrapText="1"/>
    </xf>
    <xf numFmtId="172" fontId="12" fillId="0" borderId="9" xfId="0" applyNumberFormat="1" applyFont="1" applyFill="1" applyBorder="1" applyAlignment="1">
      <alignment horizontal="right" vertical="center"/>
    </xf>
    <xf numFmtId="0" fontId="27" fillId="0" borderId="0" xfId="0" applyFont="1" applyFill="1" applyBorder="1" applyAlignment="1">
      <alignment vertical="center" wrapText="1"/>
    </xf>
    <xf numFmtId="10" fontId="12" fillId="0" borderId="9" xfId="0" applyNumberFormat="1" applyFont="1" applyFill="1" applyBorder="1" applyAlignment="1">
      <alignment horizontal="right" vertical="center"/>
    </xf>
    <xf numFmtId="10" fontId="27" fillId="0" borderId="0" xfId="0" applyNumberFormat="1" applyFont="1" applyAlignment="1">
      <alignment vertical="center"/>
    </xf>
    <xf numFmtId="9" fontId="27" fillId="0" borderId="0" xfId="0" applyNumberFormat="1" applyFont="1" applyAlignment="1">
      <alignment vertical="center"/>
    </xf>
    <xf numFmtId="2" fontId="23" fillId="0" borderId="9" xfId="2" applyNumberFormat="1" applyFont="1" applyFill="1" applyBorder="1" applyAlignment="1"/>
    <xf numFmtId="165" fontId="26" fillId="0" borderId="9" xfId="1" applyFont="1" applyFill="1" applyBorder="1" applyAlignment="1">
      <alignment horizontal="left" vertical="center"/>
    </xf>
    <xf numFmtId="2" fontId="0" fillId="0" borderId="0" xfId="0" applyNumberFormat="1"/>
    <xf numFmtId="43" fontId="27" fillId="0" borderId="0" xfId="0" applyNumberFormat="1" applyFont="1" applyAlignment="1">
      <alignment vertical="center"/>
    </xf>
    <xf numFmtId="15" fontId="0" fillId="0" borderId="0" xfId="0" applyNumberFormat="1" applyBorder="1"/>
    <xf numFmtId="15" fontId="0" fillId="0" borderId="9" xfId="0" applyNumberFormat="1" applyBorder="1"/>
    <xf numFmtId="165" fontId="0" fillId="0" borderId="0" xfId="1" applyFont="1" applyBorder="1"/>
    <xf numFmtId="0" fontId="0" fillId="0" borderId="9" xfId="0" applyFill="1" applyBorder="1"/>
    <xf numFmtId="41" fontId="0" fillId="0" borderId="0" xfId="0" applyNumberFormat="1"/>
    <xf numFmtId="0" fontId="0" fillId="0" borderId="0" xfId="0" applyFill="1"/>
    <xf numFmtId="2" fontId="23" fillId="0" borderId="9" xfId="2" applyNumberFormat="1" applyFont="1" applyBorder="1"/>
    <xf numFmtId="0" fontId="12" fillId="0" borderId="0" xfId="0" applyFont="1" applyAlignment="1">
      <alignment vertical="center"/>
    </xf>
    <xf numFmtId="166" fontId="12" fillId="0" borderId="0" xfId="1" applyNumberFormat="1" applyFont="1" applyAlignment="1">
      <alignment vertical="center"/>
    </xf>
    <xf numFmtId="173" fontId="12" fillId="0" borderId="0" xfId="0" applyNumberFormat="1" applyFont="1" applyAlignment="1">
      <alignment vertical="center"/>
    </xf>
    <xf numFmtId="173" fontId="12" fillId="0" borderId="0" xfId="1" applyNumberFormat="1" applyFont="1" applyAlignment="1">
      <alignment vertical="center"/>
    </xf>
    <xf numFmtId="0" fontId="25" fillId="7" borderId="29" xfId="0" applyFont="1" applyFill="1" applyBorder="1" applyAlignment="1">
      <alignment horizontal="center" vertical="center"/>
    </xf>
    <xf numFmtId="15" fontId="26" fillId="8" borderId="9" xfId="0" applyNumberFormat="1" applyFont="1" applyFill="1" applyBorder="1" applyAlignment="1">
      <alignment horizontal="right" vertical="center"/>
    </xf>
    <xf numFmtId="165" fontId="26" fillId="0" borderId="9" xfId="1" applyNumberFormat="1" applyFont="1" applyFill="1" applyBorder="1" applyAlignment="1">
      <alignment vertical="center"/>
    </xf>
    <xf numFmtId="0" fontId="12" fillId="0" borderId="0" xfId="0" applyFont="1" applyFill="1" applyAlignment="1">
      <alignment vertical="center"/>
    </xf>
    <xf numFmtId="165" fontId="26" fillId="0" borderId="9" xfId="1" applyFont="1" applyFill="1" applyBorder="1" applyAlignment="1">
      <alignment vertical="center"/>
    </xf>
    <xf numFmtId="168" fontId="12" fillId="0" borderId="0" xfId="0" applyNumberFormat="1" applyFont="1" applyAlignment="1">
      <alignment vertical="center"/>
    </xf>
    <xf numFmtId="168" fontId="12" fillId="0" borderId="0" xfId="5" applyNumberFormat="1" applyFont="1" applyAlignment="1">
      <alignment vertical="center"/>
    </xf>
    <xf numFmtId="173" fontId="26" fillId="8" borderId="9" xfId="1" applyNumberFormat="1" applyFont="1" applyFill="1" applyBorder="1" applyAlignment="1">
      <alignment vertical="center"/>
    </xf>
    <xf numFmtId="173" fontId="26" fillId="5" borderId="9" xfId="1" applyNumberFormat="1" applyFont="1" applyFill="1" applyBorder="1" applyAlignment="1">
      <alignment vertical="center"/>
    </xf>
    <xf numFmtId="10" fontId="12" fillId="0" borderId="0" xfId="5" applyNumberFormat="1" applyFont="1" applyAlignment="1">
      <alignment vertical="center"/>
    </xf>
    <xf numFmtId="0" fontId="26" fillId="0" borderId="0" xfId="0" applyFont="1" applyFill="1" applyBorder="1" applyAlignment="1">
      <alignment vertical="center"/>
    </xf>
    <xf numFmtId="10" fontId="26" fillId="0" borderId="9" xfId="0" applyNumberFormat="1" applyFont="1" applyFill="1" applyBorder="1" applyAlignment="1">
      <alignment vertical="center"/>
    </xf>
    <xf numFmtId="165" fontId="26" fillId="0" borderId="0" xfId="1" applyFont="1" applyFill="1" applyBorder="1" applyAlignment="1">
      <alignment vertical="center"/>
    </xf>
    <xf numFmtId="170" fontId="29" fillId="0" borderId="9" xfId="0" applyNumberFormat="1" applyFont="1" applyBorder="1" applyAlignment="1">
      <alignment horizontal="center" vertical="center"/>
    </xf>
    <xf numFmtId="10" fontId="25" fillId="0" borderId="0" xfId="0" applyNumberFormat="1" applyFont="1" applyFill="1" applyBorder="1" applyAlignment="1">
      <alignment vertical="center"/>
    </xf>
    <xf numFmtId="170" fontId="29" fillId="0" borderId="0" xfId="0" applyNumberFormat="1" applyFont="1" applyBorder="1" applyAlignment="1">
      <alignment horizontal="center" vertical="center"/>
    </xf>
    <xf numFmtId="2" fontId="26" fillId="0" borderId="0" xfId="0" applyNumberFormat="1" applyFont="1" applyFill="1" applyBorder="1" applyAlignment="1">
      <alignment vertical="center"/>
    </xf>
    <xf numFmtId="0" fontId="12" fillId="0" borderId="0" xfId="0" applyFont="1" applyBorder="1" applyAlignment="1">
      <alignment vertical="center"/>
    </xf>
    <xf numFmtId="170" fontId="12" fillId="0" borderId="0" xfId="0" applyNumberFormat="1" applyFont="1" applyAlignment="1">
      <alignment vertical="center"/>
    </xf>
    <xf numFmtId="165" fontId="26" fillId="0" borderId="21" xfId="1" applyFont="1" applyFill="1" applyBorder="1" applyAlignment="1">
      <alignment vertical="center"/>
    </xf>
    <xf numFmtId="0" fontId="26" fillId="0" borderId="21" xfId="0" applyFont="1" applyFill="1" applyBorder="1" applyAlignment="1">
      <alignment vertical="center"/>
    </xf>
    <xf numFmtId="165" fontId="26" fillId="8" borderId="9" xfId="1" applyFont="1" applyFill="1" applyBorder="1" applyAlignment="1">
      <alignment vertical="center" wrapText="1"/>
    </xf>
    <xf numFmtId="10" fontId="25" fillId="0" borderId="21" xfId="0" applyNumberFormat="1" applyFont="1" applyFill="1" applyBorder="1" applyAlignment="1">
      <alignment horizontal="center" vertical="center"/>
    </xf>
    <xf numFmtId="10" fontId="25" fillId="0" borderId="21" xfId="0" applyNumberFormat="1" applyFont="1" applyFill="1" applyBorder="1" applyAlignment="1">
      <alignment vertical="center"/>
    </xf>
    <xf numFmtId="0" fontId="12" fillId="0" borderId="21" xfId="0" applyFont="1" applyBorder="1" applyAlignment="1">
      <alignment vertical="center"/>
    </xf>
    <xf numFmtId="165" fontId="30" fillId="8" borderId="9" xfId="1" applyFont="1" applyFill="1" applyBorder="1" applyAlignment="1">
      <alignment vertical="center" wrapText="1"/>
    </xf>
    <xf numFmtId="0" fontId="31" fillId="0" borderId="24" xfId="0" applyFont="1" applyFill="1" applyBorder="1" applyAlignment="1">
      <alignment horizontal="left" vertical="center" wrapText="1"/>
    </xf>
    <xf numFmtId="165" fontId="12" fillId="0" borderId="9" xfId="1" applyFont="1" applyFill="1" applyBorder="1" applyAlignment="1">
      <alignment vertical="center" wrapText="1"/>
    </xf>
    <xf numFmtId="9" fontId="12" fillId="0" borderId="0" xfId="0" applyNumberFormat="1" applyFont="1" applyAlignment="1">
      <alignment vertical="center"/>
    </xf>
    <xf numFmtId="165" fontId="12" fillId="0" borderId="0" xfId="1" applyFont="1" applyAlignment="1">
      <alignment vertical="center"/>
    </xf>
    <xf numFmtId="165" fontId="12" fillId="0" borderId="0" xfId="0" applyNumberFormat="1" applyFont="1" applyAlignment="1">
      <alignment vertical="center"/>
    </xf>
    <xf numFmtId="0" fontId="4" fillId="2"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5" fillId="3" borderId="9" xfId="0" applyFont="1" applyFill="1" applyBorder="1" applyAlignment="1">
      <alignment horizontal="center"/>
    </xf>
    <xf numFmtId="0" fontId="4" fillId="0" borderId="2" xfId="0" applyFont="1" applyFill="1" applyBorder="1" applyAlignment="1">
      <alignment horizontal="center"/>
    </xf>
    <xf numFmtId="49" fontId="8" fillId="0" borderId="10" xfId="2" applyNumberFormat="1" applyFont="1" applyFill="1" applyBorder="1" applyAlignment="1">
      <alignment horizontal="center" vertical="center"/>
    </xf>
    <xf numFmtId="49" fontId="8" fillId="0" borderId="26" xfId="2" applyNumberFormat="1" applyFont="1" applyFill="1" applyBorder="1" applyAlignment="1">
      <alignment horizontal="center" vertical="center"/>
    </xf>
    <xf numFmtId="49" fontId="8" fillId="0" borderId="10" xfId="2" applyNumberFormat="1" applyFont="1" applyFill="1" applyBorder="1" applyAlignment="1">
      <alignment horizontal="center"/>
    </xf>
    <xf numFmtId="49" fontId="8" fillId="0" borderId="25" xfId="2" applyNumberFormat="1" applyFont="1" applyFill="1" applyBorder="1" applyAlignment="1">
      <alignment horizontal="center"/>
    </xf>
    <xf numFmtId="49" fontId="8" fillId="0" borderId="26" xfId="2" applyNumberFormat="1" applyFont="1" applyFill="1" applyBorder="1" applyAlignment="1">
      <alignment horizontal="center"/>
    </xf>
    <xf numFmtId="166" fontId="10" fillId="0" borderId="10" xfId="1" applyNumberFormat="1" applyFont="1" applyFill="1" applyBorder="1" applyAlignment="1">
      <alignment horizontal="center"/>
    </xf>
    <xf numFmtId="166" fontId="10" fillId="0" borderId="25" xfId="1" applyNumberFormat="1" applyFont="1" applyFill="1" applyBorder="1" applyAlignment="1">
      <alignment horizontal="center"/>
    </xf>
    <xf numFmtId="166" fontId="10" fillId="0" borderId="26" xfId="1" applyNumberFormat="1" applyFont="1" applyFill="1" applyBorder="1" applyAlignment="1">
      <alignment horizontal="center"/>
    </xf>
    <xf numFmtId="0" fontId="7" fillId="3" borderId="27" xfId="0" applyFont="1" applyFill="1" applyBorder="1" applyAlignment="1">
      <alignment horizont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28" fillId="0" borderId="9" xfId="0" applyFont="1" applyBorder="1" applyAlignment="1">
      <alignment horizontal="left" vertical="top" wrapText="1"/>
    </xf>
    <xf numFmtId="0" fontId="27" fillId="0" borderId="9" xfId="0" applyFont="1" applyBorder="1" applyAlignment="1">
      <alignment horizontal="center" vertical="center"/>
    </xf>
    <xf numFmtId="165" fontId="12" fillId="0" borderId="9" xfId="1" applyFont="1" applyFill="1" applyBorder="1" applyAlignment="1">
      <alignment horizontal="center" vertical="center"/>
    </xf>
    <xf numFmtId="0" fontId="28" fillId="0" borderId="9" xfId="0" applyFont="1" applyBorder="1" applyAlignment="1">
      <alignment horizontal="left"/>
    </xf>
    <xf numFmtId="165" fontId="26" fillId="0" borderId="9" xfId="1" applyFont="1" applyFill="1" applyBorder="1" applyAlignment="1">
      <alignment horizontal="left" vertical="center"/>
    </xf>
    <xf numFmtId="0" fontId="31" fillId="0" borderId="20" xfId="0" applyFont="1" applyBorder="1" applyAlignment="1">
      <alignment horizontal="left" vertical="center" wrapText="1"/>
    </xf>
    <xf numFmtId="0" fontId="31" fillId="0" borderId="0" xfId="0" applyFont="1" applyBorder="1" applyAlignment="1">
      <alignment horizontal="left" vertical="center" wrapText="1"/>
    </xf>
    <xf numFmtId="0" fontId="31" fillId="0" borderId="21" xfId="0" applyFont="1" applyBorder="1" applyAlignment="1">
      <alignment horizontal="left" vertical="center" wrapText="1"/>
    </xf>
    <xf numFmtId="0" fontId="31" fillId="0" borderId="9" xfId="0" applyFont="1" applyBorder="1" applyAlignment="1">
      <alignment horizontal="lef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1" fillId="0" borderId="22"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6" fillId="0" borderId="27"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65" fontId="12" fillId="0" borderId="27" xfId="1" applyFont="1" applyFill="1" applyBorder="1" applyAlignment="1">
      <alignment horizontal="center" vertical="center"/>
    </xf>
    <xf numFmtId="165" fontId="12" fillId="0" borderId="6" xfId="1" applyFont="1" applyFill="1" applyBorder="1" applyAlignment="1">
      <alignment horizontal="center" vertical="center"/>
    </xf>
    <xf numFmtId="165" fontId="12" fillId="0" borderId="7" xfId="1" applyFont="1" applyFill="1" applyBorder="1" applyAlignment="1">
      <alignment horizontal="center" vertical="center"/>
    </xf>
    <xf numFmtId="165" fontId="26" fillId="0" borderId="17" xfId="1" applyFont="1" applyFill="1" applyBorder="1" applyAlignment="1">
      <alignment horizontal="center" vertical="center"/>
    </xf>
    <xf numFmtId="165" fontId="26" fillId="0" borderId="18" xfId="1" applyFont="1" applyFill="1" applyBorder="1" applyAlignment="1">
      <alignment horizontal="center" vertical="center"/>
    </xf>
    <xf numFmtId="165" fontId="26" fillId="0" borderId="19" xfId="1" applyFont="1" applyFill="1" applyBorder="1" applyAlignment="1">
      <alignment horizontal="center" vertical="center"/>
    </xf>
    <xf numFmtId="165" fontId="12" fillId="0" borderId="20" xfId="1" applyFont="1" applyFill="1" applyBorder="1" applyAlignment="1">
      <alignment horizontal="center" vertical="center"/>
    </xf>
    <xf numFmtId="165" fontId="12" fillId="0" borderId="0" xfId="1" applyFont="1" applyFill="1" applyBorder="1" applyAlignment="1">
      <alignment horizontal="center" vertical="center"/>
    </xf>
    <xf numFmtId="165" fontId="12" fillId="0" borderId="21" xfId="1" applyFont="1" applyFill="1" applyBorder="1" applyAlignment="1">
      <alignment horizontal="center" vertical="center"/>
    </xf>
    <xf numFmtId="0" fontId="26" fillId="0" borderId="2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21" xfId="0" applyFont="1" applyFill="1" applyBorder="1" applyAlignment="1">
      <alignment horizontal="center" vertical="center"/>
    </xf>
    <xf numFmtId="165" fontId="26" fillId="8" borderId="9" xfId="1" applyFont="1" applyFill="1" applyBorder="1" applyAlignment="1">
      <alignment horizontal="left" vertical="center" wrapText="1"/>
    </xf>
    <xf numFmtId="10" fontId="25" fillId="0" borderId="0" xfId="0" applyNumberFormat="1" applyFont="1" applyFill="1" applyBorder="1" applyAlignment="1">
      <alignment horizontal="center" vertical="center"/>
    </xf>
    <xf numFmtId="165" fontId="26" fillId="0" borderId="9" xfId="1" applyFont="1" applyFill="1" applyBorder="1" applyAlignment="1">
      <alignment horizontal="center" vertical="center"/>
    </xf>
    <xf numFmtId="165" fontId="26" fillId="0" borderId="9" xfId="1" applyFont="1" applyFill="1" applyBorder="1" applyAlignment="1">
      <alignment horizontal="center" vertical="center" wrapText="1"/>
    </xf>
    <xf numFmtId="165" fontId="12" fillId="0" borderId="9" xfId="1" applyFont="1" applyFill="1" applyBorder="1" applyAlignment="1">
      <alignment horizontal="left" vertical="center"/>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165" fontId="26" fillId="0" borderId="20" xfId="1" applyFont="1" applyFill="1" applyBorder="1" applyAlignment="1">
      <alignment horizontal="left" vertical="center"/>
    </xf>
    <xf numFmtId="165" fontId="26" fillId="0" borderId="0" xfId="1" applyFont="1" applyFill="1" applyBorder="1" applyAlignment="1">
      <alignment horizontal="left" vertical="center"/>
    </xf>
    <xf numFmtId="165" fontId="26" fillId="0" borderId="21" xfId="1" applyFont="1" applyFill="1" applyBorder="1" applyAlignment="1">
      <alignment horizontal="left" vertical="center"/>
    </xf>
    <xf numFmtId="165" fontId="25" fillId="7" borderId="28" xfId="1" applyFont="1" applyFill="1" applyBorder="1" applyAlignment="1">
      <alignment horizontal="left" vertical="center"/>
    </xf>
    <xf numFmtId="165" fontId="25" fillId="7" borderId="29" xfId="1" applyFont="1" applyFill="1" applyBorder="1" applyAlignment="1">
      <alignment horizontal="left" vertical="center"/>
    </xf>
    <xf numFmtId="165" fontId="25" fillId="7" borderId="30" xfId="1" applyFont="1" applyFill="1" applyBorder="1" applyAlignment="1">
      <alignment horizontal="left" vertical="center"/>
    </xf>
    <xf numFmtId="165" fontId="25" fillId="7" borderId="9" xfId="1" applyFont="1" applyFill="1" applyBorder="1" applyAlignment="1">
      <alignment horizontal="left" vertical="center"/>
    </xf>
    <xf numFmtId="165" fontId="26" fillId="8" borderId="31" xfId="1" applyFont="1" applyFill="1" applyBorder="1" applyAlignment="1">
      <alignment horizontal="left" vertical="center"/>
    </xf>
    <xf numFmtId="165" fontId="26" fillId="8" borderId="26" xfId="1" applyFont="1" applyFill="1" applyBorder="1" applyAlignment="1">
      <alignment horizontal="left" vertical="center"/>
    </xf>
    <xf numFmtId="0" fontId="25" fillId="9" borderId="9" xfId="0" applyFont="1" applyFill="1" applyBorder="1" applyAlignment="1">
      <alignment vertical="center"/>
    </xf>
    <xf numFmtId="0" fontId="25" fillId="9" borderId="9" xfId="0" applyFont="1" applyFill="1" applyBorder="1" applyAlignment="1">
      <alignment vertical="center" wrapText="1"/>
    </xf>
    <xf numFmtId="0" fontId="29" fillId="0" borderId="9" xfId="0" applyFont="1" applyFill="1" applyBorder="1" applyAlignment="1">
      <alignment horizontal="left" vertical="center"/>
    </xf>
    <xf numFmtId="2" fontId="0" fillId="0" borderId="9" xfId="0" applyNumberFormat="1" applyBorder="1" applyAlignment="1">
      <alignment horizontal="center" vertical="center"/>
    </xf>
    <xf numFmtId="0" fontId="0" fillId="0" borderId="9" xfId="0" applyBorder="1" applyAlignment="1">
      <alignment horizontal="left" vertical="center"/>
    </xf>
    <xf numFmtId="0" fontId="12" fillId="0" borderId="9" xfId="0" applyFont="1" applyFill="1" applyBorder="1"/>
    <xf numFmtId="0" fontId="0" fillId="0" borderId="9" xfId="0" applyBorder="1" applyAlignment="1">
      <alignment wrapText="1"/>
    </xf>
    <xf numFmtId="2" fontId="12" fillId="0" borderId="9" xfId="0" applyNumberFormat="1" applyFont="1" applyBorder="1" applyAlignment="1">
      <alignment horizontal="center" vertical="center" wrapText="1"/>
    </xf>
    <xf numFmtId="0" fontId="0" fillId="0" borderId="9" xfId="0" applyBorder="1" applyAlignment="1">
      <alignment horizontal="left" vertical="center"/>
    </xf>
    <xf numFmtId="0" fontId="0" fillId="0" borderId="9" xfId="0" applyBorder="1" applyAlignment="1">
      <alignment horizontal="left"/>
    </xf>
    <xf numFmtId="0" fontId="0" fillId="0" borderId="9" xfId="0" applyBorder="1" applyAlignment="1">
      <alignment vertical="top"/>
    </xf>
    <xf numFmtId="2" fontId="0" fillId="0" borderId="9" xfId="0" applyNumberFormat="1" applyBorder="1" applyAlignment="1">
      <alignment horizontal="center" vertical="top"/>
    </xf>
    <xf numFmtId="0" fontId="0" fillId="0" borderId="9" xfId="0" applyBorder="1" applyAlignment="1">
      <alignment horizontal="left" vertical="top"/>
    </xf>
    <xf numFmtId="0" fontId="12" fillId="0" borderId="9" xfId="0" applyFont="1" applyFill="1" applyBorder="1" applyAlignment="1">
      <alignment horizontal="left" vertical="top" wrapText="1"/>
    </xf>
    <xf numFmtId="0" fontId="0" fillId="0" borderId="0" xfId="0" applyAlignment="1">
      <alignment vertical="top"/>
    </xf>
    <xf numFmtId="2" fontId="0" fillId="0" borderId="9" xfId="0" applyNumberFormat="1" applyFill="1" applyBorder="1" applyAlignment="1">
      <alignment horizontal="center" vertical="center"/>
    </xf>
    <xf numFmtId="0" fontId="0" fillId="0" borderId="9" xfId="0" applyFill="1" applyBorder="1" applyAlignment="1">
      <alignment horizontal="left"/>
    </xf>
    <xf numFmtId="0" fontId="9" fillId="0" borderId="9" xfId="0" applyFont="1" applyBorder="1" applyAlignment="1">
      <alignment horizontal="left"/>
    </xf>
    <xf numFmtId="0" fontId="0" fillId="0" borderId="9" xfId="0" applyBorder="1" applyAlignment="1">
      <alignment horizontal="center"/>
    </xf>
    <xf numFmtId="0" fontId="12" fillId="0" borderId="9" xfId="0" applyFont="1" applyFill="1" applyBorder="1" applyAlignment="1">
      <alignment vertical="top" wrapText="1"/>
    </xf>
    <xf numFmtId="0" fontId="12" fillId="0" borderId="0" xfId="0" applyFont="1" applyFill="1" applyBorder="1"/>
  </cellXfs>
  <cellStyles count="6">
    <cellStyle name="Comma" xfId="1" builtinId="3"/>
    <cellStyle name="Comma 10" xfId="3"/>
    <cellStyle name="Normal" xfId="0" builtinId="0"/>
    <cellStyle name="Normal 2" xfId="2"/>
    <cellStyle name="Percent" xfId="5" builtinId="5"/>
    <cellStyle name="Percent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al%20Estate\Rental%20Loan\for%20Office%20Use\Rent%20Detail%20Wave%20Mall%20Ludhian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entor3/Desktop/AB%20Motion/Rent%20roll%20Wave%20M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sheetName val="2015"/>
      <sheetName val="Maint on Leased"/>
      <sheetName val="Sheet2"/>
      <sheetName val="Total Maint"/>
    </sheetNames>
    <sheetDataSet>
      <sheetData sheetId="0" refreshError="1"/>
      <sheetData sheetId="1" refreshError="1"/>
      <sheetData sheetId="2" refreshError="1"/>
      <sheetData sheetId="3" refreshError="1">
        <row r="3">
          <cell r="B3">
            <v>0.99018070797920632</v>
          </cell>
        </row>
        <row r="4">
          <cell r="B4">
            <v>0.9804578344542022</v>
          </cell>
        </row>
        <row r="5">
          <cell r="B5">
            <v>0.97083043266362135</v>
          </cell>
        </row>
        <row r="6">
          <cell r="B6">
            <v>0.96129756514262377</v>
          </cell>
        </row>
        <row r="7">
          <cell r="B7">
            <v>0.95185830363161039</v>
          </cell>
        </row>
        <row r="8">
          <cell r="B8">
            <v>0.94251172898583424</v>
          </cell>
        </row>
        <row r="9">
          <cell r="B9">
            <v>0.93325693108589913</v>
          </cell>
        </row>
        <row r="10">
          <cell r="B10">
            <v>0.92409300874913691</v>
          </cell>
        </row>
        <row r="11">
          <cell r="B11">
            <v>0.91501906964185531</v>
          </cell>
        </row>
        <row r="12">
          <cell r="B12">
            <v>0.906034230192447</v>
          </cell>
        </row>
        <row r="13">
          <cell r="B13">
            <v>0.89713761550535231</v>
          </cell>
        </row>
        <row r="14">
          <cell r="B14">
            <v>0.88832835927586673</v>
          </cell>
        </row>
        <row r="15">
          <cell r="B15">
            <v>0.87960560370578444</v>
          </cell>
        </row>
        <row r="16">
          <cell r="B16">
            <v>0.87096849941987076</v>
          </cell>
        </row>
        <row r="17">
          <cell r="B17">
            <v>0.86241620538315455</v>
          </cell>
        </row>
        <row r="18">
          <cell r="B18">
            <v>0.85394788881903261</v>
          </cell>
        </row>
        <row r="19">
          <cell r="B19">
            <v>0.84556272512817821</v>
          </cell>
        </row>
        <row r="20">
          <cell r="B20">
            <v>0.8372598978082465</v>
          </cell>
        </row>
        <row r="21">
          <cell r="B21">
            <v>0.82903859837436744</v>
          </cell>
        </row>
        <row r="22">
          <cell r="B22">
            <v>0.82089802628041997</v>
          </cell>
        </row>
        <row r="23">
          <cell r="B23">
            <v>0.81283738884107937</v>
          </cell>
        </row>
        <row r="24">
          <cell r="B24">
            <v>0.80485590115462935</v>
          </cell>
        </row>
        <row r="25">
          <cell r="B25">
            <v>0.79695278602653297</v>
          </cell>
        </row>
        <row r="26">
          <cell r="B26">
            <v>0.78912727389375337</v>
          </cell>
        </row>
        <row r="27">
          <cell r="B27">
            <v>0.78137860274981774</v>
          </cell>
        </row>
        <row r="28">
          <cell r="B28">
            <v>0.77370601807061756</v>
          </cell>
        </row>
        <row r="29">
          <cell r="B29">
            <v>0.76610877274093669</v>
          </cell>
        </row>
        <row r="30">
          <cell r="B30">
            <v>0.75858612698170158</v>
          </cell>
        </row>
        <row r="31">
          <cell r="B31">
            <v>0.75113734827794532</v>
          </cell>
        </row>
        <row r="32">
          <cell r="B32">
            <v>0.74376171130747959</v>
          </cell>
        </row>
        <row r="33">
          <cell r="B33">
            <v>0.73645849787026618</v>
          </cell>
        </row>
        <row r="34">
          <cell r="B34">
            <v>0.72922699681848291</v>
          </cell>
        </row>
        <row r="35">
          <cell r="B35">
            <v>0.72206650398727579</v>
          </cell>
        </row>
        <row r="36">
          <cell r="B36">
            <v>0.71497632212619111</v>
          </cell>
        </row>
        <row r="37">
          <cell r="B37">
            <v>0.70795576083128098</v>
          </cell>
        </row>
        <row r="38">
          <cell r="B38">
            <v>0.70100413647787541</v>
          </cell>
        </row>
        <row r="39">
          <cell r="B39">
            <v>0.6941207721540148</v>
          </cell>
        </row>
        <row r="40">
          <cell r="B40">
            <v>0.68730499759453567</v>
          </cell>
        </row>
        <row r="41">
          <cell r="B41">
            <v>0.68055614911580398</v>
          </cell>
        </row>
        <row r="42">
          <cell r="B42">
            <v>0.67387356955108912</v>
          </cell>
        </row>
        <row r="43">
          <cell r="B43">
            <v>0.6672566081865724</v>
          </cell>
        </row>
        <row r="44">
          <cell r="B44">
            <v>0.66070462069798408</v>
          </cell>
        </row>
        <row r="45">
          <cell r="B45">
            <v>0.65421696908786287</v>
          </cell>
        </row>
        <row r="46">
          <cell r="B46">
            <v>0.64779302162343055</v>
          </cell>
        </row>
        <row r="47">
          <cell r="B47">
            <v>0.64143215277507781</v>
          </cell>
        </row>
        <row r="48">
          <cell r="B48">
            <v>0.63513374315545301</v>
          </cell>
        </row>
        <row r="49">
          <cell r="B49">
            <v>0.6288971794591498</v>
          </cell>
        </row>
        <row r="50">
          <cell r="B50">
            <v>0.62272185440298689</v>
          </cell>
        </row>
        <row r="51">
          <cell r="B51">
            <v>0.61660716666687376</v>
          </cell>
        </row>
        <row r="52">
          <cell r="B52">
            <v>0.61055252083525746</v>
          </cell>
        </row>
        <row r="53">
          <cell r="B53">
            <v>0.60455732733914436</v>
          </cell>
        </row>
        <row r="54">
          <cell r="B54">
            <v>0.59862100239869076</v>
          </cell>
        </row>
        <row r="55">
          <cell r="B55">
            <v>0.59274296796635773</v>
          </cell>
        </row>
        <row r="56">
          <cell r="B56">
            <v>0.58692265167062407</v>
          </cell>
        </row>
        <row r="57">
          <cell r="B57">
            <v>0.58115948676025164</v>
          </cell>
        </row>
        <row r="58">
          <cell r="B58">
            <v>0.5754529120490981</v>
          </cell>
        </row>
        <row r="59">
          <cell r="B59">
            <v>0.56980237186147187</v>
          </cell>
        </row>
        <row r="60">
          <cell r="B60">
            <v>0.56420731597802321</v>
          </cell>
        </row>
        <row r="61">
          <cell r="B61">
            <v>0.55866719958216682</v>
          </cell>
        </row>
        <row r="62">
          <cell r="B62">
            <v>0.55318148320703053</v>
          </cell>
        </row>
        <row r="63">
          <cell r="B63">
            <v>0.54774963268292487</v>
          </cell>
        </row>
        <row r="64">
          <cell r="B64">
            <v>0.54237111908532876</v>
          </cell>
        </row>
        <row r="65">
          <cell r="B65">
            <v>0.53704541868338529</v>
          </cell>
        </row>
        <row r="66">
          <cell r="B66">
            <v>0.53177201288890374</v>
          </cell>
        </row>
        <row r="67">
          <cell r="B67">
            <v>0.52655038820586231</v>
          </cell>
        </row>
        <row r="68">
          <cell r="B68">
            <v>0.52138003618040663</v>
          </cell>
        </row>
        <row r="69">
          <cell r="B69">
            <v>0.51626045335133919</v>
          </cell>
        </row>
        <row r="70">
          <cell r="B70">
            <v>0.51119114120109499</v>
          </cell>
        </row>
        <row r="71">
          <cell r="B71">
            <v>0.50617160610719869</v>
          </cell>
        </row>
        <row r="72">
          <cell r="B72">
            <v>0.50120135929419796</v>
          </cell>
        </row>
        <row r="73">
          <cell r="B73">
            <v>0.49627991678606947</v>
          </cell>
        </row>
        <row r="74">
          <cell r="B74">
            <v>0.49140679935909187</v>
          </cell>
        </row>
        <row r="75">
          <cell r="B75">
            <v>0.48658153249518138</v>
          </cell>
        </row>
        <row r="76">
          <cell r="B76">
            <v>0.4818036463356859</v>
          </cell>
        </row>
        <row r="77">
          <cell r="B77">
            <v>0.4770726756356326</v>
          </cell>
        </row>
        <row r="78">
          <cell r="B78">
            <v>0.47238815971842496</v>
          </cell>
        </row>
        <row r="79">
          <cell r="B79">
            <v>0.46774964243098444</v>
          </cell>
        </row>
        <row r="80">
          <cell r="B80">
            <v>0.46315667209933276</v>
          </cell>
        </row>
        <row r="81">
          <cell r="B81">
            <v>0.45860880148461042</v>
          </cell>
        </row>
        <row r="82">
          <cell r="B82">
            <v>0.45410558773952681</v>
          </cell>
        </row>
        <row r="83">
          <cell r="B83">
            <v>0.44964659236523824</v>
          </cell>
        </row>
        <row r="84">
          <cell r="B84">
            <v>0.44523138116864919</v>
          </cell>
        </row>
        <row r="85">
          <cell r="B85">
            <v>0.44085952422013291</v>
          </cell>
        </row>
        <row r="86">
          <cell r="B86">
            <v>0.43653059581166725</v>
          </cell>
        </row>
        <row r="87">
          <cell r="B87">
            <v>0.43224417441538143</v>
          </cell>
        </row>
        <row r="88">
          <cell r="B88">
            <v>0.4279998426425099</v>
          </cell>
        </row>
        <row r="89">
          <cell r="B89">
            <v>0.42379718720274934</v>
          </cell>
        </row>
        <row r="90">
          <cell r="B90">
            <v>0.41963579886401459</v>
          </cell>
        </row>
        <row r="91">
          <cell r="B91">
            <v>0.41551527241258979</v>
          </cell>
        </row>
        <row r="92">
          <cell r="B92">
            <v>0.41143520661367095</v>
          </cell>
        </row>
        <row r="93">
          <cell r="B93">
            <v>0.40739520417229574</v>
          </cell>
        </row>
        <row r="94">
          <cell r="B94">
            <v>0.4033948716946571</v>
          </cell>
        </row>
        <row r="95">
          <cell r="B95">
            <v>0.39943381964979663</v>
          </cell>
        </row>
        <row r="96">
          <cell r="B96">
            <v>0.39551166233167423</v>
          </cell>
        </row>
        <row r="97">
          <cell r="B97">
            <v>0.39162801782160994</v>
          </cell>
        </row>
        <row r="98">
          <cell r="B98">
            <v>0.38778250795109498</v>
          </cell>
        </row>
        <row r="99">
          <cell r="B99">
            <v>0.38397475826496741</v>
          </cell>
        </row>
        <row r="100">
          <cell r="B100">
            <v>0.38020439798495004</v>
          </cell>
        </row>
        <row r="101">
          <cell r="B101">
            <v>0.37647105997354574</v>
          </cell>
        </row>
        <row r="102">
          <cell r="B102">
            <v>0.37277438069828778</v>
          </cell>
        </row>
        <row r="103">
          <cell r="B103">
            <v>0.36911400019634077</v>
          </cell>
        </row>
        <row r="104">
          <cell r="B104">
            <v>0.3654895620394496</v>
          </cell>
        </row>
        <row r="105">
          <cell r="B105">
            <v>0.36190071329923224</v>
          </cell>
        </row>
        <row r="106">
          <cell r="B106">
            <v>0.35834710451281354</v>
          </cell>
        </row>
        <row r="107">
          <cell r="B107">
            <v>0.35482838964879632</v>
          </cell>
        </row>
        <row r="108">
          <cell r="B108">
            <v>0.3513442260735668</v>
          </cell>
        </row>
        <row r="109">
          <cell r="B109">
            <v>0.3478942745179307</v>
          </cell>
        </row>
        <row r="110">
          <cell r="B110">
            <v>0.34447819904407695</v>
          </cell>
        </row>
        <row r="111">
          <cell r="B111">
            <v>0.34109566701286603</v>
          </cell>
        </row>
        <row r="112">
          <cell r="B112">
            <v>0.3377463490514393</v>
          </cell>
        </row>
        <row r="113">
          <cell r="B113">
            <v>0.33442991902114627</v>
          </cell>
        </row>
        <row r="114">
          <cell r="B114">
            <v>0.33114605398578723</v>
          </cell>
        </row>
        <row r="115">
          <cell r="B115">
            <v>0.32789443418016728</v>
          </cell>
        </row>
        <row r="116">
          <cell r="B116">
            <v>0.32467474297895932</v>
          </cell>
        </row>
        <row r="117">
          <cell r="B117">
            <v>0.32148666686587279</v>
          </cell>
        </row>
        <row r="118">
          <cell r="B118">
            <v>0.31832989540312517</v>
          </cell>
        </row>
        <row r="119">
          <cell r="B119">
            <v>0.31520412120121316</v>
          </cell>
        </row>
        <row r="120">
          <cell r="B120">
            <v>0.31210903988898081</v>
          </cell>
        </row>
        <row r="121">
          <cell r="B121">
            <v>0.30904435008398135</v>
          </cell>
        </row>
        <row r="122">
          <cell r="B122">
            <v>0.30600975336313035</v>
          </cell>
        </row>
        <row r="123">
          <cell r="B123">
            <v>0.30300495423364671</v>
          </cell>
        </row>
        <row r="124">
          <cell r="B124">
            <v>0.30002966010427928</v>
          </cell>
        </row>
        <row r="125">
          <cell r="B125">
            <v>0.29708358125681589</v>
          </cell>
        </row>
        <row r="126">
          <cell r="B126">
            <v>0.29416643081787203</v>
          </cell>
        </row>
        <row r="127">
          <cell r="B127">
            <v>0.29127792473095671</v>
          </cell>
        </row>
        <row r="128">
          <cell r="B128">
            <v>0.28841778172881266</v>
          </cell>
        </row>
        <row r="129">
          <cell r="B129">
            <v>0.28558572330602788</v>
          </cell>
        </row>
        <row r="130">
          <cell r="B130">
            <v>0.28278147369191642</v>
          </cell>
        </row>
        <row r="131">
          <cell r="B131">
            <v>0.28000475982366507</v>
          </cell>
        </row>
        <row r="132">
          <cell r="B132">
            <v>0.27725531131974429</v>
          </cell>
        </row>
        <row r="133">
          <cell r="B133">
            <v>0.27453286045357966</v>
          </cell>
        </row>
        <row r="134">
          <cell r="B134">
            <v>0.27183714212748217</v>
          </cell>
        </row>
        <row r="135">
          <cell r="B135">
            <v>0.26916789384683443</v>
          </cell>
        </row>
        <row r="136">
          <cell r="B136">
            <v>0.26652485569453038</v>
          </cell>
        </row>
        <row r="137">
          <cell r="B137">
            <v>0.26390777030566587</v>
          </cell>
        </row>
        <row r="138">
          <cell r="B138">
            <v>0.26131638284247799</v>
          </cell>
        </row>
        <row r="139">
          <cell r="B139">
            <v>0.25875044096953015</v>
          </cell>
        </row>
        <row r="140">
          <cell r="B140">
            <v>0.25620969482914119</v>
          </cell>
        </row>
        <row r="141">
          <cell r="B141">
            <v>0.25369389701705541</v>
          </cell>
        </row>
        <row r="142">
          <cell r="B142">
            <v>0.25120280255835176</v>
          </cell>
        </row>
        <row r="143">
          <cell r="B143">
            <v>0.24873616888358951</v>
          </cell>
        </row>
        <row r="144">
          <cell r="B144">
            <v>0.24629375580518809</v>
          </cell>
        </row>
        <row r="145">
          <cell r="B145">
            <v>0.2438753254940389</v>
          </cell>
        </row>
        <row r="146">
          <cell r="B146">
            <v>0.24148064245634682</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nt rolls_Actual"/>
      <sheetName val="Tenant"/>
      <sheetName val="Annual Rent"/>
      <sheetName val="Initial Information"/>
      <sheetName val="DCF"/>
      <sheetName val="Market Approch"/>
      <sheetName val="Sheet2"/>
      <sheetName val="Sheet3"/>
    </sheetNames>
    <sheetDataSet>
      <sheetData sheetId="0"/>
      <sheetData sheetId="1"/>
      <sheetData sheetId="2"/>
      <sheetData sheetId="3">
        <row r="34">
          <cell r="H34">
            <v>0</v>
          </cell>
          <cell r="I34">
            <v>0</v>
          </cell>
          <cell r="J34">
            <v>0</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G994"/>
  <sheetViews>
    <sheetView zoomScale="78" zoomScaleNormal="78" zoomScaleSheetLayoutView="118" workbookViewId="0">
      <selection activeCell="N22" sqref="N22"/>
    </sheetView>
  </sheetViews>
  <sheetFormatPr defaultRowHeight="12.75"/>
  <cols>
    <col min="1" max="1" width="15.5703125" style="3" bestFit="1" customWidth="1"/>
    <col min="2" max="2" width="35.28515625" style="3" bestFit="1" customWidth="1"/>
    <col min="3" max="3" width="14.42578125" style="45" bestFit="1" customWidth="1"/>
    <col min="4" max="4" width="15.85546875" style="3" hidden="1" customWidth="1"/>
    <col min="5" max="5" width="14.140625" style="3" hidden="1" customWidth="1"/>
    <col min="6" max="11" width="15.85546875" style="3" hidden="1" customWidth="1"/>
    <col min="12" max="12" width="15.5703125" style="3" bestFit="1" customWidth="1"/>
    <col min="13" max="13" width="15.85546875" style="3" bestFit="1" customWidth="1"/>
    <col min="14" max="15" width="15.5703125" style="3" bestFit="1" customWidth="1"/>
    <col min="16" max="16" width="14.85546875" style="3" bestFit="1" customWidth="1"/>
    <col min="17" max="17" width="14.28515625" style="3" bestFit="1" customWidth="1"/>
    <col min="18" max="18" width="16.7109375" style="3" bestFit="1" customWidth="1"/>
    <col min="19" max="19" width="14" style="3" bestFit="1" customWidth="1"/>
    <col min="20" max="22" width="14.28515625" style="3" bestFit="1" customWidth="1"/>
    <col min="23" max="23" width="14.85546875" style="3" bestFit="1" customWidth="1"/>
    <col min="24" max="24" width="14" style="3" bestFit="1" customWidth="1"/>
    <col min="25" max="25" width="14.28515625" style="3" bestFit="1" customWidth="1"/>
    <col min="26" max="27" width="14.85546875" style="3" bestFit="1" customWidth="1"/>
    <col min="28" max="29" width="14" style="3" bestFit="1" customWidth="1"/>
    <col min="30" max="33" width="14.28515625" style="3" bestFit="1" customWidth="1"/>
    <col min="34" max="34" width="14" style="3" bestFit="1" customWidth="1"/>
    <col min="35" max="35" width="14.28515625" style="3" bestFit="1" customWidth="1"/>
    <col min="36" max="36" width="14" style="3" bestFit="1" customWidth="1"/>
    <col min="37" max="37" width="14.85546875" style="3" bestFit="1" customWidth="1"/>
    <col min="38" max="38" width="14.28515625" style="3" bestFit="1" customWidth="1"/>
    <col min="39" max="39" width="14" style="3" bestFit="1" customWidth="1"/>
    <col min="40" max="42" width="14.42578125" style="3" bestFit="1" customWidth="1"/>
    <col min="43" max="43" width="14.85546875" style="3" bestFit="1" customWidth="1"/>
    <col min="44" max="46" width="14.42578125" style="3" bestFit="1" customWidth="1"/>
    <col min="47" max="48" width="14.85546875" style="3" bestFit="1" customWidth="1"/>
    <col min="49" max="49" width="14.42578125" style="3" bestFit="1" customWidth="1"/>
    <col min="50" max="52" width="14.85546875" style="3" bestFit="1" customWidth="1"/>
    <col min="53" max="54" width="14.42578125" style="3" bestFit="1" customWidth="1"/>
    <col min="55" max="55" width="14.85546875" style="3" bestFit="1" customWidth="1"/>
    <col min="56" max="64" width="14.42578125" style="3" bestFit="1" customWidth="1"/>
    <col min="65" max="66" width="14.85546875" style="3" bestFit="1" customWidth="1"/>
    <col min="67" max="67" width="14.42578125" style="3" bestFit="1" customWidth="1"/>
    <col min="68" max="68" width="14.85546875" style="3" bestFit="1" customWidth="1"/>
    <col min="69" max="69" width="14.42578125" style="3" bestFit="1" customWidth="1"/>
    <col min="70" max="71" width="14.85546875" style="3" bestFit="1" customWidth="1"/>
    <col min="72" max="76" width="14.42578125" style="3" bestFit="1" customWidth="1"/>
    <col min="77" max="79" width="14.85546875" style="3" bestFit="1" customWidth="1"/>
    <col min="80" max="83" width="14.42578125" style="3" bestFit="1" customWidth="1"/>
    <col min="84" max="85" width="14.85546875" style="3" bestFit="1" customWidth="1"/>
    <col min="86" max="86" width="14.42578125" style="3" bestFit="1" customWidth="1"/>
    <col min="87" max="87" width="14.85546875" style="3" bestFit="1" customWidth="1"/>
    <col min="88" max="119" width="14.42578125" style="3" bestFit="1" customWidth="1"/>
    <col min="120" max="155" width="15" style="3" bestFit="1" customWidth="1"/>
    <col min="156" max="162" width="14.42578125" style="3" bestFit="1" customWidth="1"/>
    <col min="163" max="163" width="15.140625" style="3" bestFit="1" customWidth="1"/>
    <col min="164" max="16384" width="9.140625" style="3"/>
  </cols>
  <sheetData>
    <row r="1" spans="1:162" ht="20.25">
      <c r="A1" s="1"/>
      <c r="B1" s="1"/>
      <c r="C1" s="2"/>
      <c r="D1" s="1"/>
      <c r="E1" s="1"/>
      <c r="F1" s="208" t="s">
        <v>0</v>
      </c>
      <c r="G1" s="208"/>
      <c r="H1" s="208"/>
      <c r="I1" s="208"/>
      <c r="J1" s="208"/>
      <c r="K1" s="1"/>
      <c r="L1" s="1"/>
      <c r="M1" s="1"/>
      <c r="N1" s="1"/>
      <c r="O1" s="1"/>
    </row>
    <row r="2" spans="1:162" ht="17.25" thickBot="1">
      <c r="A2" s="209"/>
      <c r="B2" s="210"/>
      <c r="C2" s="5"/>
      <c r="D2" s="211">
        <v>2015</v>
      </c>
      <c r="E2" s="212"/>
      <c r="F2" s="212"/>
      <c r="G2" s="212"/>
      <c r="H2" s="212"/>
      <c r="I2" s="212"/>
      <c r="J2" s="212"/>
      <c r="K2" s="212"/>
      <c r="L2" s="212"/>
      <c r="M2" s="212"/>
      <c r="N2" s="212"/>
      <c r="O2" s="213"/>
      <c r="P2" s="211">
        <v>2016</v>
      </c>
      <c r="Q2" s="212"/>
      <c r="R2" s="212"/>
      <c r="S2" s="212">
        <v>2016</v>
      </c>
      <c r="T2" s="212"/>
      <c r="U2" s="212"/>
      <c r="V2" s="212"/>
      <c r="W2" s="212"/>
      <c r="X2" s="212"/>
      <c r="Y2" s="212"/>
      <c r="Z2" s="212"/>
      <c r="AA2" s="214"/>
      <c r="AB2" s="211">
        <v>2017</v>
      </c>
      <c r="AC2" s="212"/>
      <c r="AD2" s="212"/>
      <c r="AE2" s="212">
        <v>2017</v>
      </c>
      <c r="AF2" s="212"/>
      <c r="AG2" s="212"/>
      <c r="AH2" s="212"/>
      <c r="AI2" s="212"/>
      <c r="AJ2" s="212"/>
      <c r="AK2" s="212"/>
      <c r="AL2" s="212"/>
      <c r="AM2" s="214"/>
      <c r="AN2" s="211">
        <v>2018</v>
      </c>
      <c r="AO2" s="212"/>
      <c r="AP2" s="212"/>
      <c r="AQ2" s="212">
        <v>2018</v>
      </c>
      <c r="AR2" s="212"/>
      <c r="AS2" s="212"/>
      <c r="AT2" s="212"/>
      <c r="AU2" s="212"/>
      <c r="AV2" s="212"/>
      <c r="AW2" s="212"/>
      <c r="AX2" s="212"/>
      <c r="AY2" s="214"/>
      <c r="AZ2" s="211">
        <v>2019</v>
      </c>
      <c r="BA2" s="212"/>
      <c r="BB2" s="212"/>
      <c r="BC2" s="212">
        <v>2019</v>
      </c>
      <c r="BD2" s="212"/>
      <c r="BE2" s="212"/>
      <c r="BF2" s="212"/>
      <c r="BG2" s="212"/>
      <c r="BH2" s="212"/>
      <c r="BI2" s="212"/>
      <c r="BJ2" s="212"/>
      <c r="BK2" s="214"/>
      <c r="BL2" s="211">
        <v>2020</v>
      </c>
      <c r="BM2" s="212"/>
      <c r="BN2" s="212"/>
      <c r="BO2" s="212">
        <v>2020</v>
      </c>
      <c r="BP2" s="212"/>
      <c r="BQ2" s="212"/>
      <c r="BR2" s="212"/>
      <c r="BS2" s="212"/>
      <c r="BT2" s="212"/>
      <c r="BU2" s="212"/>
      <c r="BV2" s="212"/>
      <c r="BW2" s="214"/>
      <c r="BX2" s="211">
        <v>2021</v>
      </c>
      <c r="BY2" s="212"/>
      <c r="BZ2" s="212"/>
      <c r="CA2" s="212">
        <v>2021</v>
      </c>
      <c r="CB2" s="212"/>
      <c r="CC2" s="212"/>
      <c r="CD2" s="212"/>
      <c r="CE2" s="212"/>
      <c r="CF2" s="212"/>
      <c r="CG2" s="212"/>
      <c r="CH2" s="212"/>
      <c r="CI2" s="214"/>
      <c r="CJ2" s="211">
        <v>2022</v>
      </c>
      <c r="CK2" s="212"/>
      <c r="CL2" s="212"/>
      <c r="CM2" s="212">
        <v>2022</v>
      </c>
      <c r="CN2" s="212"/>
      <c r="CO2" s="212"/>
      <c r="CP2" s="212"/>
      <c r="CQ2" s="212"/>
      <c r="CR2" s="212"/>
      <c r="CS2" s="212"/>
      <c r="CT2" s="212"/>
      <c r="CU2" s="214"/>
      <c r="CV2" s="211">
        <v>2023</v>
      </c>
      <c r="CW2" s="212"/>
      <c r="CX2" s="212"/>
      <c r="CY2" s="212">
        <v>2023</v>
      </c>
      <c r="CZ2" s="212"/>
      <c r="DA2" s="212"/>
      <c r="DB2" s="212"/>
      <c r="DC2" s="212"/>
      <c r="DD2" s="212"/>
      <c r="DE2" s="212"/>
      <c r="DF2" s="212"/>
      <c r="DG2" s="214"/>
      <c r="DH2" s="211">
        <v>2024</v>
      </c>
      <c r="DI2" s="212"/>
      <c r="DJ2" s="212"/>
      <c r="DK2" s="212">
        <v>2024</v>
      </c>
      <c r="DL2" s="212"/>
      <c r="DM2" s="212"/>
      <c r="DN2" s="212"/>
      <c r="DO2" s="212"/>
      <c r="DP2" s="212"/>
      <c r="DQ2" s="212"/>
      <c r="DR2" s="212"/>
      <c r="DS2" s="214"/>
      <c r="DT2" s="211">
        <v>2025</v>
      </c>
      <c r="DU2" s="212"/>
      <c r="DV2" s="212"/>
      <c r="DW2" s="212">
        <v>2025</v>
      </c>
      <c r="DX2" s="212"/>
      <c r="DY2" s="212"/>
      <c r="DZ2" s="212"/>
      <c r="EA2" s="212"/>
      <c r="EB2" s="212"/>
      <c r="EC2" s="212"/>
      <c r="ED2" s="212"/>
      <c r="EE2" s="214"/>
      <c r="EF2" s="211">
        <v>2026</v>
      </c>
      <c r="EG2" s="212"/>
      <c r="EH2" s="212"/>
      <c r="EI2" s="212">
        <v>2026</v>
      </c>
      <c r="EJ2" s="212"/>
      <c r="EK2" s="212"/>
      <c r="EL2" s="212"/>
      <c r="EM2" s="212"/>
      <c r="EN2" s="212"/>
      <c r="EO2" s="212"/>
      <c r="EP2" s="212"/>
      <c r="EQ2" s="214"/>
      <c r="ER2" s="211">
        <v>2027</v>
      </c>
      <c r="ES2" s="212"/>
      <c r="ET2" s="212"/>
      <c r="EU2" s="212">
        <v>2027</v>
      </c>
      <c r="EV2" s="212"/>
      <c r="EW2" s="212"/>
      <c r="EX2" s="212"/>
      <c r="EY2" s="212"/>
      <c r="EZ2" s="212"/>
      <c r="FA2" s="212"/>
      <c r="FB2" s="212"/>
      <c r="FC2" s="214"/>
      <c r="FD2" s="215">
        <v>2028</v>
      </c>
      <c r="FE2" s="215"/>
      <c r="FF2" s="215"/>
    </row>
    <row r="3" spans="1:162" ht="16.5">
      <c r="A3" s="6" t="s">
        <v>1</v>
      </c>
      <c r="B3" s="6" t="s">
        <v>2</v>
      </c>
      <c r="C3" s="7" t="s">
        <v>3</v>
      </c>
      <c r="D3" s="6" t="s">
        <v>4</v>
      </c>
      <c r="E3" s="6" t="s">
        <v>5</v>
      </c>
      <c r="F3" s="6" t="s">
        <v>6</v>
      </c>
      <c r="G3" s="6" t="s">
        <v>7</v>
      </c>
      <c r="H3" s="6" t="s">
        <v>8</v>
      </c>
      <c r="I3" s="6" t="s">
        <v>9</v>
      </c>
      <c r="J3" s="6" t="s">
        <v>10</v>
      </c>
      <c r="K3" s="6" t="s">
        <v>11</v>
      </c>
      <c r="L3" s="6" t="s">
        <v>12</v>
      </c>
      <c r="M3" s="6" t="s">
        <v>13</v>
      </c>
      <c r="N3" s="6" t="s">
        <v>14</v>
      </c>
      <c r="O3" s="6" t="s">
        <v>15</v>
      </c>
      <c r="P3" s="6" t="s">
        <v>4</v>
      </c>
      <c r="Q3" s="6" t="s">
        <v>5</v>
      </c>
      <c r="R3" s="6" t="s">
        <v>6</v>
      </c>
      <c r="S3" s="6" t="s">
        <v>7</v>
      </c>
      <c r="T3" s="6" t="s">
        <v>8</v>
      </c>
      <c r="U3" s="6" t="s">
        <v>9</v>
      </c>
      <c r="V3" s="6" t="s">
        <v>10</v>
      </c>
      <c r="W3" s="6" t="s">
        <v>11</v>
      </c>
      <c r="X3" s="6" t="s">
        <v>12</v>
      </c>
      <c r="Y3" s="6" t="s">
        <v>13</v>
      </c>
      <c r="Z3" s="6" t="s">
        <v>14</v>
      </c>
      <c r="AA3" s="6" t="s">
        <v>15</v>
      </c>
      <c r="AB3" s="6" t="s">
        <v>4</v>
      </c>
      <c r="AC3" s="6" t="s">
        <v>5</v>
      </c>
      <c r="AD3" s="6" t="s">
        <v>6</v>
      </c>
      <c r="AE3" s="6" t="s">
        <v>7</v>
      </c>
      <c r="AF3" s="6" t="s">
        <v>8</v>
      </c>
      <c r="AG3" s="6" t="s">
        <v>9</v>
      </c>
      <c r="AH3" s="6" t="s">
        <v>10</v>
      </c>
      <c r="AI3" s="6" t="s">
        <v>11</v>
      </c>
      <c r="AJ3" s="6" t="s">
        <v>12</v>
      </c>
      <c r="AK3" s="6" t="s">
        <v>13</v>
      </c>
      <c r="AL3" s="6" t="s">
        <v>14</v>
      </c>
      <c r="AM3" s="6" t="s">
        <v>15</v>
      </c>
      <c r="AN3" s="6" t="s">
        <v>4</v>
      </c>
      <c r="AO3" s="6" t="s">
        <v>5</v>
      </c>
      <c r="AP3" s="6" t="s">
        <v>6</v>
      </c>
      <c r="AQ3" s="6" t="s">
        <v>7</v>
      </c>
      <c r="AR3" s="6" t="s">
        <v>8</v>
      </c>
      <c r="AS3" s="6" t="s">
        <v>9</v>
      </c>
      <c r="AT3" s="6" t="s">
        <v>10</v>
      </c>
      <c r="AU3" s="6" t="s">
        <v>11</v>
      </c>
      <c r="AV3" s="6" t="s">
        <v>12</v>
      </c>
      <c r="AW3" s="6" t="s">
        <v>13</v>
      </c>
      <c r="AX3" s="6" t="s">
        <v>14</v>
      </c>
      <c r="AY3" s="6" t="s">
        <v>15</v>
      </c>
      <c r="AZ3" s="6" t="s">
        <v>4</v>
      </c>
      <c r="BA3" s="6" t="s">
        <v>5</v>
      </c>
      <c r="BB3" s="6" t="s">
        <v>6</v>
      </c>
      <c r="BC3" s="6" t="s">
        <v>7</v>
      </c>
      <c r="BD3" s="6" t="s">
        <v>8</v>
      </c>
      <c r="BE3" s="6" t="s">
        <v>9</v>
      </c>
      <c r="BF3" s="6" t="s">
        <v>10</v>
      </c>
      <c r="BG3" s="6" t="s">
        <v>11</v>
      </c>
      <c r="BH3" s="6" t="s">
        <v>12</v>
      </c>
      <c r="BI3" s="6" t="s">
        <v>13</v>
      </c>
      <c r="BJ3" s="6" t="s">
        <v>14</v>
      </c>
      <c r="BK3" s="6" t="s">
        <v>15</v>
      </c>
      <c r="BL3" s="6" t="s">
        <v>4</v>
      </c>
      <c r="BM3" s="6" t="s">
        <v>5</v>
      </c>
      <c r="BN3" s="6" t="s">
        <v>6</v>
      </c>
      <c r="BO3" s="6" t="s">
        <v>7</v>
      </c>
      <c r="BP3" s="6" t="s">
        <v>8</v>
      </c>
      <c r="BQ3" s="6" t="s">
        <v>9</v>
      </c>
      <c r="BR3" s="6" t="s">
        <v>10</v>
      </c>
      <c r="BS3" s="6" t="s">
        <v>11</v>
      </c>
      <c r="BT3" s="6" t="s">
        <v>12</v>
      </c>
      <c r="BU3" s="6" t="s">
        <v>13</v>
      </c>
      <c r="BV3" s="6" t="s">
        <v>14</v>
      </c>
      <c r="BW3" s="6" t="s">
        <v>15</v>
      </c>
      <c r="BX3" s="6" t="s">
        <v>4</v>
      </c>
      <c r="BY3" s="6" t="s">
        <v>5</v>
      </c>
      <c r="BZ3" s="6" t="s">
        <v>6</v>
      </c>
      <c r="CA3" s="6" t="s">
        <v>7</v>
      </c>
      <c r="CB3" s="6" t="s">
        <v>8</v>
      </c>
      <c r="CC3" s="6" t="s">
        <v>9</v>
      </c>
      <c r="CD3" s="6" t="s">
        <v>10</v>
      </c>
      <c r="CE3" s="6" t="s">
        <v>11</v>
      </c>
      <c r="CF3" s="6" t="s">
        <v>12</v>
      </c>
      <c r="CG3" s="6" t="s">
        <v>13</v>
      </c>
      <c r="CH3" s="6" t="s">
        <v>14</v>
      </c>
      <c r="CI3" s="6" t="s">
        <v>15</v>
      </c>
      <c r="CJ3" s="6" t="s">
        <v>4</v>
      </c>
      <c r="CK3" s="6" t="s">
        <v>5</v>
      </c>
      <c r="CL3" s="6" t="s">
        <v>6</v>
      </c>
      <c r="CM3" s="6" t="s">
        <v>7</v>
      </c>
      <c r="CN3" s="6" t="s">
        <v>8</v>
      </c>
      <c r="CO3" s="6" t="s">
        <v>9</v>
      </c>
      <c r="CP3" s="6" t="s">
        <v>10</v>
      </c>
      <c r="CQ3" s="6" t="s">
        <v>11</v>
      </c>
      <c r="CR3" s="6" t="s">
        <v>12</v>
      </c>
      <c r="CS3" s="6" t="s">
        <v>13</v>
      </c>
      <c r="CT3" s="6" t="s">
        <v>14</v>
      </c>
      <c r="CU3" s="6" t="s">
        <v>15</v>
      </c>
      <c r="CV3" s="6" t="s">
        <v>4</v>
      </c>
      <c r="CW3" s="6" t="s">
        <v>5</v>
      </c>
      <c r="CX3" s="6" t="s">
        <v>6</v>
      </c>
      <c r="CY3" s="6" t="s">
        <v>7</v>
      </c>
      <c r="CZ3" s="6" t="s">
        <v>8</v>
      </c>
      <c r="DA3" s="6" t="s">
        <v>9</v>
      </c>
      <c r="DB3" s="6" t="s">
        <v>10</v>
      </c>
      <c r="DC3" s="6" t="s">
        <v>11</v>
      </c>
      <c r="DD3" s="6" t="s">
        <v>12</v>
      </c>
      <c r="DE3" s="6" t="s">
        <v>13</v>
      </c>
      <c r="DF3" s="6" t="s">
        <v>14</v>
      </c>
      <c r="DG3" s="6" t="s">
        <v>15</v>
      </c>
      <c r="DH3" s="6" t="s">
        <v>4</v>
      </c>
      <c r="DI3" s="6" t="s">
        <v>5</v>
      </c>
      <c r="DJ3" s="6" t="s">
        <v>6</v>
      </c>
      <c r="DK3" s="6" t="s">
        <v>7</v>
      </c>
      <c r="DL3" s="6" t="s">
        <v>8</v>
      </c>
      <c r="DM3" s="6" t="s">
        <v>9</v>
      </c>
      <c r="DN3" s="6" t="s">
        <v>10</v>
      </c>
      <c r="DO3" s="6" t="s">
        <v>11</v>
      </c>
      <c r="DP3" s="6" t="s">
        <v>12</v>
      </c>
      <c r="DQ3" s="6" t="s">
        <v>13</v>
      </c>
      <c r="DR3" s="6" t="s">
        <v>14</v>
      </c>
      <c r="DS3" s="6" t="s">
        <v>15</v>
      </c>
      <c r="DT3" s="6" t="s">
        <v>4</v>
      </c>
      <c r="DU3" s="6" t="s">
        <v>5</v>
      </c>
      <c r="DV3" s="6" t="s">
        <v>6</v>
      </c>
      <c r="DW3" s="6" t="s">
        <v>7</v>
      </c>
      <c r="DX3" s="6" t="s">
        <v>8</v>
      </c>
      <c r="DY3" s="6" t="s">
        <v>9</v>
      </c>
      <c r="DZ3" s="6" t="s">
        <v>10</v>
      </c>
      <c r="EA3" s="6" t="s">
        <v>11</v>
      </c>
      <c r="EB3" s="6" t="s">
        <v>12</v>
      </c>
      <c r="EC3" s="6" t="s">
        <v>13</v>
      </c>
      <c r="ED3" s="6" t="s">
        <v>14</v>
      </c>
      <c r="EE3" s="6" t="s">
        <v>15</v>
      </c>
      <c r="EF3" s="6" t="s">
        <v>4</v>
      </c>
      <c r="EG3" s="6" t="s">
        <v>5</v>
      </c>
      <c r="EH3" s="6" t="s">
        <v>6</v>
      </c>
      <c r="EI3" s="6" t="s">
        <v>7</v>
      </c>
      <c r="EJ3" s="6" t="s">
        <v>8</v>
      </c>
      <c r="EK3" s="6" t="s">
        <v>9</v>
      </c>
      <c r="EL3" s="6" t="s">
        <v>10</v>
      </c>
      <c r="EM3" s="6" t="s">
        <v>11</v>
      </c>
      <c r="EN3" s="6" t="s">
        <v>12</v>
      </c>
      <c r="EO3" s="6" t="s">
        <v>13</v>
      </c>
      <c r="EP3" s="6" t="s">
        <v>14</v>
      </c>
      <c r="EQ3" s="6" t="s">
        <v>15</v>
      </c>
      <c r="ER3" s="6" t="s">
        <v>4</v>
      </c>
      <c r="ES3" s="6" t="s">
        <v>5</v>
      </c>
      <c r="ET3" s="6" t="s">
        <v>6</v>
      </c>
      <c r="EU3" s="6" t="s">
        <v>7</v>
      </c>
      <c r="EV3" s="6" t="s">
        <v>8</v>
      </c>
      <c r="EW3" s="6" t="s">
        <v>9</v>
      </c>
      <c r="EX3" s="6" t="s">
        <v>10</v>
      </c>
      <c r="EY3" s="6" t="s">
        <v>11</v>
      </c>
      <c r="EZ3" s="6" t="s">
        <v>12</v>
      </c>
      <c r="FA3" s="6" t="s">
        <v>13</v>
      </c>
      <c r="FB3" s="6" t="s">
        <v>14</v>
      </c>
      <c r="FC3" s="6" t="s">
        <v>15</v>
      </c>
      <c r="FD3" s="6" t="s">
        <v>4</v>
      </c>
      <c r="FE3" s="6" t="s">
        <v>16</v>
      </c>
      <c r="FF3" s="6" t="s">
        <v>6</v>
      </c>
    </row>
    <row r="4" spans="1:162" ht="16.5">
      <c r="A4" s="8" t="s">
        <v>17</v>
      </c>
      <c r="B4" s="9" t="s">
        <v>18</v>
      </c>
      <c r="C4" s="10">
        <v>97177.1</v>
      </c>
      <c r="D4" s="10"/>
      <c r="E4" s="10"/>
      <c r="F4" s="10"/>
      <c r="G4" s="10"/>
      <c r="H4" s="10"/>
      <c r="I4" s="10"/>
      <c r="J4" s="10"/>
      <c r="K4" s="10"/>
      <c r="L4" s="10">
        <v>97177</v>
      </c>
      <c r="M4" s="10">
        <v>97177</v>
      </c>
      <c r="N4" s="10">
        <v>97177</v>
      </c>
      <c r="O4" s="10">
        <v>97177</v>
      </c>
      <c r="P4" s="10">
        <v>97177</v>
      </c>
      <c r="Q4" s="10">
        <v>97177</v>
      </c>
      <c r="R4" s="10">
        <v>97177</v>
      </c>
      <c r="S4" s="10">
        <v>97177</v>
      </c>
      <c r="T4" s="10">
        <v>97177</v>
      </c>
      <c r="U4" s="10">
        <v>97177</v>
      </c>
      <c r="V4" s="10">
        <v>97177</v>
      </c>
      <c r="W4" s="10">
        <v>97177</v>
      </c>
      <c r="X4" s="10">
        <v>97177</v>
      </c>
      <c r="Y4" s="10">
        <v>97177</v>
      </c>
      <c r="Z4" s="10">
        <v>97177</v>
      </c>
      <c r="AA4" s="10">
        <v>97177</v>
      </c>
      <c r="AB4" s="10">
        <v>97177</v>
      </c>
      <c r="AC4" s="10">
        <v>97177</v>
      </c>
      <c r="AD4" s="10">
        <v>97177</v>
      </c>
      <c r="AE4" s="10">
        <v>97177</v>
      </c>
      <c r="AF4" s="10">
        <v>97177</v>
      </c>
      <c r="AG4" s="10">
        <v>97177</v>
      </c>
      <c r="AH4" s="10">
        <v>97177</v>
      </c>
      <c r="AI4" s="10">
        <v>97177</v>
      </c>
      <c r="AJ4" s="10">
        <v>97177</v>
      </c>
      <c r="AK4" s="10">
        <v>97177</v>
      </c>
      <c r="AL4" s="10">
        <v>97177</v>
      </c>
      <c r="AM4" s="10">
        <v>97177</v>
      </c>
      <c r="AN4" s="10">
        <v>111753.55</v>
      </c>
      <c r="AO4" s="10">
        <v>111753.55</v>
      </c>
      <c r="AP4" s="10">
        <v>111753.55</v>
      </c>
      <c r="AQ4" s="10">
        <v>111753.55</v>
      </c>
      <c r="AR4" s="10">
        <v>111753.55</v>
      </c>
      <c r="AS4" s="10">
        <v>111753.55</v>
      </c>
      <c r="AT4" s="10">
        <v>111753.55</v>
      </c>
      <c r="AU4" s="10">
        <v>111753.55</v>
      </c>
      <c r="AV4" s="10">
        <v>111753.55</v>
      </c>
      <c r="AW4" s="10">
        <v>111753.55</v>
      </c>
      <c r="AX4" s="10">
        <v>111753.55</v>
      </c>
      <c r="AY4" s="10">
        <v>111753.55</v>
      </c>
      <c r="AZ4" s="10">
        <v>111753.55</v>
      </c>
      <c r="BA4" s="10">
        <v>111753.55</v>
      </c>
      <c r="BB4" s="10">
        <v>111753.55</v>
      </c>
      <c r="BC4" s="10">
        <v>111753.55</v>
      </c>
      <c r="BD4" s="10">
        <v>111753.55</v>
      </c>
      <c r="BE4" s="10">
        <v>111753.55</v>
      </c>
      <c r="BF4" s="10">
        <v>111753.55</v>
      </c>
      <c r="BG4" s="10">
        <v>111753.55</v>
      </c>
      <c r="BH4" s="10">
        <v>111753.55</v>
      </c>
      <c r="BI4" s="10">
        <v>111753.55</v>
      </c>
      <c r="BJ4" s="10">
        <v>111753.55</v>
      </c>
      <c r="BK4" s="10">
        <v>111753.55</v>
      </c>
      <c r="BL4" s="10">
        <v>111753.55</v>
      </c>
      <c r="BM4" s="10">
        <v>111753.55</v>
      </c>
      <c r="BN4" s="10">
        <v>111753.55</v>
      </c>
      <c r="BO4" s="10">
        <v>111753.55</v>
      </c>
      <c r="BP4" s="10">
        <v>111753.55</v>
      </c>
      <c r="BQ4" s="10">
        <v>111753.55</v>
      </c>
      <c r="BR4" s="10">
        <v>111753.55</v>
      </c>
      <c r="BS4" s="10">
        <v>111753.55</v>
      </c>
      <c r="BT4" s="10">
        <v>111753.55</v>
      </c>
      <c r="BU4" s="10">
        <v>111753.55</v>
      </c>
      <c r="BV4" s="10">
        <v>111753.55</v>
      </c>
      <c r="BW4" s="10">
        <v>111753.55</v>
      </c>
      <c r="BX4" s="10">
        <v>128516.5825</v>
      </c>
      <c r="BY4" s="10">
        <v>128516.5825</v>
      </c>
      <c r="BZ4" s="10">
        <v>128516.5825</v>
      </c>
      <c r="CA4" s="10">
        <v>128516.5825</v>
      </c>
      <c r="CB4" s="10">
        <v>128516.5825</v>
      </c>
      <c r="CC4" s="10">
        <v>128516.5825</v>
      </c>
      <c r="CD4" s="10">
        <v>128516.5825</v>
      </c>
      <c r="CE4" s="10">
        <v>128516.5825</v>
      </c>
      <c r="CF4" s="10">
        <v>128516.5825</v>
      </c>
      <c r="CG4" s="10">
        <v>128516.5825</v>
      </c>
      <c r="CH4" s="10">
        <v>128516.5825</v>
      </c>
      <c r="CI4" s="10">
        <v>128516.5825</v>
      </c>
      <c r="CJ4" s="10">
        <v>128516.5825</v>
      </c>
      <c r="CK4" s="10">
        <v>128516.5825</v>
      </c>
      <c r="CL4" s="10">
        <v>128516.5825</v>
      </c>
      <c r="CM4" s="10">
        <v>128516.5825</v>
      </c>
      <c r="CN4" s="10">
        <v>128516.5825</v>
      </c>
      <c r="CO4" s="10">
        <v>128516.5825</v>
      </c>
      <c r="CP4" s="10">
        <v>128516.5825</v>
      </c>
      <c r="CQ4" s="10">
        <v>128516.5825</v>
      </c>
      <c r="CR4" s="10">
        <v>128516.5825</v>
      </c>
      <c r="CS4" s="10">
        <v>128516.5825</v>
      </c>
      <c r="CT4" s="10">
        <v>128516.5825</v>
      </c>
      <c r="CU4" s="10">
        <v>128516.5825</v>
      </c>
      <c r="CV4" s="10">
        <v>128516.5825</v>
      </c>
      <c r="CW4" s="10">
        <v>128516.5825</v>
      </c>
      <c r="CX4" s="10">
        <v>128516.5825</v>
      </c>
      <c r="CY4" s="10">
        <v>128516.5825</v>
      </c>
      <c r="CZ4" s="10">
        <v>128516.5825</v>
      </c>
      <c r="DA4" s="10">
        <v>128516.5825</v>
      </c>
      <c r="DB4" s="10">
        <v>128516.5825</v>
      </c>
      <c r="DC4" s="10">
        <v>128516.5825</v>
      </c>
      <c r="DD4" s="10">
        <v>128516.5825</v>
      </c>
      <c r="DE4" s="10">
        <v>128516.5825</v>
      </c>
      <c r="DF4" s="10">
        <v>128516.5825</v>
      </c>
      <c r="DG4" s="10">
        <v>128516.5825</v>
      </c>
      <c r="DH4" s="10">
        <v>147794.06987500002</v>
      </c>
      <c r="DI4" s="10">
        <v>147794.06987500002</v>
      </c>
      <c r="DJ4" s="10">
        <v>147794.06987500002</v>
      </c>
      <c r="DK4" s="10">
        <v>147794.06987500002</v>
      </c>
      <c r="DL4" s="10">
        <v>147794.06987500002</v>
      </c>
      <c r="DM4" s="10">
        <v>147794.06987500002</v>
      </c>
      <c r="DN4" s="10">
        <v>147794.06987500002</v>
      </c>
      <c r="DO4" s="10">
        <v>147794.06987500002</v>
      </c>
      <c r="DP4" s="10">
        <v>147794.06987500002</v>
      </c>
      <c r="DQ4" s="10">
        <v>147794.06987500002</v>
      </c>
      <c r="DR4" s="10">
        <v>147794.06987500002</v>
      </c>
      <c r="DS4" s="10">
        <v>147794.06987500002</v>
      </c>
      <c r="DT4" s="10">
        <v>147794.06987500002</v>
      </c>
      <c r="DU4" s="10">
        <v>147794.06987500002</v>
      </c>
      <c r="DV4" s="10">
        <v>147794.06987500002</v>
      </c>
      <c r="DW4" s="10">
        <v>147794.06987500002</v>
      </c>
      <c r="DX4" s="10">
        <v>147794.06987500002</v>
      </c>
      <c r="DY4" s="10">
        <v>147794.06987500002</v>
      </c>
      <c r="DZ4" s="10">
        <v>147794.06987500002</v>
      </c>
      <c r="EA4" s="10">
        <v>147794.06987500002</v>
      </c>
      <c r="EB4" s="10">
        <v>147794.06987500002</v>
      </c>
      <c r="EC4" s="10">
        <v>147794.06987500002</v>
      </c>
      <c r="ED4" s="10">
        <v>147794.06987500002</v>
      </c>
      <c r="EE4" s="10">
        <v>147794.06987500002</v>
      </c>
      <c r="EF4" s="10">
        <v>147794.06987500002</v>
      </c>
      <c r="EG4" s="10">
        <v>147794.06987500002</v>
      </c>
      <c r="EH4" s="10">
        <v>147794.06987500002</v>
      </c>
      <c r="EI4" s="10">
        <v>147794.06987500002</v>
      </c>
      <c r="EJ4" s="10">
        <v>147794.06987500002</v>
      </c>
      <c r="EK4" s="10">
        <v>147794.06987500002</v>
      </c>
      <c r="EL4" s="10">
        <v>147794.06987500002</v>
      </c>
      <c r="EM4" s="10">
        <v>147794.06987500002</v>
      </c>
      <c r="EN4" s="10">
        <v>147794.06987500002</v>
      </c>
      <c r="EO4" s="10">
        <v>147794.06987500002</v>
      </c>
      <c r="EP4" s="10">
        <v>147794.06987500002</v>
      </c>
      <c r="EQ4" s="10">
        <v>147794.06987500002</v>
      </c>
      <c r="ER4" s="10">
        <v>169963.18035625003</v>
      </c>
      <c r="ES4" s="10">
        <v>169963.18035625003</v>
      </c>
      <c r="ET4" s="10">
        <v>169963.18035625003</v>
      </c>
      <c r="EU4" s="10">
        <v>169963.18035625003</v>
      </c>
      <c r="EV4" s="10">
        <v>169963.18035625003</v>
      </c>
      <c r="EW4" s="10">
        <v>169963.18035625003</v>
      </c>
      <c r="EX4" s="10">
        <v>169963.18035625003</v>
      </c>
      <c r="EY4" s="10">
        <v>169963.18035625003</v>
      </c>
      <c r="EZ4" s="10">
        <v>169963.18035625003</v>
      </c>
      <c r="FA4" s="10">
        <v>169963.18035625003</v>
      </c>
      <c r="FB4" s="10">
        <v>169963.18035625003</v>
      </c>
      <c r="FC4" s="10">
        <v>169963.18035625003</v>
      </c>
      <c r="FD4" s="10">
        <v>169963.18035625003</v>
      </c>
      <c r="FE4" s="10">
        <v>169963.18035625003</v>
      </c>
      <c r="FF4" s="10">
        <v>169963.18035625003</v>
      </c>
    </row>
    <row r="5" spans="1:162" ht="16.5">
      <c r="A5" s="8" t="s">
        <v>137</v>
      </c>
      <c r="B5" s="9" t="s">
        <v>28</v>
      </c>
      <c r="C5" s="10">
        <v>62021</v>
      </c>
      <c r="D5" s="10"/>
      <c r="E5" s="10"/>
      <c r="F5" s="10"/>
      <c r="G5" s="10"/>
      <c r="H5" s="10"/>
      <c r="I5" s="10"/>
      <c r="J5" s="10"/>
      <c r="K5" s="10"/>
      <c r="L5" s="10">
        <v>62021</v>
      </c>
      <c r="M5" s="10">
        <v>62021</v>
      </c>
      <c r="N5" s="10">
        <v>62021</v>
      </c>
      <c r="O5" s="10">
        <v>62021</v>
      </c>
      <c r="P5" s="10">
        <v>62021</v>
      </c>
      <c r="Q5" s="10">
        <v>62021</v>
      </c>
      <c r="R5" s="10">
        <v>62021</v>
      </c>
      <c r="S5" s="10">
        <v>62021</v>
      </c>
      <c r="T5" s="10">
        <v>62021</v>
      </c>
      <c r="U5" s="10">
        <v>62021</v>
      </c>
      <c r="V5" s="10">
        <v>62021</v>
      </c>
      <c r="W5" s="10">
        <v>62021</v>
      </c>
      <c r="X5" s="10">
        <v>62021</v>
      </c>
      <c r="Y5" s="10">
        <v>62021</v>
      </c>
      <c r="Z5" s="10">
        <v>62021</v>
      </c>
      <c r="AA5" s="10">
        <v>62021</v>
      </c>
      <c r="AB5" s="10">
        <v>62021</v>
      </c>
      <c r="AC5" s="10">
        <v>62021</v>
      </c>
      <c r="AD5" s="10">
        <v>62021</v>
      </c>
      <c r="AE5" s="10">
        <v>62021</v>
      </c>
      <c r="AF5" s="10">
        <v>62021</v>
      </c>
      <c r="AG5" s="10">
        <v>62021</v>
      </c>
      <c r="AH5" s="10">
        <v>62021</v>
      </c>
      <c r="AI5" s="10">
        <v>62021</v>
      </c>
      <c r="AJ5" s="10">
        <v>62021</v>
      </c>
      <c r="AK5" s="10">
        <v>62021</v>
      </c>
      <c r="AL5" s="10">
        <v>62021</v>
      </c>
      <c r="AM5" s="10">
        <v>62021</v>
      </c>
      <c r="AN5" s="10">
        <v>71324.149999999994</v>
      </c>
      <c r="AO5" s="10">
        <v>71324.149999999994</v>
      </c>
      <c r="AP5" s="10">
        <v>71324.149999999994</v>
      </c>
      <c r="AQ5" s="10">
        <v>71324.149999999994</v>
      </c>
      <c r="AR5" s="10">
        <v>71324.149999999994</v>
      </c>
      <c r="AS5" s="10">
        <v>71324.149999999994</v>
      </c>
      <c r="AT5" s="10">
        <v>71324.149999999994</v>
      </c>
      <c r="AU5" s="10">
        <v>71324.149999999994</v>
      </c>
      <c r="AV5" s="10">
        <v>71324.149999999994</v>
      </c>
      <c r="AW5" s="10">
        <v>71324.149999999994</v>
      </c>
      <c r="AX5" s="10">
        <v>71324.149999999994</v>
      </c>
      <c r="AY5" s="10">
        <v>71324.149999999994</v>
      </c>
      <c r="AZ5" s="10">
        <v>71324.149999999994</v>
      </c>
      <c r="BA5" s="10">
        <v>71324.149999999994</v>
      </c>
      <c r="BB5" s="10">
        <v>71324.149999999994</v>
      </c>
      <c r="BC5" s="10">
        <v>71324.149999999994</v>
      </c>
      <c r="BD5" s="10">
        <v>71324.149999999994</v>
      </c>
      <c r="BE5" s="10">
        <v>71324.149999999994</v>
      </c>
      <c r="BF5" s="10">
        <v>71324.149999999994</v>
      </c>
      <c r="BG5" s="10">
        <v>71324.149999999994</v>
      </c>
      <c r="BH5" s="10">
        <v>71324.149999999994</v>
      </c>
      <c r="BI5" s="10">
        <v>71324.149999999994</v>
      </c>
      <c r="BJ5" s="10">
        <v>71324.149999999994</v>
      </c>
      <c r="BK5" s="10">
        <v>71324.149999999994</v>
      </c>
      <c r="BL5" s="10">
        <v>71324.149999999994</v>
      </c>
      <c r="BM5" s="10">
        <v>71324.149999999994</v>
      </c>
      <c r="BN5" s="10">
        <v>71324.149999999994</v>
      </c>
      <c r="BO5" s="10">
        <v>71324.149999999994</v>
      </c>
      <c r="BP5" s="10">
        <v>71324.149999999994</v>
      </c>
      <c r="BQ5" s="10">
        <v>71324.149999999994</v>
      </c>
      <c r="BR5" s="10">
        <v>71324.149999999994</v>
      </c>
      <c r="BS5" s="10">
        <v>71324.149999999994</v>
      </c>
      <c r="BT5" s="10">
        <v>71324.149999999994</v>
      </c>
      <c r="BU5" s="10">
        <v>71324.149999999994</v>
      </c>
      <c r="BV5" s="10">
        <v>71324.149999999994</v>
      </c>
      <c r="BW5" s="10">
        <v>71324.149999999994</v>
      </c>
      <c r="BX5" s="10">
        <v>82022.772499999992</v>
      </c>
      <c r="BY5" s="10">
        <v>82022.772499999992</v>
      </c>
      <c r="BZ5" s="10">
        <v>82022.772499999992</v>
      </c>
      <c r="CA5" s="10">
        <v>82022.772499999992</v>
      </c>
      <c r="CB5" s="10">
        <v>82022.772499999992</v>
      </c>
      <c r="CC5" s="10">
        <v>82022.772499999992</v>
      </c>
      <c r="CD5" s="10">
        <v>82022.772499999992</v>
      </c>
      <c r="CE5" s="10">
        <v>82022.772499999992</v>
      </c>
      <c r="CF5" s="10">
        <v>82022.772499999992</v>
      </c>
      <c r="CG5" s="10">
        <v>82022.772499999992</v>
      </c>
      <c r="CH5" s="10">
        <v>82022.772499999992</v>
      </c>
      <c r="CI5" s="10">
        <v>82022.772499999992</v>
      </c>
      <c r="CJ5" s="10">
        <v>82022.772499999992</v>
      </c>
      <c r="CK5" s="10">
        <v>82022.772499999992</v>
      </c>
      <c r="CL5" s="10">
        <v>82022.772499999992</v>
      </c>
      <c r="CM5" s="10">
        <v>82022.772499999992</v>
      </c>
      <c r="CN5" s="10">
        <v>82022.772499999992</v>
      </c>
      <c r="CO5" s="10">
        <v>82022.772499999992</v>
      </c>
      <c r="CP5" s="10">
        <v>82022.772499999992</v>
      </c>
      <c r="CQ5" s="10">
        <v>82022.772499999992</v>
      </c>
      <c r="CR5" s="10">
        <v>82022.772499999992</v>
      </c>
      <c r="CS5" s="10">
        <v>82022.772499999992</v>
      </c>
      <c r="CT5" s="10">
        <v>82022.772499999992</v>
      </c>
      <c r="CU5" s="10">
        <v>82022.772499999992</v>
      </c>
      <c r="CV5" s="10">
        <v>82022.772499999992</v>
      </c>
      <c r="CW5" s="10">
        <v>82022.772499999992</v>
      </c>
      <c r="CX5" s="10">
        <v>82022.772499999992</v>
      </c>
      <c r="CY5" s="10">
        <v>82022.772499999992</v>
      </c>
      <c r="CZ5" s="10">
        <v>82022.772499999992</v>
      </c>
      <c r="DA5" s="10">
        <v>82022.772499999992</v>
      </c>
      <c r="DB5" s="10">
        <v>82022.772499999992</v>
      </c>
      <c r="DC5" s="10">
        <v>82022.772499999992</v>
      </c>
      <c r="DD5" s="10">
        <v>82022.772499999992</v>
      </c>
      <c r="DE5" s="10">
        <v>82022.772499999992</v>
      </c>
      <c r="DF5" s="10">
        <v>82022.772499999992</v>
      </c>
      <c r="DG5" s="10">
        <v>82022.772499999992</v>
      </c>
      <c r="DH5" s="10">
        <v>94326.188374999998</v>
      </c>
      <c r="DI5" s="10">
        <v>94326.188374999998</v>
      </c>
      <c r="DJ5" s="10">
        <v>94326.188374999998</v>
      </c>
      <c r="DK5" s="10">
        <v>94326.188374999998</v>
      </c>
      <c r="DL5" s="10">
        <v>94326.188374999998</v>
      </c>
      <c r="DM5" s="10">
        <v>94326.188374999998</v>
      </c>
      <c r="DN5" s="10">
        <v>94326.188374999998</v>
      </c>
      <c r="DO5" s="10">
        <v>94326.188374999998</v>
      </c>
      <c r="DP5" s="10">
        <v>94326.188374999998</v>
      </c>
      <c r="DQ5" s="10">
        <v>94326.188374999998</v>
      </c>
      <c r="DR5" s="10">
        <v>94326.188374999998</v>
      </c>
      <c r="DS5" s="10">
        <v>94326.188374999998</v>
      </c>
      <c r="DT5" s="10">
        <v>94326.188374999998</v>
      </c>
      <c r="DU5" s="10">
        <v>94326.188374999998</v>
      </c>
      <c r="DV5" s="10">
        <v>94326.188374999998</v>
      </c>
      <c r="DW5" s="10">
        <v>94326.188374999998</v>
      </c>
      <c r="DX5" s="10">
        <v>94326.188374999998</v>
      </c>
      <c r="DY5" s="10">
        <v>94326.188374999998</v>
      </c>
      <c r="DZ5" s="10">
        <v>94326.188374999998</v>
      </c>
      <c r="EA5" s="10">
        <v>94326.188374999998</v>
      </c>
      <c r="EB5" s="10">
        <v>94326.188374999998</v>
      </c>
      <c r="EC5" s="10">
        <v>94326.188374999998</v>
      </c>
      <c r="ED5" s="10">
        <v>94326.188374999998</v>
      </c>
      <c r="EE5" s="10">
        <v>94326.188374999998</v>
      </c>
      <c r="EF5" s="10">
        <v>94326.188374999998</v>
      </c>
      <c r="EG5" s="10">
        <v>94326.188374999998</v>
      </c>
      <c r="EH5" s="10">
        <v>94326.188374999998</v>
      </c>
      <c r="EI5" s="10">
        <v>94326.188374999998</v>
      </c>
      <c r="EJ5" s="10">
        <v>94326.188374999998</v>
      </c>
      <c r="EK5" s="10">
        <v>94326.188374999998</v>
      </c>
      <c r="EL5" s="10">
        <v>94326.188374999998</v>
      </c>
      <c r="EM5" s="10">
        <v>94326.188374999998</v>
      </c>
      <c r="EN5" s="10">
        <v>94326.188374999998</v>
      </c>
      <c r="EO5" s="10">
        <v>94326.188374999998</v>
      </c>
      <c r="EP5" s="10">
        <v>94326.188374999998</v>
      </c>
      <c r="EQ5" s="10">
        <v>94326.188374999998</v>
      </c>
      <c r="ER5" s="10">
        <v>108475.11663125</v>
      </c>
      <c r="ES5" s="10">
        <v>108475.11663125</v>
      </c>
      <c r="ET5" s="10">
        <v>108475.11663125</v>
      </c>
      <c r="EU5" s="10">
        <v>108475.11663125</v>
      </c>
      <c r="EV5" s="10">
        <v>108475.11663125</v>
      </c>
      <c r="EW5" s="10">
        <v>108475.11663125</v>
      </c>
      <c r="EX5" s="10">
        <v>108475.11663125</v>
      </c>
      <c r="EY5" s="10">
        <v>108475.11663125</v>
      </c>
      <c r="EZ5" s="10">
        <v>108475.11663125</v>
      </c>
      <c r="FA5" s="10">
        <v>108475.11663125</v>
      </c>
      <c r="FB5" s="10">
        <v>108475.11663125</v>
      </c>
      <c r="FC5" s="10">
        <v>108475.11663125</v>
      </c>
      <c r="FD5" s="10">
        <v>108475.11663125</v>
      </c>
      <c r="FE5" s="10">
        <v>108475.11663125</v>
      </c>
      <c r="FF5" s="10">
        <v>108475.11663125</v>
      </c>
    </row>
    <row r="6" spans="1:162" ht="16.5">
      <c r="A6" s="8" t="s">
        <v>21</v>
      </c>
      <c r="B6" s="9" t="s">
        <v>22</v>
      </c>
      <c r="C6" s="10">
        <v>146711.25</v>
      </c>
      <c r="D6" s="10"/>
      <c r="E6" s="10"/>
      <c r="F6" s="10"/>
      <c r="G6" s="10"/>
      <c r="H6" s="10"/>
      <c r="I6" s="10"/>
      <c r="J6" s="10"/>
      <c r="K6" s="10"/>
      <c r="L6" s="10">
        <v>146711.25</v>
      </c>
      <c r="M6" s="10">
        <v>146711.25</v>
      </c>
      <c r="N6" s="10">
        <v>146711.25</v>
      </c>
      <c r="O6" s="10">
        <v>146711.25</v>
      </c>
      <c r="P6" s="10">
        <v>146711.25</v>
      </c>
      <c r="Q6" s="10">
        <v>146711.25</v>
      </c>
      <c r="R6" s="10">
        <v>146711.25</v>
      </c>
      <c r="S6" s="10">
        <v>146711.25</v>
      </c>
      <c r="T6" s="10">
        <v>146711.25</v>
      </c>
      <c r="U6" s="10">
        <v>146711.25</v>
      </c>
      <c r="V6" s="10">
        <v>146711.25</v>
      </c>
      <c r="W6" s="10">
        <v>146711.25</v>
      </c>
      <c r="X6" s="10">
        <v>146711.25</v>
      </c>
      <c r="Y6" s="10">
        <v>146711.25</v>
      </c>
      <c r="Z6" s="10">
        <v>146711.25</v>
      </c>
      <c r="AA6" s="10">
        <v>146711.25</v>
      </c>
      <c r="AB6" s="10">
        <v>146711.25</v>
      </c>
      <c r="AC6" s="10">
        <v>146711.25</v>
      </c>
      <c r="AD6" s="10">
        <v>146711.25</v>
      </c>
      <c r="AE6" s="10">
        <v>146711.25</v>
      </c>
      <c r="AF6" s="10">
        <v>146711.25</v>
      </c>
      <c r="AG6" s="10">
        <v>146711.25</v>
      </c>
      <c r="AH6" s="10">
        <v>146711.25</v>
      </c>
      <c r="AI6" s="10">
        <v>146711.25</v>
      </c>
      <c r="AJ6" s="10">
        <v>146711.25</v>
      </c>
      <c r="AK6" s="10">
        <v>146711.25</v>
      </c>
      <c r="AL6" s="10">
        <v>146711.25</v>
      </c>
      <c r="AM6" s="10">
        <v>146711.25</v>
      </c>
      <c r="AN6" s="10">
        <v>168717.9375</v>
      </c>
      <c r="AO6" s="10">
        <v>168717.9375</v>
      </c>
      <c r="AP6" s="10">
        <v>168717.9375</v>
      </c>
      <c r="AQ6" s="10">
        <v>168717.9375</v>
      </c>
      <c r="AR6" s="10">
        <v>168717.9375</v>
      </c>
      <c r="AS6" s="10">
        <v>168717.9375</v>
      </c>
      <c r="AT6" s="10">
        <v>168717.9375</v>
      </c>
      <c r="AU6" s="10">
        <v>168717.9375</v>
      </c>
      <c r="AV6" s="10">
        <v>168717.9375</v>
      </c>
      <c r="AW6" s="10">
        <v>168717.9375</v>
      </c>
      <c r="AX6" s="10">
        <v>168717.9375</v>
      </c>
      <c r="AY6" s="10">
        <v>168717.9375</v>
      </c>
      <c r="AZ6" s="10">
        <v>168717.9375</v>
      </c>
      <c r="BA6" s="10">
        <v>168717.9375</v>
      </c>
      <c r="BB6" s="10">
        <v>168717.9375</v>
      </c>
      <c r="BC6" s="10">
        <v>168717.9375</v>
      </c>
      <c r="BD6" s="10">
        <v>168717.9375</v>
      </c>
      <c r="BE6" s="10">
        <v>168717.9375</v>
      </c>
      <c r="BF6" s="10">
        <v>168717.9375</v>
      </c>
      <c r="BG6" s="10">
        <v>168717.9375</v>
      </c>
      <c r="BH6" s="10">
        <v>168717.9375</v>
      </c>
      <c r="BI6" s="10">
        <v>168717.9375</v>
      </c>
      <c r="BJ6" s="10">
        <v>168717.9375</v>
      </c>
      <c r="BK6" s="10">
        <v>168717.9375</v>
      </c>
      <c r="BL6" s="10">
        <v>168717.9375</v>
      </c>
      <c r="BM6" s="10">
        <v>168717.9375</v>
      </c>
      <c r="BN6" s="10">
        <v>168717.9375</v>
      </c>
      <c r="BO6" s="10">
        <v>168717.9375</v>
      </c>
      <c r="BP6" s="10">
        <v>168717.9375</v>
      </c>
      <c r="BQ6" s="10">
        <v>168717.9375</v>
      </c>
      <c r="BR6" s="10">
        <v>168717.9375</v>
      </c>
      <c r="BS6" s="10">
        <v>168717.9375</v>
      </c>
      <c r="BT6" s="10">
        <v>168717.9375</v>
      </c>
      <c r="BU6" s="10">
        <v>168717.9375</v>
      </c>
      <c r="BV6" s="10">
        <v>168717.9375</v>
      </c>
      <c r="BW6" s="10">
        <v>168717.9375</v>
      </c>
      <c r="BX6" s="10">
        <v>194025.62812499999</v>
      </c>
      <c r="BY6" s="10">
        <v>194025.62812499999</v>
      </c>
      <c r="BZ6" s="10">
        <v>194025.62812499999</v>
      </c>
      <c r="CA6" s="10">
        <v>194025.62812499999</v>
      </c>
      <c r="CB6" s="10">
        <v>194025.62812499999</v>
      </c>
      <c r="CC6" s="10">
        <v>194025.62812499999</v>
      </c>
      <c r="CD6" s="10">
        <v>194025.62812499999</v>
      </c>
      <c r="CE6" s="10">
        <v>194025.62812499999</v>
      </c>
      <c r="CF6" s="10">
        <v>194025.62812499999</v>
      </c>
      <c r="CG6" s="10">
        <v>194025.62812499999</v>
      </c>
      <c r="CH6" s="10">
        <v>194025.62812499999</v>
      </c>
      <c r="CI6" s="10">
        <v>194025.62812499999</v>
      </c>
      <c r="CJ6" s="10">
        <v>194025.62812499999</v>
      </c>
      <c r="CK6" s="10">
        <v>194025.62812499999</v>
      </c>
      <c r="CL6" s="10">
        <v>194025.62812499999</v>
      </c>
      <c r="CM6" s="10">
        <v>194025.62812499999</v>
      </c>
      <c r="CN6" s="10">
        <v>194025.62812499999</v>
      </c>
      <c r="CO6" s="10">
        <v>194025.62812499999</v>
      </c>
      <c r="CP6" s="10">
        <v>194025.62812499999</v>
      </c>
      <c r="CQ6" s="10">
        <v>194025.62812499999</v>
      </c>
      <c r="CR6" s="10">
        <v>194025.62812499999</v>
      </c>
      <c r="CS6" s="10">
        <v>194025.62812499999</v>
      </c>
      <c r="CT6" s="10">
        <v>194025.62812499999</v>
      </c>
      <c r="CU6" s="10">
        <v>194025.62812499999</v>
      </c>
      <c r="CV6" s="10">
        <v>194025.62812499999</v>
      </c>
      <c r="CW6" s="10">
        <v>194025.62812499999</v>
      </c>
      <c r="CX6" s="10">
        <v>194025.62812499999</v>
      </c>
      <c r="CY6" s="10">
        <v>194025.62812499999</v>
      </c>
      <c r="CZ6" s="10">
        <v>194025.62812499999</v>
      </c>
      <c r="DA6" s="10">
        <v>194025.62812499999</v>
      </c>
      <c r="DB6" s="10">
        <v>194025.62812499999</v>
      </c>
      <c r="DC6" s="10">
        <v>194025.62812499999</v>
      </c>
      <c r="DD6" s="10">
        <v>194025.62812499999</v>
      </c>
      <c r="DE6" s="10">
        <v>194025.62812499999</v>
      </c>
      <c r="DF6" s="10">
        <v>194025.62812499999</v>
      </c>
      <c r="DG6" s="10">
        <v>194025.62812499999</v>
      </c>
      <c r="DH6" s="10">
        <v>223129.47234374998</v>
      </c>
      <c r="DI6" s="10">
        <v>223129.47234374998</v>
      </c>
      <c r="DJ6" s="10">
        <v>223129.47234374998</v>
      </c>
      <c r="DK6" s="10">
        <v>223129.47234374998</v>
      </c>
      <c r="DL6" s="10">
        <v>223129.47234374998</v>
      </c>
      <c r="DM6" s="10">
        <v>223129.47234374998</v>
      </c>
      <c r="DN6" s="10">
        <v>223129.47234374998</v>
      </c>
      <c r="DO6" s="10">
        <v>223129.47234374998</v>
      </c>
      <c r="DP6" s="10">
        <v>223129.47234374998</v>
      </c>
      <c r="DQ6" s="10">
        <v>223129.47234374998</v>
      </c>
      <c r="DR6" s="10">
        <v>223129.47234374998</v>
      </c>
      <c r="DS6" s="10">
        <v>223129.47234374998</v>
      </c>
      <c r="DT6" s="10">
        <v>223129.47234374998</v>
      </c>
      <c r="DU6" s="10">
        <v>223129.47234374998</v>
      </c>
      <c r="DV6" s="10">
        <v>223129.47234374998</v>
      </c>
      <c r="DW6" s="10">
        <v>223129.47234374998</v>
      </c>
      <c r="DX6" s="10">
        <v>223129.47234374998</v>
      </c>
      <c r="DY6" s="10">
        <v>223129.47234374998</v>
      </c>
      <c r="DZ6" s="10">
        <v>223129.47234374998</v>
      </c>
      <c r="EA6" s="10">
        <v>223129.47234374998</v>
      </c>
      <c r="EB6" s="10">
        <v>223129.47234374998</v>
      </c>
      <c r="EC6" s="10">
        <v>223129.47234374998</v>
      </c>
      <c r="ED6" s="10">
        <v>223129.47234374998</v>
      </c>
      <c r="EE6" s="10">
        <v>223129.47234374998</v>
      </c>
      <c r="EF6" s="10">
        <v>223129.47234374998</v>
      </c>
      <c r="EG6" s="10">
        <v>223129.47234374998</v>
      </c>
      <c r="EH6" s="10">
        <v>223129.47234374998</v>
      </c>
      <c r="EI6" s="10">
        <v>223129.47234374998</v>
      </c>
      <c r="EJ6" s="10">
        <v>223129.47234374998</v>
      </c>
      <c r="EK6" s="10">
        <v>223129.47234374998</v>
      </c>
      <c r="EL6" s="10">
        <v>223129.47234374998</v>
      </c>
      <c r="EM6" s="10">
        <v>223129.47234374998</v>
      </c>
      <c r="EN6" s="10">
        <v>223129.47234374998</v>
      </c>
      <c r="EO6" s="10">
        <v>223129.47234374998</v>
      </c>
      <c r="EP6" s="10">
        <v>223129.47234374998</v>
      </c>
      <c r="EQ6" s="10">
        <v>223129.47234374998</v>
      </c>
      <c r="ER6" s="10">
        <v>256598.89319531247</v>
      </c>
      <c r="ES6" s="10">
        <v>256598.89319531247</v>
      </c>
      <c r="ET6" s="10">
        <v>256598.89319531247</v>
      </c>
      <c r="EU6" s="10">
        <v>256598.89319531247</v>
      </c>
      <c r="EV6" s="10">
        <v>256598.89319531247</v>
      </c>
      <c r="EW6" s="10">
        <v>256598.89319531247</v>
      </c>
      <c r="EX6" s="10">
        <v>256598.89319531247</v>
      </c>
      <c r="EY6" s="10">
        <v>256598.89319531247</v>
      </c>
      <c r="EZ6" s="10">
        <v>256598.89319531247</v>
      </c>
      <c r="FA6" s="10">
        <v>256598.89319531247</v>
      </c>
      <c r="FB6" s="10">
        <v>256598.89319531247</v>
      </c>
      <c r="FC6" s="10">
        <v>256598.89319531247</v>
      </c>
      <c r="FD6" s="10">
        <v>256598.89319531247</v>
      </c>
      <c r="FE6" s="10">
        <v>256598.89319531247</v>
      </c>
      <c r="FF6" s="10">
        <v>256598.89319531247</v>
      </c>
    </row>
    <row r="7" spans="1:162" ht="16.5">
      <c r="A7" s="16" t="s">
        <v>23</v>
      </c>
      <c r="B7" s="17" t="s">
        <v>24</v>
      </c>
      <c r="C7" s="10">
        <v>246953</v>
      </c>
      <c r="D7" s="10"/>
      <c r="E7" s="10"/>
      <c r="F7" s="10"/>
      <c r="G7" s="10"/>
      <c r="H7" s="10"/>
      <c r="I7" s="10"/>
      <c r="J7" s="10"/>
      <c r="K7" s="10"/>
      <c r="L7" s="10">
        <v>246953</v>
      </c>
      <c r="M7" s="10">
        <v>246953</v>
      </c>
      <c r="N7" s="10">
        <v>246953</v>
      </c>
      <c r="O7" s="10">
        <v>246953</v>
      </c>
      <c r="P7" s="10">
        <v>246953</v>
      </c>
      <c r="Q7" s="10">
        <v>246953</v>
      </c>
      <c r="R7" s="10">
        <v>246953</v>
      </c>
      <c r="S7" s="10">
        <v>246953</v>
      </c>
      <c r="T7" s="10">
        <v>246953</v>
      </c>
      <c r="U7" s="10">
        <v>246953</v>
      </c>
      <c r="V7" s="10">
        <v>246953</v>
      </c>
      <c r="W7" s="10">
        <v>246953</v>
      </c>
      <c r="X7" s="10">
        <v>246953</v>
      </c>
      <c r="Y7" s="10">
        <v>246953</v>
      </c>
      <c r="Z7" s="10">
        <v>246953</v>
      </c>
      <c r="AA7" s="10">
        <v>246953</v>
      </c>
      <c r="AB7" s="10">
        <v>246953</v>
      </c>
      <c r="AC7" s="10">
        <v>246953</v>
      </c>
      <c r="AD7" s="10">
        <v>246953</v>
      </c>
      <c r="AE7" s="10">
        <v>246953</v>
      </c>
      <c r="AF7" s="10">
        <v>246953</v>
      </c>
      <c r="AG7" s="10">
        <v>246953</v>
      </c>
      <c r="AH7" s="10">
        <v>246953</v>
      </c>
      <c r="AI7" s="10">
        <v>246953</v>
      </c>
      <c r="AJ7" s="10">
        <v>246953</v>
      </c>
      <c r="AK7" s="10">
        <v>246953</v>
      </c>
      <c r="AL7" s="10">
        <v>246953</v>
      </c>
      <c r="AM7" s="10">
        <v>246953</v>
      </c>
      <c r="AN7" s="10">
        <v>283995.95</v>
      </c>
      <c r="AO7" s="10">
        <v>283995.95</v>
      </c>
      <c r="AP7" s="10">
        <v>283995.95</v>
      </c>
      <c r="AQ7" s="10">
        <v>283995.95</v>
      </c>
      <c r="AR7" s="10">
        <v>283995.95</v>
      </c>
      <c r="AS7" s="10">
        <v>283995.95</v>
      </c>
      <c r="AT7" s="10">
        <v>283995.95</v>
      </c>
      <c r="AU7" s="10">
        <v>283995.95</v>
      </c>
      <c r="AV7" s="10">
        <v>283995.95</v>
      </c>
      <c r="AW7" s="10">
        <v>283995.95</v>
      </c>
      <c r="AX7" s="10">
        <v>283995.95</v>
      </c>
      <c r="AY7" s="10">
        <v>283995.95</v>
      </c>
      <c r="AZ7" s="10">
        <v>283995.95</v>
      </c>
      <c r="BA7" s="10">
        <v>283995.95</v>
      </c>
      <c r="BB7" s="10">
        <v>283995.95</v>
      </c>
      <c r="BC7" s="10">
        <v>283995.95</v>
      </c>
      <c r="BD7" s="10">
        <v>283995.95</v>
      </c>
      <c r="BE7" s="10">
        <v>283995.95</v>
      </c>
      <c r="BF7" s="10">
        <v>283995.95</v>
      </c>
      <c r="BG7" s="10">
        <v>283995.95</v>
      </c>
      <c r="BH7" s="10">
        <v>283995.95</v>
      </c>
      <c r="BI7" s="10">
        <v>283995.95</v>
      </c>
      <c r="BJ7" s="10">
        <v>283995.95</v>
      </c>
      <c r="BK7" s="10">
        <v>283995.95</v>
      </c>
      <c r="BL7" s="10">
        <v>283995.95</v>
      </c>
      <c r="BM7" s="10">
        <v>283995.95</v>
      </c>
      <c r="BN7" s="10">
        <v>283995.95</v>
      </c>
      <c r="BO7" s="10">
        <v>283995.95</v>
      </c>
      <c r="BP7" s="10">
        <v>283995.95</v>
      </c>
      <c r="BQ7" s="10">
        <v>283995.95</v>
      </c>
      <c r="BR7" s="10">
        <v>283995.95</v>
      </c>
      <c r="BS7" s="10">
        <v>283995.95</v>
      </c>
      <c r="BT7" s="10">
        <v>283995.95</v>
      </c>
      <c r="BU7" s="10">
        <v>283995.95</v>
      </c>
      <c r="BV7" s="10">
        <v>283995.95</v>
      </c>
      <c r="BW7" s="10">
        <v>283995.95</v>
      </c>
      <c r="BX7" s="10">
        <v>326595.34250000003</v>
      </c>
      <c r="BY7" s="10">
        <v>326595.34250000003</v>
      </c>
      <c r="BZ7" s="10">
        <v>326595.34250000003</v>
      </c>
      <c r="CA7" s="10">
        <v>326595.34250000003</v>
      </c>
      <c r="CB7" s="10">
        <v>326595.34250000003</v>
      </c>
      <c r="CC7" s="10">
        <v>326595.34250000003</v>
      </c>
      <c r="CD7" s="10">
        <v>326595.34250000003</v>
      </c>
      <c r="CE7" s="10">
        <v>326595.34250000003</v>
      </c>
      <c r="CF7" s="10">
        <v>326595.34250000003</v>
      </c>
      <c r="CG7" s="10">
        <v>326595.34250000003</v>
      </c>
      <c r="CH7" s="10">
        <v>326595.34250000003</v>
      </c>
      <c r="CI7" s="10">
        <v>326595.34250000003</v>
      </c>
      <c r="CJ7" s="10">
        <v>326595.34250000003</v>
      </c>
      <c r="CK7" s="10">
        <v>326595.34250000003</v>
      </c>
      <c r="CL7" s="10">
        <v>326595.34250000003</v>
      </c>
      <c r="CM7" s="10">
        <v>326595.34250000003</v>
      </c>
      <c r="CN7" s="10">
        <v>326595.34250000003</v>
      </c>
      <c r="CO7" s="10">
        <v>326595.34250000003</v>
      </c>
      <c r="CP7" s="10">
        <v>326595.34250000003</v>
      </c>
      <c r="CQ7" s="10">
        <v>326595.34250000003</v>
      </c>
      <c r="CR7" s="10">
        <v>326595.34250000003</v>
      </c>
      <c r="CS7" s="10">
        <v>326595.34250000003</v>
      </c>
      <c r="CT7" s="10">
        <v>326595.34250000003</v>
      </c>
      <c r="CU7" s="10">
        <v>326595.34250000003</v>
      </c>
      <c r="CV7" s="10">
        <v>326595.34250000003</v>
      </c>
      <c r="CW7" s="10">
        <v>326595.34250000003</v>
      </c>
      <c r="CX7" s="10">
        <v>326595.34250000003</v>
      </c>
      <c r="CY7" s="10">
        <v>326595.34250000003</v>
      </c>
      <c r="CZ7" s="10">
        <v>326595.34250000003</v>
      </c>
      <c r="DA7" s="10">
        <v>326595.34250000003</v>
      </c>
      <c r="DB7" s="10">
        <v>326595.34250000003</v>
      </c>
      <c r="DC7" s="10">
        <v>326595.34250000003</v>
      </c>
      <c r="DD7" s="10">
        <v>326595.34250000003</v>
      </c>
      <c r="DE7" s="10">
        <v>326595.34250000003</v>
      </c>
      <c r="DF7" s="10">
        <v>326595.34250000003</v>
      </c>
      <c r="DG7" s="10">
        <v>326595.34250000003</v>
      </c>
      <c r="DH7" s="10">
        <v>375584.64387500001</v>
      </c>
      <c r="DI7" s="10">
        <v>375584.64387500001</v>
      </c>
      <c r="DJ7" s="10">
        <v>375584.64387500001</v>
      </c>
      <c r="DK7" s="10">
        <v>375584.64387500001</v>
      </c>
      <c r="DL7" s="10">
        <v>375584.64387500001</v>
      </c>
      <c r="DM7" s="10">
        <v>375584.64387500001</v>
      </c>
      <c r="DN7" s="10">
        <v>375584.64387500001</v>
      </c>
      <c r="DO7" s="10">
        <v>375584.64387500001</v>
      </c>
      <c r="DP7" s="10">
        <v>375584.64387500001</v>
      </c>
      <c r="DQ7" s="10">
        <v>375584.64387500001</v>
      </c>
      <c r="DR7" s="10">
        <v>375584.64387500001</v>
      </c>
      <c r="DS7" s="10">
        <v>375584.64387500001</v>
      </c>
      <c r="DT7" s="10">
        <v>375584.64387500001</v>
      </c>
      <c r="DU7" s="10">
        <v>375584.64387500001</v>
      </c>
      <c r="DV7" s="10">
        <v>375584.64387500001</v>
      </c>
      <c r="DW7" s="10">
        <v>375584.64387500001</v>
      </c>
      <c r="DX7" s="10">
        <v>375584.64387500001</v>
      </c>
      <c r="DY7" s="10">
        <v>375584.64387500001</v>
      </c>
      <c r="DZ7" s="10">
        <v>375584.64387500001</v>
      </c>
      <c r="EA7" s="10">
        <v>375584.64387500001</v>
      </c>
      <c r="EB7" s="10">
        <v>375584.64387500001</v>
      </c>
      <c r="EC7" s="10">
        <v>375584.64387500001</v>
      </c>
      <c r="ED7" s="10">
        <v>375584.64387500001</v>
      </c>
      <c r="EE7" s="10">
        <v>375584.64387500001</v>
      </c>
      <c r="EF7" s="10">
        <v>375584.64387500001</v>
      </c>
      <c r="EG7" s="10">
        <v>375584.64387500001</v>
      </c>
      <c r="EH7" s="10">
        <v>375584.64387500001</v>
      </c>
      <c r="EI7" s="10">
        <v>375584.64387500001</v>
      </c>
      <c r="EJ7" s="10">
        <v>375584.64387500001</v>
      </c>
      <c r="EK7" s="10">
        <v>375584.64387500001</v>
      </c>
      <c r="EL7" s="10">
        <v>375584.64387500001</v>
      </c>
      <c r="EM7" s="10">
        <v>375584.64387500001</v>
      </c>
      <c r="EN7" s="10">
        <v>375584.64387500001</v>
      </c>
      <c r="EO7" s="10">
        <v>375584.64387500001</v>
      </c>
      <c r="EP7" s="10">
        <v>375584.64387500001</v>
      </c>
      <c r="EQ7" s="10">
        <v>375584.64387500001</v>
      </c>
      <c r="ER7" s="10">
        <v>431922.34045625001</v>
      </c>
      <c r="ES7" s="10">
        <v>431922.34045625001</v>
      </c>
      <c r="ET7" s="10">
        <v>431922.34045625001</v>
      </c>
      <c r="EU7" s="10">
        <v>431922.34045625001</v>
      </c>
      <c r="EV7" s="10">
        <v>431922.34045625001</v>
      </c>
      <c r="EW7" s="10">
        <v>431922.34045625001</v>
      </c>
      <c r="EX7" s="10">
        <v>431922.34045625001</v>
      </c>
      <c r="EY7" s="10">
        <v>431922.34045625001</v>
      </c>
      <c r="EZ7" s="10">
        <v>431922.34045625001</v>
      </c>
      <c r="FA7" s="10">
        <v>431922.34045625001</v>
      </c>
      <c r="FB7" s="10">
        <v>431922.34045625001</v>
      </c>
      <c r="FC7" s="10">
        <v>431922.34045625001</v>
      </c>
      <c r="FD7" s="10">
        <v>431922.34045625001</v>
      </c>
      <c r="FE7" s="10">
        <v>431922.34045625001</v>
      </c>
      <c r="FF7" s="10">
        <v>431922.34045625001</v>
      </c>
    </row>
    <row r="8" spans="1:162" ht="16.5">
      <c r="A8" s="16" t="s">
        <v>25</v>
      </c>
      <c r="B8" s="17" t="s">
        <v>138</v>
      </c>
      <c r="C8" s="10">
        <v>305756.89159999997</v>
      </c>
      <c r="D8" s="10"/>
      <c r="E8" s="10"/>
      <c r="F8" s="10"/>
      <c r="G8" s="10"/>
      <c r="H8" s="10"/>
      <c r="I8" s="10"/>
      <c r="J8" s="10"/>
      <c r="K8" s="10"/>
      <c r="L8" s="10">
        <v>305756.89159999997</v>
      </c>
      <c r="M8" s="10">
        <v>305756.89159999997</v>
      </c>
      <c r="N8" s="10">
        <v>305756.89159999997</v>
      </c>
      <c r="O8" s="10">
        <v>305756.89159999997</v>
      </c>
      <c r="P8" s="10">
        <v>305756.89159999997</v>
      </c>
      <c r="Q8" s="10">
        <v>305756.89159999997</v>
      </c>
      <c r="R8" s="10">
        <v>305756.89159999997</v>
      </c>
      <c r="S8" s="10">
        <v>305756.89159999997</v>
      </c>
      <c r="T8" s="10">
        <v>305756.89159999997</v>
      </c>
      <c r="U8" s="10">
        <v>305756.89159999997</v>
      </c>
      <c r="V8" s="10">
        <v>305756.89159999997</v>
      </c>
      <c r="W8" s="10">
        <v>305756.89159999997</v>
      </c>
      <c r="X8" s="10">
        <v>305756.89159999997</v>
      </c>
      <c r="Y8" s="10">
        <v>305756.89159999997</v>
      </c>
      <c r="Z8" s="10">
        <v>305756.89159999997</v>
      </c>
      <c r="AA8" s="10">
        <v>305756.89159999997</v>
      </c>
      <c r="AB8" s="10">
        <v>305756.89159999997</v>
      </c>
      <c r="AC8" s="10">
        <v>305756.89159999997</v>
      </c>
      <c r="AD8" s="10">
        <v>305756.89159999997</v>
      </c>
      <c r="AE8" s="10">
        <v>305756.89159999997</v>
      </c>
      <c r="AF8" s="10">
        <v>305756.89159999997</v>
      </c>
      <c r="AG8" s="10">
        <v>305756.89159999997</v>
      </c>
      <c r="AH8" s="10">
        <v>305756.89159999997</v>
      </c>
      <c r="AI8" s="10">
        <v>305756.89159999997</v>
      </c>
      <c r="AJ8" s="10">
        <v>305756.89159999997</v>
      </c>
      <c r="AK8" s="10">
        <v>305756.89159999997</v>
      </c>
      <c r="AL8" s="10">
        <v>305756.89159999997</v>
      </c>
      <c r="AM8" s="10">
        <v>305756.89159999997</v>
      </c>
      <c r="AN8" s="10">
        <v>351620.42533999996</v>
      </c>
      <c r="AO8" s="10">
        <v>351620.42533999996</v>
      </c>
      <c r="AP8" s="10">
        <v>351620.42533999996</v>
      </c>
      <c r="AQ8" s="10">
        <v>351620.42533999996</v>
      </c>
      <c r="AR8" s="10">
        <v>351620.42533999996</v>
      </c>
      <c r="AS8" s="10">
        <v>351620.42533999996</v>
      </c>
      <c r="AT8" s="10">
        <v>351620.42533999996</v>
      </c>
      <c r="AU8" s="10">
        <v>351620.42533999996</v>
      </c>
      <c r="AV8" s="10">
        <v>351620.42533999996</v>
      </c>
      <c r="AW8" s="10">
        <v>351620.42533999996</v>
      </c>
      <c r="AX8" s="10">
        <v>351620.42533999996</v>
      </c>
      <c r="AY8" s="10">
        <v>351620.42533999996</v>
      </c>
      <c r="AZ8" s="10">
        <v>351620.42533999996</v>
      </c>
      <c r="BA8" s="10">
        <v>351620.42533999996</v>
      </c>
      <c r="BB8" s="10">
        <v>351620.42533999996</v>
      </c>
      <c r="BC8" s="10">
        <v>351620.42533999996</v>
      </c>
      <c r="BD8" s="10">
        <v>351620.42533999996</v>
      </c>
      <c r="BE8" s="10">
        <v>351620.42533999996</v>
      </c>
      <c r="BF8" s="10">
        <v>351620.42533999996</v>
      </c>
      <c r="BG8" s="10">
        <v>351620.42533999996</v>
      </c>
      <c r="BH8" s="10">
        <v>351620.42533999996</v>
      </c>
      <c r="BI8" s="10">
        <v>351620.42533999996</v>
      </c>
      <c r="BJ8" s="10">
        <v>351620.42533999996</v>
      </c>
      <c r="BK8" s="10">
        <v>351620.42533999996</v>
      </c>
      <c r="BL8" s="10">
        <v>351620.42533999996</v>
      </c>
      <c r="BM8" s="10">
        <v>351620.42533999996</v>
      </c>
      <c r="BN8" s="10">
        <v>351620.42533999996</v>
      </c>
      <c r="BO8" s="10">
        <v>351620.42533999996</v>
      </c>
      <c r="BP8" s="10">
        <v>351620.42533999996</v>
      </c>
      <c r="BQ8" s="10">
        <v>351620.42533999996</v>
      </c>
      <c r="BR8" s="10">
        <v>351620.42533999996</v>
      </c>
      <c r="BS8" s="10">
        <v>351620.42533999996</v>
      </c>
      <c r="BT8" s="10">
        <v>351620.42533999996</v>
      </c>
      <c r="BU8" s="10">
        <v>351620.42533999996</v>
      </c>
      <c r="BV8" s="10">
        <v>351620.42533999996</v>
      </c>
      <c r="BW8" s="10">
        <v>351620.42533999996</v>
      </c>
      <c r="BX8" s="10">
        <v>404363.48914099997</v>
      </c>
      <c r="BY8" s="10">
        <v>404363.48914099997</v>
      </c>
      <c r="BZ8" s="10">
        <v>404363.48914099997</v>
      </c>
      <c r="CA8" s="10">
        <v>404363.48914099997</v>
      </c>
      <c r="CB8" s="10">
        <v>404363.48914099997</v>
      </c>
      <c r="CC8" s="10">
        <v>404363.48914099997</v>
      </c>
      <c r="CD8" s="10">
        <v>404363.48914099997</v>
      </c>
      <c r="CE8" s="10">
        <v>404363.48914099997</v>
      </c>
      <c r="CF8" s="10">
        <v>404363.48914099997</v>
      </c>
      <c r="CG8" s="10">
        <v>404363.48914099997</v>
      </c>
      <c r="CH8" s="10">
        <v>404363.48914099997</v>
      </c>
      <c r="CI8" s="10">
        <v>404363.48914099997</v>
      </c>
      <c r="CJ8" s="10">
        <v>404363.48914099997</v>
      </c>
      <c r="CK8" s="10">
        <v>404363.48914099997</v>
      </c>
      <c r="CL8" s="10">
        <v>404363.48914099997</v>
      </c>
      <c r="CM8" s="10">
        <v>404363.48914099997</v>
      </c>
      <c r="CN8" s="10">
        <v>404363.48914099997</v>
      </c>
      <c r="CO8" s="10">
        <v>404363.48914099997</v>
      </c>
      <c r="CP8" s="10">
        <v>404363.48914099997</v>
      </c>
      <c r="CQ8" s="10">
        <v>404363.48914099997</v>
      </c>
      <c r="CR8" s="10">
        <v>404363.48914099997</v>
      </c>
      <c r="CS8" s="10">
        <v>404363.48914099997</v>
      </c>
      <c r="CT8" s="10">
        <v>404363.48914099997</v>
      </c>
      <c r="CU8" s="10">
        <v>404363.48914099997</v>
      </c>
      <c r="CV8" s="10">
        <v>404363.48914099997</v>
      </c>
      <c r="CW8" s="10">
        <v>404363.48914099997</v>
      </c>
      <c r="CX8" s="10">
        <v>404363.48914099997</v>
      </c>
      <c r="CY8" s="10">
        <v>404363.48914099997</v>
      </c>
      <c r="CZ8" s="10">
        <v>404363.48914099997</v>
      </c>
      <c r="DA8" s="10">
        <v>404363.48914099997</v>
      </c>
      <c r="DB8" s="10">
        <v>404363.48914099997</v>
      </c>
      <c r="DC8" s="10">
        <v>404363.48914099997</v>
      </c>
      <c r="DD8" s="10">
        <v>404363.48914099997</v>
      </c>
      <c r="DE8" s="10">
        <v>404363.48914099997</v>
      </c>
      <c r="DF8" s="10">
        <v>404363.48914099997</v>
      </c>
      <c r="DG8" s="10">
        <v>404363.48914099997</v>
      </c>
      <c r="DH8" s="10">
        <v>465018.01251214999</v>
      </c>
      <c r="DI8" s="10">
        <v>465018.01251214999</v>
      </c>
      <c r="DJ8" s="10">
        <v>465018.01251214999</v>
      </c>
      <c r="DK8" s="10">
        <v>465018.01251214999</v>
      </c>
      <c r="DL8" s="10">
        <v>465018.01251214999</v>
      </c>
      <c r="DM8" s="10">
        <v>465018.01251214999</v>
      </c>
      <c r="DN8" s="10">
        <v>465018.01251214999</v>
      </c>
      <c r="DO8" s="10">
        <v>465018.01251214999</v>
      </c>
      <c r="DP8" s="10">
        <v>465018.01251214999</v>
      </c>
      <c r="DQ8" s="10">
        <v>465018.01251214999</v>
      </c>
      <c r="DR8" s="10">
        <v>465018.01251214999</v>
      </c>
      <c r="DS8" s="10">
        <v>465018.01251214999</v>
      </c>
      <c r="DT8" s="10">
        <v>465018.01251214999</v>
      </c>
      <c r="DU8" s="10">
        <v>465018.01251214999</v>
      </c>
      <c r="DV8" s="10">
        <v>465018.01251214999</v>
      </c>
      <c r="DW8" s="10">
        <v>465018.01251214999</v>
      </c>
      <c r="DX8" s="10">
        <v>465018.01251214999</v>
      </c>
      <c r="DY8" s="10">
        <v>465018.01251214999</v>
      </c>
      <c r="DZ8" s="10">
        <v>465018.01251214999</v>
      </c>
      <c r="EA8" s="10">
        <v>465018.01251214999</v>
      </c>
      <c r="EB8" s="10">
        <v>465018.01251214999</v>
      </c>
      <c r="EC8" s="10">
        <v>465018.01251214999</v>
      </c>
      <c r="ED8" s="10">
        <v>465018.01251214999</v>
      </c>
      <c r="EE8" s="10">
        <v>465018.01251214999</v>
      </c>
      <c r="EF8" s="10">
        <v>465018.01251214999</v>
      </c>
      <c r="EG8" s="10">
        <v>465018.01251214999</v>
      </c>
      <c r="EH8" s="10">
        <v>465018.01251214999</v>
      </c>
      <c r="EI8" s="10">
        <v>465018.01251214999</v>
      </c>
      <c r="EJ8" s="10">
        <v>465018.01251214999</v>
      </c>
      <c r="EK8" s="10">
        <v>465018.01251214999</v>
      </c>
      <c r="EL8" s="10">
        <v>465018.01251214999</v>
      </c>
      <c r="EM8" s="10">
        <v>465018.01251214999</v>
      </c>
      <c r="EN8" s="10">
        <v>465018.01251214999</v>
      </c>
      <c r="EO8" s="10">
        <v>465018.01251214999</v>
      </c>
      <c r="EP8" s="10">
        <v>465018.01251214999</v>
      </c>
      <c r="EQ8" s="10">
        <v>465018.01251214999</v>
      </c>
      <c r="ER8" s="10">
        <v>534770.7143889725</v>
      </c>
      <c r="ES8" s="10">
        <v>534770.7143889725</v>
      </c>
      <c r="ET8" s="10">
        <v>534770.7143889725</v>
      </c>
      <c r="EU8" s="10">
        <v>534770.7143889725</v>
      </c>
      <c r="EV8" s="10">
        <v>534770.7143889725</v>
      </c>
      <c r="EW8" s="10">
        <v>534770.7143889725</v>
      </c>
      <c r="EX8" s="10">
        <v>534770.7143889725</v>
      </c>
      <c r="EY8" s="10">
        <v>534770.7143889725</v>
      </c>
      <c r="EZ8" s="10">
        <v>534770.7143889725</v>
      </c>
      <c r="FA8" s="10">
        <v>534770.7143889725</v>
      </c>
      <c r="FB8" s="10">
        <v>534770.7143889725</v>
      </c>
      <c r="FC8" s="10">
        <v>534770.7143889725</v>
      </c>
      <c r="FD8" s="10">
        <v>534770.7143889725</v>
      </c>
      <c r="FE8" s="10">
        <v>534770.7143889725</v>
      </c>
      <c r="FF8" s="10">
        <v>534770.7143889725</v>
      </c>
    </row>
    <row r="9" spans="1:162" ht="16.5">
      <c r="A9" s="8" t="s">
        <v>27</v>
      </c>
      <c r="B9" s="9" t="s">
        <v>28</v>
      </c>
      <c r="C9" s="10">
        <v>116802</v>
      </c>
      <c r="D9" s="10"/>
      <c r="E9" s="10"/>
      <c r="F9" s="10"/>
      <c r="G9" s="10"/>
      <c r="H9" s="10"/>
      <c r="I9" s="10"/>
      <c r="J9" s="10"/>
      <c r="K9" s="10"/>
      <c r="L9" s="10">
        <v>116802</v>
      </c>
      <c r="M9" s="10">
        <v>116802</v>
      </c>
      <c r="N9" s="10">
        <v>116802</v>
      </c>
      <c r="O9" s="10">
        <v>116802</v>
      </c>
      <c r="P9" s="10">
        <v>116802</v>
      </c>
      <c r="Q9" s="10">
        <v>116802</v>
      </c>
      <c r="R9" s="10">
        <v>116802</v>
      </c>
      <c r="S9" s="10">
        <v>116802</v>
      </c>
      <c r="T9" s="10">
        <v>116802</v>
      </c>
      <c r="U9" s="10">
        <v>116802</v>
      </c>
      <c r="V9" s="10">
        <v>116802</v>
      </c>
      <c r="W9" s="10">
        <v>116802</v>
      </c>
      <c r="X9" s="10">
        <v>116802</v>
      </c>
      <c r="Y9" s="10">
        <v>116802</v>
      </c>
      <c r="Z9" s="10">
        <v>116802</v>
      </c>
      <c r="AA9" s="10">
        <v>116802</v>
      </c>
      <c r="AB9" s="10">
        <v>116802</v>
      </c>
      <c r="AC9" s="10">
        <v>116802</v>
      </c>
      <c r="AD9" s="10">
        <v>116802</v>
      </c>
      <c r="AE9" s="10">
        <v>116802</v>
      </c>
      <c r="AF9" s="10">
        <v>116802</v>
      </c>
      <c r="AG9" s="10">
        <v>116802</v>
      </c>
      <c r="AH9" s="10">
        <v>116802</v>
      </c>
      <c r="AI9" s="10">
        <v>116802</v>
      </c>
      <c r="AJ9" s="10">
        <v>116802</v>
      </c>
      <c r="AK9" s="10">
        <v>116802</v>
      </c>
      <c r="AL9" s="10">
        <v>116802</v>
      </c>
      <c r="AM9" s="10">
        <v>116802</v>
      </c>
      <c r="AN9" s="10">
        <v>134322.29999999999</v>
      </c>
      <c r="AO9" s="10">
        <v>134322.29999999999</v>
      </c>
      <c r="AP9" s="10">
        <v>134322.29999999999</v>
      </c>
      <c r="AQ9" s="10">
        <v>134322.29999999999</v>
      </c>
      <c r="AR9" s="10">
        <v>134322.29999999999</v>
      </c>
      <c r="AS9" s="10">
        <v>134322.29999999999</v>
      </c>
      <c r="AT9" s="10">
        <v>134322.29999999999</v>
      </c>
      <c r="AU9" s="10">
        <v>134322.29999999999</v>
      </c>
      <c r="AV9" s="10">
        <v>134322.29999999999</v>
      </c>
      <c r="AW9" s="10">
        <v>134322.29999999999</v>
      </c>
      <c r="AX9" s="10">
        <v>134322.29999999999</v>
      </c>
      <c r="AY9" s="10">
        <v>134322.29999999999</v>
      </c>
      <c r="AZ9" s="10">
        <v>134322.29999999999</v>
      </c>
      <c r="BA9" s="10">
        <v>134322.29999999999</v>
      </c>
      <c r="BB9" s="10">
        <v>134322.29999999999</v>
      </c>
      <c r="BC9" s="10">
        <v>134322.29999999999</v>
      </c>
      <c r="BD9" s="10">
        <v>134322.29999999999</v>
      </c>
      <c r="BE9" s="10">
        <v>134322.29999999999</v>
      </c>
      <c r="BF9" s="10">
        <v>134322.29999999999</v>
      </c>
      <c r="BG9" s="10">
        <v>134322.29999999999</v>
      </c>
      <c r="BH9" s="10">
        <v>134322.29999999999</v>
      </c>
      <c r="BI9" s="10">
        <v>134322.29999999999</v>
      </c>
      <c r="BJ9" s="10">
        <v>134322.29999999999</v>
      </c>
      <c r="BK9" s="10">
        <v>134322.29999999999</v>
      </c>
      <c r="BL9" s="10">
        <v>134322.29999999999</v>
      </c>
      <c r="BM9" s="10">
        <v>134322.29999999999</v>
      </c>
      <c r="BN9" s="10">
        <v>134322.29999999999</v>
      </c>
      <c r="BO9" s="10">
        <v>134322.29999999999</v>
      </c>
      <c r="BP9" s="10">
        <v>134322.29999999999</v>
      </c>
      <c r="BQ9" s="10">
        <v>134322.29999999999</v>
      </c>
      <c r="BR9" s="10">
        <v>134322.29999999999</v>
      </c>
      <c r="BS9" s="10">
        <v>134322.29999999999</v>
      </c>
      <c r="BT9" s="10">
        <v>134322.29999999999</v>
      </c>
      <c r="BU9" s="10">
        <v>134322.29999999999</v>
      </c>
      <c r="BV9" s="10">
        <v>134322.29999999999</v>
      </c>
      <c r="BW9" s="10">
        <v>134322.29999999999</v>
      </c>
      <c r="BX9" s="10">
        <v>154470.64499999999</v>
      </c>
      <c r="BY9" s="10">
        <v>154470.64499999999</v>
      </c>
      <c r="BZ9" s="10">
        <v>154470.64499999999</v>
      </c>
      <c r="CA9" s="10">
        <v>154470.64499999999</v>
      </c>
      <c r="CB9" s="10">
        <v>154470.64499999999</v>
      </c>
      <c r="CC9" s="10">
        <v>154470.64499999999</v>
      </c>
      <c r="CD9" s="10">
        <v>154470.64499999999</v>
      </c>
      <c r="CE9" s="10">
        <v>154470.64499999999</v>
      </c>
      <c r="CF9" s="10">
        <v>154470.64499999999</v>
      </c>
      <c r="CG9" s="10">
        <v>154470.64499999999</v>
      </c>
      <c r="CH9" s="10">
        <v>154470.64499999999</v>
      </c>
      <c r="CI9" s="10">
        <v>154470.64499999999</v>
      </c>
      <c r="CJ9" s="10">
        <v>154470.64499999999</v>
      </c>
      <c r="CK9" s="10">
        <v>154470.64499999999</v>
      </c>
      <c r="CL9" s="10">
        <v>154470.64499999999</v>
      </c>
      <c r="CM9" s="10">
        <v>154470.64499999999</v>
      </c>
      <c r="CN9" s="10">
        <v>154470.64499999999</v>
      </c>
      <c r="CO9" s="10">
        <v>154470.64499999999</v>
      </c>
      <c r="CP9" s="10">
        <v>154470.64499999999</v>
      </c>
      <c r="CQ9" s="10">
        <v>154470.64499999999</v>
      </c>
      <c r="CR9" s="10">
        <v>154470.64499999999</v>
      </c>
      <c r="CS9" s="10">
        <v>154470.64499999999</v>
      </c>
      <c r="CT9" s="10">
        <v>154470.64499999999</v>
      </c>
      <c r="CU9" s="10">
        <v>154470.64499999999</v>
      </c>
      <c r="CV9" s="10">
        <v>154470.64499999999</v>
      </c>
      <c r="CW9" s="10">
        <v>154470.64499999999</v>
      </c>
      <c r="CX9" s="10">
        <v>154470.64499999999</v>
      </c>
      <c r="CY9" s="10">
        <v>154470.64499999999</v>
      </c>
      <c r="CZ9" s="10">
        <v>154470.64499999999</v>
      </c>
      <c r="DA9" s="10">
        <v>154470.64499999999</v>
      </c>
      <c r="DB9" s="10">
        <v>154470.64499999999</v>
      </c>
      <c r="DC9" s="10">
        <v>154470.64499999999</v>
      </c>
      <c r="DD9" s="10">
        <v>154470.64499999999</v>
      </c>
      <c r="DE9" s="10">
        <v>154470.64499999999</v>
      </c>
      <c r="DF9" s="10">
        <v>154470.64499999999</v>
      </c>
      <c r="DG9" s="10">
        <v>154470.64499999999</v>
      </c>
      <c r="DH9" s="10">
        <v>177641.24174999999</v>
      </c>
      <c r="DI9" s="10">
        <v>177641.24174999999</v>
      </c>
      <c r="DJ9" s="10">
        <v>177641.24174999999</v>
      </c>
      <c r="DK9" s="10">
        <v>177641.24174999999</v>
      </c>
      <c r="DL9" s="10">
        <v>177641.24174999999</v>
      </c>
      <c r="DM9" s="10">
        <v>177641.24174999999</v>
      </c>
      <c r="DN9" s="10">
        <v>177641.24174999999</v>
      </c>
      <c r="DO9" s="10">
        <v>177641.24174999999</v>
      </c>
      <c r="DP9" s="10">
        <v>177641.24174999999</v>
      </c>
      <c r="DQ9" s="10">
        <v>177641.24174999999</v>
      </c>
      <c r="DR9" s="10">
        <v>177641.24174999999</v>
      </c>
      <c r="DS9" s="10">
        <v>177641.24174999999</v>
      </c>
      <c r="DT9" s="10">
        <v>177641.24174999999</v>
      </c>
      <c r="DU9" s="10">
        <v>177641.24174999999</v>
      </c>
      <c r="DV9" s="10">
        <v>177641.24174999999</v>
      </c>
      <c r="DW9" s="10">
        <v>177641.24174999999</v>
      </c>
      <c r="DX9" s="10">
        <v>177641.24174999999</v>
      </c>
      <c r="DY9" s="10">
        <v>177641.24174999999</v>
      </c>
      <c r="DZ9" s="10">
        <v>177641.24174999999</v>
      </c>
      <c r="EA9" s="10">
        <v>177641.24174999999</v>
      </c>
      <c r="EB9" s="10">
        <v>177641.24174999999</v>
      </c>
      <c r="EC9" s="10">
        <v>177641.24174999999</v>
      </c>
      <c r="ED9" s="10">
        <v>177641.24174999999</v>
      </c>
      <c r="EE9" s="10">
        <v>177641.24174999999</v>
      </c>
      <c r="EF9" s="10">
        <v>177641.24174999999</v>
      </c>
      <c r="EG9" s="10">
        <v>177641.24174999999</v>
      </c>
      <c r="EH9" s="10">
        <v>177641.24174999999</v>
      </c>
      <c r="EI9" s="10">
        <v>177641.24174999999</v>
      </c>
      <c r="EJ9" s="10">
        <v>177641.24174999999</v>
      </c>
      <c r="EK9" s="10">
        <v>177641.24174999999</v>
      </c>
      <c r="EL9" s="10">
        <v>177641.24174999999</v>
      </c>
      <c r="EM9" s="10">
        <v>177641.24174999999</v>
      </c>
      <c r="EN9" s="10">
        <v>177641.24174999999</v>
      </c>
      <c r="EO9" s="10">
        <v>177641.24174999999</v>
      </c>
      <c r="EP9" s="10">
        <v>177641.24174999999</v>
      </c>
      <c r="EQ9" s="10">
        <v>177641.24174999999</v>
      </c>
      <c r="ER9" s="10">
        <v>204287.42801249999</v>
      </c>
      <c r="ES9" s="10">
        <v>204287.42801249999</v>
      </c>
      <c r="ET9" s="10">
        <v>204287.42801249999</v>
      </c>
      <c r="EU9" s="10">
        <v>204287.42801249999</v>
      </c>
      <c r="EV9" s="10">
        <v>204287.42801249999</v>
      </c>
      <c r="EW9" s="10">
        <v>204287.42801249999</v>
      </c>
      <c r="EX9" s="10">
        <v>204287.42801249999</v>
      </c>
      <c r="EY9" s="10">
        <v>204287.42801249999</v>
      </c>
      <c r="EZ9" s="10">
        <v>204287.42801249999</v>
      </c>
      <c r="FA9" s="10">
        <v>204287.42801249999</v>
      </c>
      <c r="FB9" s="10">
        <v>204287.42801249999</v>
      </c>
      <c r="FC9" s="10">
        <v>204287.42801249999</v>
      </c>
      <c r="FD9" s="10">
        <v>204287.42801249999</v>
      </c>
      <c r="FE9" s="10">
        <v>204287.42801249999</v>
      </c>
      <c r="FF9" s="10">
        <v>204287.42801249999</v>
      </c>
    </row>
    <row r="10" spans="1:162" ht="16.5">
      <c r="A10" s="8" t="s">
        <v>29</v>
      </c>
      <c r="B10" s="9" t="s">
        <v>30</v>
      </c>
      <c r="C10" s="10">
        <v>189378.35450000002</v>
      </c>
      <c r="D10" s="10"/>
      <c r="E10" s="10"/>
      <c r="F10" s="10"/>
      <c r="G10" s="10"/>
      <c r="H10" s="10"/>
      <c r="I10" s="10"/>
      <c r="J10" s="10"/>
      <c r="K10" s="10"/>
      <c r="L10" s="10">
        <v>189378.35450000002</v>
      </c>
      <c r="M10" s="10">
        <v>189378.35450000002</v>
      </c>
      <c r="N10" s="10">
        <v>189378.35450000002</v>
      </c>
      <c r="O10" s="10">
        <v>189378.35450000002</v>
      </c>
      <c r="P10" s="10">
        <v>189378.35450000002</v>
      </c>
      <c r="Q10" s="10">
        <v>189378.35450000002</v>
      </c>
      <c r="R10" s="10">
        <v>189378.35450000002</v>
      </c>
      <c r="S10" s="10">
        <v>189378.35450000002</v>
      </c>
      <c r="T10" s="10">
        <v>189378.35450000002</v>
      </c>
      <c r="U10" s="10">
        <v>189378.35450000002</v>
      </c>
      <c r="V10" s="10">
        <v>189378.35450000002</v>
      </c>
      <c r="W10" s="10">
        <v>189378.35450000002</v>
      </c>
      <c r="X10" s="10">
        <v>189378.35450000002</v>
      </c>
      <c r="Y10" s="10">
        <v>189378.35450000002</v>
      </c>
      <c r="Z10" s="10">
        <v>189378.35450000002</v>
      </c>
      <c r="AA10" s="10">
        <v>189378.35450000002</v>
      </c>
      <c r="AB10" s="10">
        <v>189378.35450000002</v>
      </c>
      <c r="AC10" s="10">
        <v>189378.35450000002</v>
      </c>
      <c r="AD10" s="10">
        <v>189378.35450000002</v>
      </c>
      <c r="AE10" s="10">
        <v>189378.35450000002</v>
      </c>
      <c r="AF10" s="10">
        <v>189378.35450000002</v>
      </c>
      <c r="AG10" s="10">
        <v>189378.35450000002</v>
      </c>
      <c r="AH10" s="10">
        <v>189378.35450000002</v>
      </c>
      <c r="AI10" s="10">
        <v>189378.35450000002</v>
      </c>
      <c r="AJ10" s="10">
        <v>189378.35450000002</v>
      </c>
      <c r="AK10" s="10">
        <v>189378.35450000002</v>
      </c>
      <c r="AL10" s="10">
        <v>189378.35450000002</v>
      </c>
      <c r="AM10" s="10">
        <v>189378.35450000002</v>
      </c>
      <c r="AN10" s="10">
        <v>217785.10767500001</v>
      </c>
      <c r="AO10" s="10">
        <v>217785.10767500001</v>
      </c>
      <c r="AP10" s="10">
        <v>217785.10767500001</v>
      </c>
      <c r="AQ10" s="10">
        <v>217785.10767500001</v>
      </c>
      <c r="AR10" s="10">
        <v>217785.10767500001</v>
      </c>
      <c r="AS10" s="10">
        <v>217785.10767500001</v>
      </c>
      <c r="AT10" s="10">
        <v>217785.10767500001</v>
      </c>
      <c r="AU10" s="10">
        <v>217785.10767500001</v>
      </c>
      <c r="AV10" s="10">
        <v>217785.10767500001</v>
      </c>
      <c r="AW10" s="10">
        <v>217785.10767500001</v>
      </c>
      <c r="AX10" s="10">
        <v>217785.10767500001</v>
      </c>
      <c r="AY10" s="10">
        <v>217785.10767500001</v>
      </c>
      <c r="AZ10" s="10">
        <v>217785.10767500001</v>
      </c>
      <c r="BA10" s="10">
        <v>217785.10767500001</v>
      </c>
      <c r="BB10" s="10">
        <v>217785.10767500001</v>
      </c>
      <c r="BC10" s="10">
        <v>217785.10767500001</v>
      </c>
      <c r="BD10" s="10">
        <v>217785.10767500001</v>
      </c>
      <c r="BE10" s="10">
        <v>217785.10767500001</v>
      </c>
      <c r="BF10" s="10">
        <v>217785.10767500001</v>
      </c>
      <c r="BG10" s="10">
        <v>217785.10767500001</v>
      </c>
      <c r="BH10" s="10">
        <v>217785.10767500001</v>
      </c>
      <c r="BI10" s="10">
        <v>217785.10767500001</v>
      </c>
      <c r="BJ10" s="10">
        <v>217785.10767500001</v>
      </c>
      <c r="BK10" s="10">
        <v>217785.10767500001</v>
      </c>
      <c r="BL10" s="10">
        <v>217785.10767500001</v>
      </c>
      <c r="BM10" s="10">
        <v>217785.10767500001</v>
      </c>
      <c r="BN10" s="10">
        <v>217785.10767500001</v>
      </c>
      <c r="BO10" s="10">
        <v>217785.10767500001</v>
      </c>
      <c r="BP10" s="10">
        <v>217785.10767500001</v>
      </c>
      <c r="BQ10" s="10">
        <v>217785.10767500001</v>
      </c>
      <c r="BR10" s="10">
        <v>217785.10767500001</v>
      </c>
      <c r="BS10" s="10">
        <v>217785.10767500001</v>
      </c>
      <c r="BT10" s="10">
        <v>217785.10767500001</v>
      </c>
      <c r="BU10" s="10">
        <v>217785.10767500001</v>
      </c>
      <c r="BV10" s="10">
        <v>217785.10767500001</v>
      </c>
      <c r="BW10" s="10">
        <v>217785.10767500001</v>
      </c>
      <c r="BX10" s="10">
        <v>250452.87382625</v>
      </c>
      <c r="BY10" s="10">
        <v>250452.87382625</v>
      </c>
      <c r="BZ10" s="10">
        <v>250452.87382625</v>
      </c>
      <c r="CA10" s="10">
        <v>250452.87382625</v>
      </c>
      <c r="CB10" s="10">
        <v>250452.87382625</v>
      </c>
      <c r="CC10" s="10">
        <v>250452.87382625</v>
      </c>
      <c r="CD10" s="10">
        <v>250452.87382625</v>
      </c>
      <c r="CE10" s="10">
        <v>250452.87382625</v>
      </c>
      <c r="CF10" s="10">
        <v>250452.87382625</v>
      </c>
      <c r="CG10" s="10">
        <v>250452.87382625</v>
      </c>
      <c r="CH10" s="10">
        <v>250452.87382625</v>
      </c>
      <c r="CI10" s="10">
        <v>250452.87382625</v>
      </c>
      <c r="CJ10" s="10">
        <v>250452.87382625</v>
      </c>
      <c r="CK10" s="10">
        <v>250452.87382625</v>
      </c>
      <c r="CL10" s="10">
        <v>250452.87382625</v>
      </c>
      <c r="CM10" s="10">
        <v>250452.87382625</v>
      </c>
      <c r="CN10" s="10">
        <v>250452.87382625</v>
      </c>
      <c r="CO10" s="10">
        <v>250452.87382625</v>
      </c>
      <c r="CP10" s="10">
        <v>250452.87382625</v>
      </c>
      <c r="CQ10" s="10">
        <v>250452.87382625</v>
      </c>
      <c r="CR10" s="10">
        <v>250452.87382625</v>
      </c>
      <c r="CS10" s="10">
        <v>250452.87382625</v>
      </c>
      <c r="CT10" s="10">
        <v>250452.87382625</v>
      </c>
      <c r="CU10" s="10">
        <v>250452.87382625</v>
      </c>
      <c r="CV10" s="10">
        <v>250452.87382625</v>
      </c>
      <c r="CW10" s="10">
        <v>250452.87382625</v>
      </c>
      <c r="CX10" s="10">
        <v>250452.87382625</v>
      </c>
      <c r="CY10" s="10">
        <v>250452.87382625</v>
      </c>
      <c r="CZ10" s="10">
        <v>250452.87382625</v>
      </c>
      <c r="DA10" s="10">
        <v>250452.87382625</v>
      </c>
      <c r="DB10" s="10">
        <v>250452.87382625</v>
      </c>
      <c r="DC10" s="10">
        <v>250452.87382625</v>
      </c>
      <c r="DD10" s="10">
        <v>250452.87382625</v>
      </c>
      <c r="DE10" s="10">
        <v>250452.87382625</v>
      </c>
      <c r="DF10" s="10">
        <v>250452.87382625</v>
      </c>
      <c r="DG10" s="10">
        <v>250452.87382625</v>
      </c>
      <c r="DH10" s="10">
        <v>288020.80490018748</v>
      </c>
      <c r="DI10" s="10">
        <v>288020.80490018748</v>
      </c>
      <c r="DJ10" s="10">
        <v>288020.80490018748</v>
      </c>
      <c r="DK10" s="10">
        <v>288020.80490018748</v>
      </c>
      <c r="DL10" s="10">
        <v>288020.80490018748</v>
      </c>
      <c r="DM10" s="10">
        <v>288020.80490018748</v>
      </c>
      <c r="DN10" s="10">
        <v>288020.80490018748</v>
      </c>
      <c r="DO10" s="10">
        <v>288020.80490018748</v>
      </c>
      <c r="DP10" s="10">
        <v>288020.80490018748</v>
      </c>
      <c r="DQ10" s="10">
        <v>288020.80490018748</v>
      </c>
      <c r="DR10" s="10">
        <v>288020.80490018748</v>
      </c>
      <c r="DS10" s="10">
        <v>288020.80490018748</v>
      </c>
      <c r="DT10" s="10">
        <v>288020.80490018748</v>
      </c>
      <c r="DU10" s="10">
        <v>288020.80490018748</v>
      </c>
      <c r="DV10" s="10">
        <v>288020.80490018748</v>
      </c>
      <c r="DW10" s="10">
        <v>288020.80490018748</v>
      </c>
      <c r="DX10" s="10">
        <v>288020.80490018748</v>
      </c>
      <c r="DY10" s="10">
        <v>288020.80490018748</v>
      </c>
      <c r="DZ10" s="10">
        <v>288020.80490018748</v>
      </c>
      <c r="EA10" s="10">
        <v>288020.80490018748</v>
      </c>
      <c r="EB10" s="10">
        <v>288020.80490018748</v>
      </c>
      <c r="EC10" s="10">
        <v>288020.80490018748</v>
      </c>
      <c r="ED10" s="10">
        <v>288020.80490018748</v>
      </c>
      <c r="EE10" s="10">
        <v>288020.80490018748</v>
      </c>
      <c r="EF10" s="10">
        <v>288020.80490018748</v>
      </c>
      <c r="EG10" s="10">
        <v>288020.80490018748</v>
      </c>
      <c r="EH10" s="10">
        <v>288020.80490018748</v>
      </c>
      <c r="EI10" s="10">
        <v>288020.80490018748</v>
      </c>
      <c r="EJ10" s="10">
        <v>288020.80490018748</v>
      </c>
      <c r="EK10" s="10">
        <v>288020.80490018748</v>
      </c>
      <c r="EL10" s="10">
        <v>288020.80490018748</v>
      </c>
      <c r="EM10" s="10">
        <v>288020.80490018748</v>
      </c>
      <c r="EN10" s="10">
        <v>288020.80490018748</v>
      </c>
      <c r="EO10" s="10">
        <v>288020.80490018748</v>
      </c>
      <c r="EP10" s="10">
        <v>288020.80490018748</v>
      </c>
      <c r="EQ10" s="10">
        <v>288020.80490018748</v>
      </c>
      <c r="ER10" s="10">
        <v>331223.92563521559</v>
      </c>
      <c r="ES10" s="10">
        <v>331223.92563521559</v>
      </c>
      <c r="ET10" s="10">
        <v>331223.92563521559</v>
      </c>
      <c r="EU10" s="10">
        <v>331223.92563521559</v>
      </c>
      <c r="EV10" s="10">
        <v>331223.92563521559</v>
      </c>
      <c r="EW10" s="10">
        <v>331223.92563521559</v>
      </c>
      <c r="EX10" s="10">
        <v>331223.92563521559</v>
      </c>
      <c r="EY10" s="10">
        <v>331223.92563521559</v>
      </c>
      <c r="EZ10" s="10">
        <v>331223.92563521559</v>
      </c>
      <c r="FA10" s="10">
        <v>331223.92563521559</v>
      </c>
      <c r="FB10" s="10">
        <v>331223.92563521559</v>
      </c>
      <c r="FC10" s="10">
        <v>331223.92563521559</v>
      </c>
      <c r="FD10" s="10">
        <v>331223.92563521559</v>
      </c>
      <c r="FE10" s="10">
        <v>331223.92563521559</v>
      </c>
      <c r="FF10" s="10">
        <v>331223.92563521559</v>
      </c>
    </row>
    <row r="11" spans="1:162" ht="16.5">
      <c r="A11" s="8" t="s">
        <v>31</v>
      </c>
      <c r="B11" s="9" t="s">
        <v>32</v>
      </c>
      <c r="C11" s="10">
        <v>376709.73340000003</v>
      </c>
      <c r="D11" s="10"/>
      <c r="E11" s="10"/>
      <c r="F11" s="10"/>
      <c r="G11" s="10"/>
      <c r="H11" s="10"/>
      <c r="I11" s="10"/>
      <c r="J11" s="10"/>
      <c r="K11" s="10"/>
      <c r="L11" s="10">
        <v>376709.73340000003</v>
      </c>
      <c r="M11" s="10">
        <v>376709.73340000003</v>
      </c>
      <c r="N11" s="10">
        <v>376709.73340000003</v>
      </c>
      <c r="O11" s="10">
        <v>376709.73340000003</v>
      </c>
      <c r="P11" s="10">
        <v>376709.73340000003</v>
      </c>
      <c r="Q11" s="10">
        <v>376709.73340000003</v>
      </c>
      <c r="R11" s="10">
        <v>376709.73340000003</v>
      </c>
      <c r="S11" s="10">
        <v>376709.73340000003</v>
      </c>
      <c r="T11" s="10">
        <v>376709.73340000003</v>
      </c>
      <c r="U11" s="10">
        <v>376709.73340000003</v>
      </c>
      <c r="V11" s="10">
        <v>376709.73340000003</v>
      </c>
      <c r="W11" s="10">
        <v>376709.73340000003</v>
      </c>
      <c r="X11" s="10">
        <v>376709.73340000003</v>
      </c>
      <c r="Y11" s="10">
        <v>376709.73340000003</v>
      </c>
      <c r="Z11" s="10">
        <v>376709.73340000003</v>
      </c>
      <c r="AA11" s="10">
        <v>376709.73340000003</v>
      </c>
      <c r="AB11" s="10">
        <v>376709.73340000003</v>
      </c>
      <c r="AC11" s="10">
        <v>376709.73340000003</v>
      </c>
      <c r="AD11" s="10">
        <v>376709.73340000003</v>
      </c>
      <c r="AE11" s="10">
        <v>376709.73340000003</v>
      </c>
      <c r="AF11" s="10">
        <v>376709.73340000003</v>
      </c>
      <c r="AG11" s="10">
        <v>376709.73340000003</v>
      </c>
      <c r="AH11" s="10">
        <v>376709.73340000003</v>
      </c>
      <c r="AI11" s="10">
        <v>376709.73340000003</v>
      </c>
      <c r="AJ11" s="10">
        <v>376709.73340000003</v>
      </c>
      <c r="AK11" s="10">
        <v>376709.73340000003</v>
      </c>
      <c r="AL11" s="10">
        <v>376709.73340000003</v>
      </c>
      <c r="AM11" s="10">
        <v>376709.73340000003</v>
      </c>
      <c r="AN11" s="10">
        <v>433216.19341000001</v>
      </c>
      <c r="AO11" s="10">
        <v>433216.19341000001</v>
      </c>
      <c r="AP11" s="10">
        <v>433216.19341000001</v>
      </c>
      <c r="AQ11" s="10">
        <v>433216.19341000001</v>
      </c>
      <c r="AR11" s="10">
        <v>433216.19341000001</v>
      </c>
      <c r="AS11" s="10">
        <v>433216.19341000001</v>
      </c>
      <c r="AT11" s="10">
        <v>433216.19341000001</v>
      </c>
      <c r="AU11" s="10">
        <v>433216.19341000001</v>
      </c>
      <c r="AV11" s="10">
        <v>433216.19341000001</v>
      </c>
      <c r="AW11" s="10">
        <v>433216.19341000001</v>
      </c>
      <c r="AX11" s="10">
        <v>433216.19341000001</v>
      </c>
      <c r="AY11" s="10">
        <v>433216.19341000001</v>
      </c>
      <c r="AZ11" s="10">
        <v>433216.19341000001</v>
      </c>
      <c r="BA11" s="10">
        <v>433216.19341000001</v>
      </c>
      <c r="BB11" s="10">
        <v>433216.19341000001</v>
      </c>
      <c r="BC11" s="10">
        <v>433216.19341000001</v>
      </c>
      <c r="BD11" s="10">
        <v>433216.19341000001</v>
      </c>
      <c r="BE11" s="10">
        <v>433216.19341000001</v>
      </c>
      <c r="BF11" s="10">
        <v>433216.19341000001</v>
      </c>
      <c r="BG11" s="10">
        <v>433216.19341000001</v>
      </c>
      <c r="BH11" s="10">
        <v>433216.19341000001</v>
      </c>
      <c r="BI11" s="10">
        <v>433216.19341000001</v>
      </c>
      <c r="BJ11" s="10">
        <v>433216.19341000001</v>
      </c>
      <c r="BK11" s="10">
        <v>433216.19341000001</v>
      </c>
      <c r="BL11" s="10">
        <v>433216.19341000001</v>
      </c>
      <c r="BM11" s="10">
        <v>433216.19341000001</v>
      </c>
      <c r="BN11" s="10">
        <v>433216.19341000001</v>
      </c>
      <c r="BO11" s="10">
        <v>433216.19341000001</v>
      </c>
      <c r="BP11" s="10">
        <v>433216.19341000001</v>
      </c>
      <c r="BQ11" s="10">
        <v>433216.19341000001</v>
      </c>
      <c r="BR11" s="10">
        <v>433216.19341000001</v>
      </c>
      <c r="BS11" s="10">
        <v>433216.19341000001</v>
      </c>
      <c r="BT11" s="10">
        <v>433216.19341000001</v>
      </c>
      <c r="BU11" s="10">
        <v>433216.19341000001</v>
      </c>
      <c r="BV11" s="10">
        <v>433216.19341000001</v>
      </c>
      <c r="BW11" s="10">
        <v>433216.19341000001</v>
      </c>
      <c r="BX11" s="10">
        <v>499398.62242149998</v>
      </c>
      <c r="BY11" s="10">
        <v>499398.62242149998</v>
      </c>
      <c r="BZ11" s="10">
        <v>499398.62242149998</v>
      </c>
      <c r="CA11" s="10">
        <v>499398.62242149998</v>
      </c>
      <c r="CB11" s="10">
        <v>499398.62242149998</v>
      </c>
      <c r="CC11" s="10">
        <v>499398.62242149998</v>
      </c>
      <c r="CD11" s="10">
        <v>499398.62242149998</v>
      </c>
      <c r="CE11" s="10">
        <v>499398.62242149998</v>
      </c>
      <c r="CF11" s="10">
        <v>499398.62242149998</v>
      </c>
      <c r="CG11" s="10">
        <v>499398.62242149998</v>
      </c>
      <c r="CH11" s="10">
        <v>499398.62242149998</v>
      </c>
      <c r="CI11" s="10">
        <v>499398.62242149998</v>
      </c>
      <c r="CJ11" s="10">
        <v>499398.62242149998</v>
      </c>
      <c r="CK11" s="10">
        <v>499398.62242149998</v>
      </c>
      <c r="CL11" s="10">
        <v>499398.62242149998</v>
      </c>
      <c r="CM11" s="10">
        <v>499398.62242149998</v>
      </c>
      <c r="CN11" s="10">
        <v>499398.62242149998</v>
      </c>
      <c r="CO11" s="10">
        <v>499398.62242149998</v>
      </c>
      <c r="CP11" s="10">
        <v>499398.62242149998</v>
      </c>
      <c r="CQ11" s="10">
        <v>499398.62242149998</v>
      </c>
      <c r="CR11" s="10">
        <v>499398.62242149998</v>
      </c>
      <c r="CS11" s="10">
        <v>499398.62242149998</v>
      </c>
      <c r="CT11" s="10">
        <v>499398.62242149998</v>
      </c>
      <c r="CU11" s="10">
        <v>499398.62242149998</v>
      </c>
      <c r="CV11" s="10">
        <v>499398.62242149998</v>
      </c>
      <c r="CW11" s="10">
        <v>499398.62242149998</v>
      </c>
      <c r="CX11" s="10">
        <v>499398.62242149998</v>
      </c>
      <c r="CY11" s="10">
        <v>499398.62242149998</v>
      </c>
      <c r="CZ11" s="10">
        <v>499398.62242149998</v>
      </c>
      <c r="DA11" s="10">
        <v>499398.62242149998</v>
      </c>
      <c r="DB11" s="10">
        <v>499398.62242149998</v>
      </c>
      <c r="DC11" s="10">
        <v>499398.62242149998</v>
      </c>
      <c r="DD11" s="10">
        <v>499398.62242149998</v>
      </c>
      <c r="DE11" s="10">
        <v>499398.62242149998</v>
      </c>
      <c r="DF11" s="10">
        <v>499398.62242149998</v>
      </c>
      <c r="DG11" s="10">
        <v>499398.62242149998</v>
      </c>
      <c r="DH11" s="10">
        <v>572928.41578472499</v>
      </c>
      <c r="DI11" s="10">
        <v>572928.41578472499</v>
      </c>
      <c r="DJ11" s="10">
        <v>572928.41578472499</v>
      </c>
      <c r="DK11" s="10">
        <v>572928.41578472499</v>
      </c>
      <c r="DL11" s="10">
        <v>572928.41578472499</v>
      </c>
      <c r="DM11" s="10">
        <v>572928.41578472499</v>
      </c>
      <c r="DN11" s="10">
        <v>572928.41578472499</v>
      </c>
      <c r="DO11" s="10">
        <v>572928.41578472499</v>
      </c>
      <c r="DP11" s="10">
        <v>572928.41578472499</v>
      </c>
      <c r="DQ11" s="10">
        <v>572928.41578472499</v>
      </c>
      <c r="DR11" s="10">
        <v>572928.41578472499</v>
      </c>
      <c r="DS11" s="10">
        <v>572928.41578472499</v>
      </c>
      <c r="DT11" s="10">
        <v>572928.41578472499</v>
      </c>
      <c r="DU11" s="10">
        <v>572928.41578472499</v>
      </c>
      <c r="DV11" s="10">
        <v>572928.41578472499</v>
      </c>
      <c r="DW11" s="10">
        <v>572928.41578472499</v>
      </c>
      <c r="DX11" s="10">
        <v>572928.41578472499</v>
      </c>
      <c r="DY11" s="10">
        <v>572928.41578472499</v>
      </c>
      <c r="DZ11" s="10">
        <v>572928.41578472499</v>
      </c>
      <c r="EA11" s="10">
        <v>572928.41578472499</v>
      </c>
      <c r="EB11" s="10">
        <v>572928.41578472499</v>
      </c>
      <c r="EC11" s="10">
        <v>572928.41578472499</v>
      </c>
      <c r="ED11" s="10">
        <v>572928.41578472499</v>
      </c>
      <c r="EE11" s="10">
        <v>572928.41578472499</v>
      </c>
      <c r="EF11" s="10">
        <v>572928.41578472499</v>
      </c>
      <c r="EG11" s="10">
        <v>572928.41578472499</v>
      </c>
      <c r="EH11" s="10">
        <v>572928.41578472499</v>
      </c>
      <c r="EI11" s="10">
        <v>572928.41578472499</v>
      </c>
      <c r="EJ11" s="10">
        <v>572928.41578472499</v>
      </c>
      <c r="EK11" s="10">
        <v>572928.41578472499</v>
      </c>
      <c r="EL11" s="10">
        <v>572928.41578472499</v>
      </c>
      <c r="EM11" s="10">
        <v>572928.41578472499</v>
      </c>
      <c r="EN11" s="10">
        <v>572928.41578472499</v>
      </c>
      <c r="EO11" s="10">
        <v>572928.41578472499</v>
      </c>
      <c r="EP11" s="10">
        <v>572928.41578472499</v>
      </c>
      <c r="EQ11" s="10">
        <v>572928.41578472499</v>
      </c>
      <c r="ER11" s="10">
        <v>658867.67815243371</v>
      </c>
      <c r="ES11" s="10">
        <v>658867.67815243371</v>
      </c>
      <c r="ET11" s="10">
        <v>658867.67815243371</v>
      </c>
      <c r="EU11" s="10">
        <v>658867.67815243371</v>
      </c>
      <c r="EV11" s="10">
        <v>658867.67815243371</v>
      </c>
      <c r="EW11" s="10">
        <v>658867.67815243371</v>
      </c>
      <c r="EX11" s="10">
        <v>658867.67815243371</v>
      </c>
      <c r="EY11" s="10">
        <v>658867.67815243371</v>
      </c>
      <c r="EZ11" s="10">
        <v>658867.67815243371</v>
      </c>
      <c r="FA11" s="10">
        <v>658867.67815243371</v>
      </c>
      <c r="FB11" s="10">
        <v>658867.67815243371</v>
      </c>
      <c r="FC11" s="10">
        <v>658867.67815243371</v>
      </c>
      <c r="FD11" s="10">
        <v>658867.67815243371</v>
      </c>
      <c r="FE11" s="10">
        <v>658867.67815243371</v>
      </c>
      <c r="FF11" s="10">
        <v>658867.67815243371</v>
      </c>
    </row>
    <row r="12" spans="1:162" ht="16.5">
      <c r="A12" s="8" t="s">
        <v>33</v>
      </c>
      <c r="B12" s="9" t="s">
        <v>34</v>
      </c>
      <c r="C12" s="10">
        <v>190686.67500000002</v>
      </c>
      <c r="D12" s="10"/>
      <c r="E12" s="10"/>
      <c r="F12" s="10"/>
      <c r="G12" s="10"/>
      <c r="H12" s="10"/>
      <c r="I12" s="10"/>
      <c r="J12" s="10"/>
      <c r="K12" s="10"/>
      <c r="L12" s="10">
        <v>190686.67500000002</v>
      </c>
      <c r="M12" s="10">
        <v>190686.67500000002</v>
      </c>
      <c r="N12" s="10">
        <v>190686.67500000002</v>
      </c>
      <c r="O12" s="10">
        <v>190686.67500000002</v>
      </c>
      <c r="P12" s="10">
        <v>190686.67500000002</v>
      </c>
      <c r="Q12" s="10">
        <v>190686.67500000002</v>
      </c>
      <c r="R12" s="10">
        <v>190686.67500000002</v>
      </c>
      <c r="S12" s="10">
        <v>190686.67500000002</v>
      </c>
      <c r="T12" s="10">
        <v>190686.67500000002</v>
      </c>
      <c r="U12" s="10">
        <v>190686.67500000002</v>
      </c>
      <c r="V12" s="10">
        <v>190686.67500000002</v>
      </c>
      <c r="W12" s="10">
        <v>190686.67500000002</v>
      </c>
      <c r="X12" s="10">
        <v>190686.67500000002</v>
      </c>
      <c r="Y12" s="10">
        <v>190686.67500000002</v>
      </c>
      <c r="Z12" s="10">
        <v>190686.67500000002</v>
      </c>
      <c r="AA12" s="10">
        <v>190686.67500000002</v>
      </c>
      <c r="AB12" s="10">
        <v>190686.67500000002</v>
      </c>
      <c r="AC12" s="10">
        <v>190686.67500000002</v>
      </c>
      <c r="AD12" s="10">
        <v>190686.67500000002</v>
      </c>
      <c r="AE12" s="10">
        <v>190686.67500000002</v>
      </c>
      <c r="AF12" s="10">
        <v>190686.67500000002</v>
      </c>
      <c r="AG12" s="10">
        <v>190686.67500000002</v>
      </c>
      <c r="AH12" s="10">
        <v>190686.67500000002</v>
      </c>
      <c r="AI12" s="10">
        <v>190686.67500000002</v>
      </c>
      <c r="AJ12" s="10">
        <v>190686.67500000002</v>
      </c>
      <c r="AK12" s="10">
        <v>190686.67500000002</v>
      </c>
      <c r="AL12" s="10">
        <v>190686.67500000002</v>
      </c>
      <c r="AM12" s="10">
        <v>190686.67500000002</v>
      </c>
      <c r="AN12" s="10">
        <v>219289.67625000002</v>
      </c>
      <c r="AO12" s="10">
        <v>219289.67625000002</v>
      </c>
      <c r="AP12" s="10">
        <v>219289.67625000002</v>
      </c>
      <c r="AQ12" s="10">
        <v>219289.67625000002</v>
      </c>
      <c r="AR12" s="10">
        <v>219289.67625000002</v>
      </c>
      <c r="AS12" s="10">
        <v>219289.67625000002</v>
      </c>
      <c r="AT12" s="10">
        <v>219289.67625000002</v>
      </c>
      <c r="AU12" s="10">
        <v>219289.67625000002</v>
      </c>
      <c r="AV12" s="10">
        <v>219289.67625000002</v>
      </c>
      <c r="AW12" s="10">
        <v>219289.67625000002</v>
      </c>
      <c r="AX12" s="10">
        <v>219289.67625000002</v>
      </c>
      <c r="AY12" s="10">
        <v>219289.67625000002</v>
      </c>
      <c r="AZ12" s="10">
        <v>219289.67625000002</v>
      </c>
      <c r="BA12" s="10">
        <v>219289.67625000002</v>
      </c>
      <c r="BB12" s="10">
        <v>219289.67625000002</v>
      </c>
      <c r="BC12" s="10">
        <v>219289.67625000002</v>
      </c>
      <c r="BD12" s="10">
        <v>219289.67625000002</v>
      </c>
      <c r="BE12" s="10">
        <v>219289.67625000002</v>
      </c>
      <c r="BF12" s="10">
        <v>219289.67625000002</v>
      </c>
      <c r="BG12" s="10">
        <v>219289.67625000002</v>
      </c>
      <c r="BH12" s="10">
        <v>219289.67625000002</v>
      </c>
      <c r="BI12" s="10">
        <v>219289.67625000002</v>
      </c>
      <c r="BJ12" s="10">
        <v>219289.67625000002</v>
      </c>
      <c r="BK12" s="10">
        <v>219289.67625000002</v>
      </c>
      <c r="BL12" s="10">
        <v>219289.67625000002</v>
      </c>
      <c r="BM12" s="10">
        <v>219289.67625000002</v>
      </c>
      <c r="BN12" s="10">
        <v>219289.67625000002</v>
      </c>
      <c r="BO12" s="10">
        <v>219289.67625000002</v>
      </c>
      <c r="BP12" s="10">
        <v>219289.67625000002</v>
      </c>
      <c r="BQ12" s="10">
        <v>219289.67625000002</v>
      </c>
      <c r="BR12" s="10">
        <v>219289.67625000002</v>
      </c>
      <c r="BS12" s="10">
        <v>219289.67625000002</v>
      </c>
      <c r="BT12" s="10">
        <v>219289.67625000002</v>
      </c>
      <c r="BU12" s="10">
        <v>219289.67625000002</v>
      </c>
      <c r="BV12" s="10">
        <v>219289.67625000002</v>
      </c>
      <c r="BW12" s="10">
        <v>219289.67625000002</v>
      </c>
      <c r="BX12" s="10">
        <v>252183.12768750003</v>
      </c>
      <c r="BY12" s="10">
        <v>252183.12768750003</v>
      </c>
      <c r="BZ12" s="10">
        <v>252183.12768750003</v>
      </c>
      <c r="CA12" s="10">
        <v>252183.12768750003</v>
      </c>
      <c r="CB12" s="10">
        <v>252183.12768750003</v>
      </c>
      <c r="CC12" s="10">
        <v>252183.12768750003</v>
      </c>
      <c r="CD12" s="10">
        <v>252183.12768750003</v>
      </c>
      <c r="CE12" s="10">
        <v>252183.12768750003</v>
      </c>
      <c r="CF12" s="10">
        <v>252183.12768750003</v>
      </c>
      <c r="CG12" s="10">
        <v>252183.12768750003</v>
      </c>
      <c r="CH12" s="10">
        <v>252183.12768750003</v>
      </c>
      <c r="CI12" s="10">
        <v>252183.12768750003</v>
      </c>
      <c r="CJ12" s="10">
        <v>252183.12768750003</v>
      </c>
      <c r="CK12" s="10">
        <v>252183.12768750003</v>
      </c>
      <c r="CL12" s="10">
        <v>252183.12768750003</v>
      </c>
      <c r="CM12" s="10">
        <v>252183.12768750003</v>
      </c>
      <c r="CN12" s="10">
        <v>252183.12768750003</v>
      </c>
      <c r="CO12" s="10">
        <v>252183.12768750003</v>
      </c>
      <c r="CP12" s="10">
        <v>252183.12768750003</v>
      </c>
      <c r="CQ12" s="10">
        <v>252183.12768750003</v>
      </c>
      <c r="CR12" s="10">
        <v>252183.12768750003</v>
      </c>
      <c r="CS12" s="10">
        <v>252183.12768750003</v>
      </c>
      <c r="CT12" s="10">
        <v>252183.12768750003</v>
      </c>
      <c r="CU12" s="10">
        <v>252183.12768750003</v>
      </c>
      <c r="CV12" s="10">
        <v>252183.12768750003</v>
      </c>
      <c r="CW12" s="10">
        <v>252183.12768750003</v>
      </c>
      <c r="CX12" s="10">
        <v>252183.12768750003</v>
      </c>
      <c r="CY12" s="10">
        <v>252183.12768750003</v>
      </c>
      <c r="CZ12" s="10">
        <v>252183.12768750003</v>
      </c>
      <c r="DA12" s="10">
        <v>252183.12768750003</v>
      </c>
      <c r="DB12" s="10">
        <v>252183.12768750003</v>
      </c>
      <c r="DC12" s="10">
        <v>252183.12768750003</v>
      </c>
      <c r="DD12" s="10">
        <v>252183.12768750003</v>
      </c>
      <c r="DE12" s="10">
        <v>252183.12768750003</v>
      </c>
      <c r="DF12" s="10">
        <v>252183.12768750003</v>
      </c>
      <c r="DG12" s="10">
        <v>252183.12768750003</v>
      </c>
      <c r="DH12" s="10">
        <v>290010.59684062505</v>
      </c>
      <c r="DI12" s="10">
        <v>290010.59684062505</v>
      </c>
      <c r="DJ12" s="10">
        <v>290010.59684062505</v>
      </c>
      <c r="DK12" s="10">
        <v>290010.59684062505</v>
      </c>
      <c r="DL12" s="10">
        <v>290010.59684062505</v>
      </c>
      <c r="DM12" s="10">
        <v>290010.59684062505</v>
      </c>
      <c r="DN12" s="10">
        <v>290010.59684062505</v>
      </c>
      <c r="DO12" s="10">
        <v>290010.59684062505</v>
      </c>
      <c r="DP12" s="10">
        <v>290010.59684062505</v>
      </c>
      <c r="DQ12" s="10">
        <v>290010.59684062505</v>
      </c>
      <c r="DR12" s="10">
        <v>290010.59684062505</v>
      </c>
      <c r="DS12" s="10">
        <v>290010.59684062505</v>
      </c>
      <c r="DT12" s="10">
        <v>290010.59684062505</v>
      </c>
      <c r="DU12" s="10">
        <v>290010.59684062505</v>
      </c>
      <c r="DV12" s="10">
        <v>290010.59684062505</v>
      </c>
      <c r="DW12" s="10">
        <v>290010.59684062505</v>
      </c>
      <c r="DX12" s="10">
        <v>290010.59684062505</v>
      </c>
      <c r="DY12" s="10">
        <v>290010.59684062505</v>
      </c>
      <c r="DZ12" s="10">
        <v>290010.59684062505</v>
      </c>
      <c r="EA12" s="10">
        <v>290010.59684062505</v>
      </c>
      <c r="EB12" s="10">
        <v>290010.59684062505</v>
      </c>
      <c r="EC12" s="10">
        <v>290010.59684062505</v>
      </c>
      <c r="ED12" s="10">
        <v>290010.59684062505</v>
      </c>
      <c r="EE12" s="10">
        <v>290010.59684062505</v>
      </c>
      <c r="EF12" s="10">
        <v>290010.59684062505</v>
      </c>
      <c r="EG12" s="10">
        <v>290010.59684062505</v>
      </c>
      <c r="EH12" s="10">
        <v>290010.59684062505</v>
      </c>
      <c r="EI12" s="10">
        <v>290010.59684062505</v>
      </c>
      <c r="EJ12" s="10">
        <v>290010.59684062505</v>
      </c>
      <c r="EK12" s="10">
        <v>290010.59684062505</v>
      </c>
      <c r="EL12" s="10">
        <v>290010.59684062505</v>
      </c>
      <c r="EM12" s="10">
        <v>290010.59684062505</v>
      </c>
      <c r="EN12" s="10">
        <v>290010.59684062505</v>
      </c>
      <c r="EO12" s="10">
        <v>290010.59684062505</v>
      </c>
      <c r="EP12" s="10">
        <v>290010.59684062505</v>
      </c>
      <c r="EQ12" s="10">
        <v>290010.59684062505</v>
      </c>
      <c r="ER12" s="10">
        <v>333512.18636671879</v>
      </c>
      <c r="ES12" s="10">
        <v>333512.18636671879</v>
      </c>
      <c r="ET12" s="10">
        <v>333512.18636671879</v>
      </c>
      <c r="EU12" s="10">
        <v>333512.18636671879</v>
      </c>
      <c r="EV12" s="10">
        <v>333512.18636671879</v>
      </c>
      <c r="EW12" s="10">
        <v>333512.18636671879</v>
      </c>
      <c r="EX12" s="10">
        <v>333512.18636671879</v>
      </c>
      <c r="EY12" s="10">
        <v>333512.18636671879</v>
      </c>
      <c r="EZ12" s="10">
        <v>333512.18636671879</v>
      </c>
      <c r="FA12" s="10">
        <v>333512.18636671879</v>
      </c>
      <c r="FB12" s="10">
        <v>333512.18636671879</v>
      </c>
      <c r="FC12" s="10">
        <v>333512.18636671879</v>
      </c>
      <c r="FD12" s="10">
        <v>333512.18636671879</v>
      </c>
      <c r="FE12" s="10">
        <v>333512.18636671879</v>
      </c>
      <c r="FF12" s="10">
        <v>333512.18636671879</v>
      </c>
    </row>
    <row r="13" spans="1:162" ht="16.5">
      <c r="A13" s="16" t="s">
        <v>35</v>
      </c>
      <c r="B13" s="17" t="s">
        <v>36</v>
      </c>
      <c r="C13" s="10">
        <v>72740</v>
      </c>
      <c r="D13" s="10"/>
      <c r="E13" s="10"/>
      <c r="F13" s="10"/>
      <c r="G13" s="10"/>
      <c r="H13" s="10"/>
      <c r="I13" s="10"/>
      <c r="J13" s="10"/>
      <c r="K13" s="10"/>
      <c r="L13" s="10">
        <v>64517.333759999994</v>
      </c>
      <c r="M13" s="10">
        <v>72740.131200000003</v>
      </c>
      <c r="N13" s="10">
        <v>72740</v>
      </c>
      <c r="O13" s="10">
        <v>72740</v>
      </c>
      <c r="P13" s="10">
        <v>72740</v>
      </c>
      <c r="Q13" s="10">
        <v>72740</v>
      </c>
      <c r="R13" s="10">
        <v>72740</v>
      </c>
      <c r="S13" s="10">
        <v>72740</v>
      </c>
      <c r="T13" s="10">
        <v>72740</v>
      </c>
      <c r="U13" s="10">
        <v>72740</v>
      </c>
      <c r="V13" s="10">
        <v>72740</v>
      </c>
      <c r="W13" s="10">
        <v>72740</v>
      </c>
      <c r="X13" s="10">
        <v>72740</v>
      </c>
      <c r="Y13" s="10">
        <v>72740</v>
      </c>
      <c r="Z13" s="10">
        <v>72740</v>
      </c>
      <c r="AA13" s="10">
        <v>72740</v>
      </c>
      <c r="AB13" s="10">
        <v>72740</v>
      </c>
      <c r="AC13" s="10">
        <v>72740</v>
      </c>
      <c r="AD13" s="10">
        <v>72740</v>
      </c>
      <c r="AE13" s="10">
        <v>72740</v>
      </c>
      <c r="AF13" s="10">
        <v>72740</v>
      </c>
      <c r="AG13" s="10">
        <v>72740</v>
      </c>
      <c r="AH13" s="10">
        <v>72740</v>
      </c>
      <c r="AI13" s="10">
        <v>72740</v>
      </c>
      <c r="AJ13" s="10">
        <v>72740</v>
      </c>
      <c r="AK13" s="10">
        <v>72740</v>
      </c>
      <c r="AL13" s="10">
        <v>72740</v>
      </c>
      <c r="AM13" s="10">
        <v>72740</v>
      </c>
      <c r="AN13" s="10">
        <v>83651</v>
      </c>
      <c r="AO13" s="10">
        <v>83651</v>
      </c>
      <c r="AP13" s="10">
        <v>83651</v>
      </c>
      <c r="AQ13" s="10">
        <v>83651</v>
      </c>
      <c r="AR13" s="10">
        <v>83651</v>
      </c>
      <c r="AS13" s="10">
        <v>83651</v>
      </c>
      <c r="AT13" s="10">
        <v>83651</v>
      </c>
      <c r="AU13" s="10">
        <v>83651</v>
      </c>
      <c r="AV13" s="10">
        <v>83651</v>
      </c>
      <c r="AW13" s="10">
        <v>83651</v>
      </c>
      <c r="AX13" s="10">
        <v>83651</v>
      </c>
      <c r="AY13" s="10">
        <v>83651</v>
      </c>
      <c r="AZ13" s="10">
        <v>83651</v>
      </c>
      <c r="BA13" s="10">
        <v>83651</v>
      </c>
      <c r="BB13" s="10">
        <v>83651</v>
      </c>
      <c r="BC13" s="10">
        <v>83651</v>
      </c>
      <c r="BD13" s="10">
        <v>83651</v>
      </c>
      <c r="BE13" s="10">
        <v>83651</v>
      </c>
      <c r="BF13" s="10">
        <v>83651</v>
      </c>
      <c r="BG13" s="10">
        <v>83651</v>
      </c>
      <c r="BH13" s="10">
        <v>83651</v>
      </c>
      <c r="BI13" s="10">
        <v>83651</v>
      </c>
      <c r="BJ13" s="10">
        <v>83651</v>
      </c>
      <c r="BK13" s="10">
        <v>83651</v>
      </c>
      <c r="BL13" s="10">
        <v>83651</v>
      </c>
      <c r="BM13" s="10">
        <v>83651</v>
      </c>
      <c r="BN13" s="10">
        <v>83651</v>
      </c>
      <c r="BO13" s="10">
        <v>83651</v>
      </c>
      <c r="BP13" s="10">
        <v>83651</v>
      </c>
      <c r="BQ13" s="10">
        <v>83651</v>
      </c>
      <c r="BR13" s="10">
        <v>83651</v>
      </c>
      <c r="BS13" s="10">
        <v>83651</v>
      </c>
      <c r="BT13" s="10">
        <v>83651</v>
      </c>
      <c r="BU13" s="10">
        <v>83651</v>
      </c>
      <c r="BV13" s="10">
        <v>83651</v>
      </c>
      <c r="BW13" s="10">
        <v>83651</v>
      </c>
      <c r="BX13" s="10">
        <v>96198.65</v>
      </c>
      <c r="BY13" s="10">
        <v>96198.65</v>
      </c>
      <c r="BZ13" s="10">
        <v>96198.65</v>
      </c>
      <c r="CA13" s="10">
        <v>96198.65</v>
      </c>
      <c r="CB13" s="10">
        <v>96198.65</v>
      </c>
      <c r="CC13" s="10">
        <v>96198.65</v>
      </c>
      <c r="CD13" s="10">
        <v>96198.65</v>
      </c>
      <c r="CE13" s="10">
        <v>96198.65</v>
      </c>
      <c r="CF13" s="10">
        <v>96198.65</v>
      </c>
      <c r="CG13" s="10">
        <v>96198.65</v>
      </c>
      <c r="CH13" s="10">
        <v>96198.65</v>
      </c>
      <c r="CI13" s="10">
        <v>96198.65</v>
      </c>
      <c r="CJ13" s="10">
        <v>96198.65</v>
      </c>
      <c r="CK13" s="10">
        <v>96198.65</v>
      </c>
      <c r="CL13" s="10">
        <v>96198.65</v>
      </c>
      <c r="CM13" s="10">
        <v>96198.65</v>
      </c>
      <c r="CN13" s="10">
        <v>96198.65</v>
      </c>
      <c r="CO13" s="10">
        <v>96198.65</v>
      </c>
      <c r="CP13" s="10">
        <v>96198.65</v>
      </c>
      <c r="CQ13" s="10">
        <v>96198.65</v>
      </c>
      <c r="CR13" s="10">
        <v>96198.65</v>
      </c>
      <c r="CS13" s="10">
        <v>96198.65</v>
      </c>
      <c r="CT13" s="10">
        <v>96198.65</v>
      </c>
      <c r="CU13" s="10">
        <v>96198.65</v>
      </c>
      <c r="CV13" s="10">
        <v>96198.65</v>
      </c>
      <c r="CW13" s="10">
        <v>96198.65</v>
      </c>
      <c r="CX13" s="10">
        <v>96198.65</v>
      </c>
      <c r="CY13" s="10">
        <v>96198.65</v>
      </c>
      <c r="CZ13" s="10">
        <v>96198.65</v>
      </c>
      <c r="DA13" s="10">
        <v>96198.65</v>
      </c>
      <c r="DB13" s="10">
        <v>96198.65</v>
      </c>
      <c r="DC13" s="10">
        <v>96198.65</v>
      </c>
      <c r="DD13" s="10">
        <v>96198.65</v>
      </c>
      <c r="DE13" s="10">
        <v>96198.65</v>
      </c>
      <c r="DF13" s="10">
        <v>96198.65</v>
      </c>
      <c r="DG13" s="10">
        <v>96198.65</v>
      </c>
      <c r="DH13" s="10">
        <v>110628.44749999999</v>
      </c>
      <c r="DI13" s="10">
        <v>110628.44749999999</v>
      </c>
      <c r="DJ13" s="10">
        <v>110628.44749999999</v>
      </c>
      <c r="DK13" s="10">
        <v>110628.44749999999</v>
      </c>
      <c r="DL13" s="10">
        <v>110628.44749999999</v>
      </c>
      <c r="DM13" s="10">
        <v>110628.44749999999</v>
      </c>
      <c r="DN13" s="10">
        <v>110628.44749999999</v>
      </c>
      <c r="DO13" s="10">
        <v>110628.44749999999</v>
      </c>
      <c r="DP13" s="10">
        <v>110628.44749999999</v>
      </c>
      <c r="DQ13" s="10">
        <v>110628.44749999999</v>
      </c>
      <c r="DR13" s="10">
        <v>110628.44749999999</v>
      </c>
      <c r="DS13" s="10">
        <v>110628.44749999999</v>
      </c>
      <c r="DT13" s="10">
        <v>110628.44749999999</v>
      </c>
      <c r="DU13" s="10">
        <v>110628.44749999999</v>
      </c>
      <c r="DV13" s="10">
        <v>110628.44749999999</v>
      </c>
      <c r="DW13" s="10">
        <v>110628.44749999999</v>
      </c>
      <c r="DX13" s="10">
        <v>110628.44749999999</v>
      </c>
      <c r="DY13" s="10">
        <v>110628.44749999999</v>
      </c>
      <c r="DZ13" s="10">
        <v>110628.44749999999</v>
      </c>
      <c r="EA13" s="10">
        <v>110628.44749999999</v>
      </c>
      <c r="EB13" s="10">
        <v>110628.44749999999</v>
      </c>
      <c r="EC13" s="10">
        <v>110628.44749999999</v>
      </c>
      <c r="ED13" s="10">
        <v>110628.44749999999</v>
      </c>
      <c r="EE13" s="10">
        <v>110628.44749999999</v>
      </c>
      <c r="EF13" s="10">
        <v>110628.44749999999</v>
      </c>
      <c r="EG13" s="10">
        <v>110628.44749999999</v>
      </c>
      <c r="EH13" s="10">
        <v>110628.44749999999</v>
      </c>
      <c r="EI13" s="10">
        <v>110628.44749999999</v>
      </c>
      <c r="EJ13" s="10">
        <v>110628.44749999999</v>
      </c>
      <c r="EK13" s="10">
        <v>110628.44749999999</v>
      </c>
      <c r="EL13" s="10">
        <v>110628.44749999999</v>
      </c>
      <c r="EM13" s="10">
        <v>110628.44749999999</v>
      </c>
      <c r="EN13" s="10">
        <v>110628.44749999999</v>
      </c>
      <c r="EO13" s="10">
        <v>110628.44749999999</v>
      </c>
      <c r="EP13" s="10">
        <v>110628.44749999999</v>
      </c>
      <c r="EQ13" s="10">
        <v>110628.44749999999</v>
      </c>
      <c r="ER13" s="10">
        <v>127222.71462499999</v>
      </c>
      <c r="ES13" s="10">
        <v>127222.71462499999</v>
      </c>
      <c r="ET13" s="10">
        <v>127222.71462499999</v>
      </c>
      <c r="EU13" s="10">
        <v>127222.71462499999</v>
      </c>
      <c r="EV13" s="10">
        <v>127222.71462499999</v>
      </c>
      <c r="EW13" s="10">
        <v>127222.71462499999</v>
      </c>
      <c r="EX13" s="10">
        <v>127222.71462499999</v>
      </c>
      <c r="EY13" s="10">
        <v>127222.71462499999</v>
      </c>
      <c r="EZ13" s="10">
        <v>127222.71462499999</v>
      </c>
      <c r="FA13" s="10">
        <v>127222.71462499999</v>
      </c>
      <c r="FB13" s="10">
        <v>127222.71462499999</v>
      </c>
      <c r="FC13" s="10">
        <v>127222.71462499999</v>
      </c>
      <c r="FD13" s="10">
        <v>127222.71462499999</v>
      </c>
      <c r="FE13" s="10">
        <v>127222.71462499999</v>
      </c>
      <c r="FF13" s="10">
        <v>127222.71462499999</v>
      </c>
    </row>
    <row r="14" spans="1:162" ht="16.5">
      <c r="A14" s="8" t="s">
        <v>37</v>
      </c>
      <c r="B14" s="9" t="s">
        <v>38</v>
      </c>
      <c r="C14" s="20">
        <v>936906</v>
      </c>
      <c r="D14" s="20"/>
      <c r="E14" s="20"/>
      <c r="F14" s="20"/>
      <c r="G14" s="20"/>
      <c r="H14" s="20"/>
      <c r="I14" s="20"/>
      <c r="J14" s="20"/>
      <c r="K14" s="20"/>
      <c r="L14" s="20">
        <v>936906</v>
      </c>
      <c r="M14" s="20">
        <v>936906</v>
      </c>
      <c r="N14" s="20">
        <v>936906</v>
      </c>
      <c r="O14" s="20">
        <v>936906</v>
      </c>
      <c r="P14" s="20">
        <v>936906</v>
      </c>
      <c r="Q14" s="20">
        <v>936906</v>
      </c>
      <c r="R14" s="20">
        <v>936906</v>
      </c>
      <c r="S14" s="20">
        <v>936906</v>
      </c>
      <c r="T14" s="20">
        <v>936906</v>
      </c>
      <c r="U14" s="20">
        <v>936906</v>
      </c>
      <c r="V14" s="20">
        <v>936906</v>
      </c>
      <c r="W14" s="20">
        <v>936906</v>
      </c>
      <c r="X14" s="20">
        <v>936906</v>
      </c>
      <c r="Y14" s="20">
        <v>936906</v>
      </c>
      <c r="Z14" s="20">
        <v>936906</v>
      </c>
      <c r="AA14" s="20">
        <v>936906</v>
      </c>
      <c r="AB14" s="20">
        <v>936906</v>
      </c>
      <c r="AC14" s="20">
        <v>936906</v>
      </c>
      <c r="AD14" s="20">
        <v>936906</v>
      </c>
      <c r="AE14" s="20">
        <v>936906</v>
      </c>
      <c r="AF14" s="20">
        <v>936906</v>
      </c>
      <c r="AG14" s="20">
        <v>936906</v>
      </c>
      <c r="AH14" s="20">
        <v>936906</v>
      </c>
      <c r="AI14" s="20">
        <v>936906</v>
      </c>
      <c r="AJ14" s="20">
        <v>936906</v>
      </c>
      <c r="AK14" s="20">
        <v>936906</v>
      </c>
      <c r="AL14" s="20">
        <v>936906</v>
      </c>
      <c r="AM14" s="20">
        <v>936906</v>
      </c>
      <c r="AN14" s="10">
        <v>1077441.8999999999</v>
      </c>
      <c r="AO14" s="10">
        <v>1077441.8999999999</v>
      </c>
      <c r="AP14" s="10">
        <v>1077441.8999999999</v>
      </c>
      <c r="AQ14" s="10">
        <v>1077441.8999999999</v>
      </c>
      <c r="AR14" s="10">
        <v>1077441.8999999999</v>
      </c>
      <c r="AS14" s="10">
        <v>1077441.8999999999</v>
      </c>
      <c r="AT14" s="10">
        <v>1077441.8999999999</v>
      </c>
      <c r="AU14" s="10">
        <v>1077441.8999999999</v>
      </c>
      <c r="AV14" s="10">
        <v>1077441.8999999999</v>
      </c>
      <c r="AW14" s="10">
        <v>1077441.8999999999</v>
      </c>
      <c r="AX14" s="10">
        <v>1077441.8999999999</v>
      </c>
      <c r="AY14" s="10">
        <v>1077441.8999999999</v>
      </c>
      <c r="AZ14" s="10">
        <v>1077441.8999999999</v>
      </c>
      <c r="BA14" s="10">
        <v>1077441.8999999999</v>
      </c>
      <c r="BB14" s="10">
        <v>1077441.8999999999</v>
      </c>
      <c r="BC14" s="10">
        <v>1077441.8999999999</v>
      </c>
      <c r="BD14" s="10">
        <v>1077441.8999999999</v>
      </c>
      <c r="BE14" s="10">
        <v>1077441.8999999999</v>
      </c>
      <c r="BF14" s="10">
        <v>1077441.8999999999</v>
      </c>
      <c r="BG14" s="10">
        <v>1077441.8999999999</v>
      </c>
      <c r="BH14" s="10">
        <v>1077441.8999999999</v>
      </c>
      <c r="BI14" s="10">
        <v>1077441.8999999999</v>
      </c>
      <c r="BJ14" s="10">
        <v>1077441.8999999999</v>
      </c>
      <c r="BK14" s="10">
        <v>1077441.8999999999</v>
      </c>
      <c r="BL14" s="10">
        <v>1077441.8999999999</v>
      </c>
      <c r="BM14" s="10">
        <v>1077441.8999999999</v>
      </c>
      <c r="BN14" s="10">
        <v>1077441.8999999999</v>
      </c>
      <c r="BO14" s="10">
        <v>1077441.8999999999</v>
      </c>
      <c r="BP14" s="10">
        <v>1077441.8999999999</v>
      </c>
      <c r="BQ14" s="10">
        <v>1077441.8999999999</v>
      </c>
      <c r="BR14" s="10">
        <v>1077441.8999999999</v>
      </c>
      <c r="BS14" s="10">
        <v>1077441.8999999999</v>
      </c>
      <c r="BT14" s="10">
        <v>1077441.8999999999</v>
      </c>
      <c r="BU14" s="10">
        <v>1077441.8999999999</v>
      </c>
      <c r="BV14" s="10">
        <v>1077441.8999999999</v>
      </c>
      <c r="BW14" s="10">
        <v>1077441.8999999999</v>
      </c>
      <c r="BX14" s="10">
        <v>1239058.1849999998</v>
      </c>
      <c r="BY14" s="10">
        <v>1239058.1849999998</v>
      </c>
      <c r="BZ14" s="10">
        <v>1239058.1849999998</v>
      </c>
      <c r="CA14" s="10">
        <v>1239058.1849999998</v>
      </c>
      <c r="CB14" s="10">
        <v>1239058.1849999998</v>
      </c>
      <c r="CC14" s="10">
        <v>1239058.1849999998</v>
      </c>
      <c r="CD14" s="10">
        <v>1239058.1849999998</v>
      </c>
      <c r="CE14" s="10">
        <v>1239058.1849999998</v>
      </c>
      <c r="CF14" s="10">
        <v>1239058.1849999998</v>
      </c>
      <c r="CG14" s="10">
        <v>1239058.1849999998</v>
      </c>
      <c r="CH14" s="10">
        <v>1239058.1849999998</v>
      </c>
      <c r="CI14" s="10">
        <v>1239058.1849999998</v>
      </c>
      <c r="CJ14" s="10">
        <v>1239058.1849999998</v>
      </c>
      <c r="CK14" s="10">
        <v>1239058.1849999998</v>
      </c>
      <c r="CL14" s="10">
        <v>1239058.1849999998</v>
      </c>
      <c r="CM14" s="10">
        <v>1239058.1849999998</v>
      </c>
      <c r="CN14" s="10">
        <v>1239058.1849999998</v>
      </c>
      <c r="CO14" s="10">
        <v>1239058.1849999998</v>
      </c>
      <c r="CP14" s="10">
        <v>1239058.1849999998</v>
      </c>
      <c r="CQ14" s="10">
        <v>1239058.1849999998</v>
      </c>
      <c r="CR14" s="10">
        <v>1239058.1849999998</v>
      </c>
      <c r="CS14" s="10">
        <v>1239058.1849999998</v>
      </c>
      <c r="CT14" s="10">
        <v>1239058.1849999998</v>
      </c>
      <c r="CU14" s="10">
        <v>1239058.1849999998</v>
      </c>
      <c r="CV14" s="10">
        <v>1239058.1849999998</v>
      </c>
      <c r="CW14" s="10">
        <v>1239058.1849999998</v>
      </c>
      <c r="CX14" s="10">
        <v>1239058.1849999998</v>
      </c>
      <c r="CY14" s="10">
        <v>1239058.1849999998</v>
      </c>
      <c r="CZ14" s="10">
        <v>1239058.1849999998</v>
      </c>
      <c r="DA14" s="10">
        <v>1239058.1849999998</v>
      </c>
      <c r="DB14" s="10">
        <v>1239058.1849999998</v>
      </c>
      <c r="DC14" s="10">
        <v>1239058.1849999998</v>
      </c>
      <c r="DD14" s="10">
        <v>1239058.1849999998</v>
      </c>
      <c r="DE14" s="10">
        <v>1239058.1849999998</v>
      </c>
      <c r="DF14" s="10">
        <v>1239058.1849999998</v>
      </c>
      <c r="DG14" s="10">
        <v>1239058.1849999998</v>
      </c>
      <c r="DH14" s="10">
        <v>1424916.9127499997</v>
      </c>
      <c r="DI14" s="10">
        <v>1424916.9127499997</v>
      </c>
      <c r="DJ14" s="10">
        <v>1424916.9127499997</v>
      </c>
      <c r="DK14" s="10">
        <v>1424916.9127499997</v>
      </c>
      <c r="DL14" s="10">
        <v>1424916.9127499997</v>
      </c>
      <c r="DM14" s="10">
        <v>1424916.9127499997</v>
      </c>
      <c r="DN14" s="10">
        <v>1424916.9127499997</v>
      </c>
      <c r="DO14" s="10">
        <v>1424916.9127499997</v>
      </c>
      <c r="DP14" s="10">
        <v>1424916.9127499997</v>
      </c>
      <c r="DQ14" s="10">
        <v>1424916.9127499997</v>
      </c>
      <c r="DR14" s="10">
        <v>1424916.9127499997</v>
      </c>
      <c r="DS14" s="10">
        <v>1424916.9127499997</v>
      </c>
      <c r="DT14" s="10">
        <v>1424916.9127499997</v>
      </c>
      <c r="DU14" s="10">
        <v>1424916.9127499997</v>
      </c>
      <c r="DV14" s="10">
        <v>1424916.9127499997</v>
      </c>
      <c r="DW14" s="10">
        <v>1424916.9127499997</v>
      </c>
      <c r="DX14" s="10">
        <v>1424916.9127499997</v>
      </c>
      <c r="DY14" s="10">
        <v>1424916.9127499997</v>
      </c>
      <c r="DZ14" s="10">
        <v>1424916.9127499997</v>
      </c>
      <c r="EA14" s="10">
        <v>1424916.9127499997</v>
      </c>
      <c r="EB14" s="10">
        <v>1424916.9127499997</v>
      </c>
      <c r="EC14" s="10">
        <v>1424916.9127499997</v>
      </c>
      <c r="ED14" s="10">
        <v>1424916.9127499997</v>
      </c>
      <c r="EE14" s="10">
        <v>1424916.9127499997</v>
      </c>
      <c r="EF14" s="10">
        <v>1424916.9127499997</v>
      </c>
      <c r="EG14" s="10">
        <v>1424916.9127499997</v>
      </c>
      <c r="EH14" s="10">
        <v>1424916.9127499997</v>
      </c>
      <c r="EI14" s="10">
        <v>1424916.9127499997</v>
      </c>
      <c r="EJ14" s="10">
        <v>1424916.9127499997</v>
      </c>
      <c r="EK14" s="10">
        <v>1424916.9127499997</v>
      </c>
      <c r="EL14" s="10">
        <v>1424916.9127499997</v>
      </c>
      <c r="EM14" s="10">
        <v>1424916.9127499997</v>
      </c>
      <c r="EN14" s="10">
        <v>1424916.9127499997</v>
      </c>
      <c r="EO14" s="10">
        <v>1424916.9127499997</v>
      </c>
      <c r="EP14" s="10">
        <v>1424916.9127499997</v>
      </c>
      <c r="EQ14" s="10">
        <v>1424916.9127499997</v>
      </c>
      <c r="ER14" s="10">
        <v>1638654.4496624996</v>
      </c>
      <c r="ES14" s="10">
        <v>1638654.4496624996</v>
      </c>
      <c r="ET14" s="10">
        <v>1638654.4496624996</v>
      </c>
      <c r="EU14" s="10">
        <v>1638654.4496624996</v>
      </c>
      <c r="EV14" s="10">
        <v>1638654.4496624996</v>
      </c>
      <c r="EW14" s="10">
        <v>1638654.4496624996</v>
      </c>
      <c r="EX14" s="10">
        <v>1638654.4496624996</v>
      </c>
      <c r="EY14" s="10">
        <v>1638654.4496624996</v>
      </c>
      <c r="EZ14" s="10">
        <v>1638654.4496624996</v>
      </c>
      <c r="FA14" s="10">
        <v>1638654.4496624996</v>
      </c>
      <c r="FB14" s="10">
        <v>1638654.4496624996</v>
      </c>
      <c r="FC14" s="10">
        <v>1638654.4496624996</v>
      </c>
      <c r="FD14" s="10">
        <v>1638654.4496624996</v>
      </c>
      <c r="FE14" s="10">
        <v>1638654.4496624996</v>
      </c>
      <c r="FF14" s="10">
        <v>1638654.4496624996</v>
      </c>
    </row>
    <row r="15" spans="1:162" ht="16.5">
      <c r="A15" s="8" t="s">
        <v>39</v>
      </c>
      <c r="B15" s="9" t="s">
        <v>40</v>
      </c>
      <c r="C15" s="10">
        <v>871656.65999999992</v>
      </c>
      <c r="D15" s="10"/>
      <c r="E15" s="10"/>
      <c r="F15" s="10"/>
      <c r="G15" s="10"/>
      <c r="H15" s="10"/>
      <c r="I15" s="10"/>
      <c r="J15" s="10"/>
      <c r="K15" s="10"/>
      <c r="L15" s="10">
        <v>871656.65999999992</v>
      </c>
      <c r="M15" s="10">
        <v>871656.65999999992</v>
      </c>
      <c r="N15" s="10">
        <v>871656.65999999992</v>
      </c>
      <c r="O15" s="10">
        <v>871656.65999999992</v>
      </c>
      <c r="P15" s="10">
        <v>871656.65999999992</v>
      </c>
      <c r="Q15" s="10">
        <v>871656.65999999992</v>
      </c>
      <c r="R15" s="10">
        <v>871656.65999999992</v>
      </c>
      <c r="S15" s="10">
        <v>871656.65999999992</v>
      </c>
      <c r="T15" s="10">
        <v>871656.65999999992</v>
      </c>
      <c r="U15" s="10">
        <v>871656.65999999992</v>
      </c>
      <c r="V15" s="10">
        <v>871656.65999999992</v>
      </c>
      <c r="W15" s="10">
        <v>871656.65999999992</v>
      </c>
      <c r="X15" s="10">
        <v>871656.65999999992</v>
      </c>
      <c r="Y15" s="10">
        <v>871656.65999999992</v>
      </c>
      <c r="Z15" s="10">
        <v>871656.65999999992</v>
      </c>
      <c r="AA15" s="10">
        <v>871656.65999999992</v>
      </c>
      <c r="AB15" s="10">
        <v>871656.65999999992</v>
      </c>
      <c r="AC15" s="10">
        <v>871656.65999999992</v>
      </c>
      <c r="AD15" s="10">
        <v>871656.65999999992</v>
      </c>
      <c r="AE15" s="10">
        <v>871656.65999999992</v>
      </c>
      <c r="AF15" s="10">
        <v>871656.65999999992</v>
      </c>
      <c r="AG15" s="10">
        <v>871656.65999999992</v>
      </c>
      <c r="AH15" s="10">
        <v>871656.65999999992</v>
      </c>
      <c r="AI15" s="10">
        <v>871656.65999999992</v>
      </c>
      <c r="AJ15" s="10">
        <v>871656.65999999992</v>
      </c>
      <c r="AK15" s="10">
        <v>871656.65999999992</v>
      </c>
      <c r="AL15" s="10">
        <v>871656.65999999992</v>
      </c>
      <c r="AM15" s="10">
        <v>871656.65999999992</v>
      </c>
      <c r="AN15" s="10">
        <v>1002405.1589999999</v>
      </c>
      <c r="AO15" s="10">
        <v>1002405.1589999999</v>
      </c>
      <c r="AP15" s="10">
        <v>1002405.1589999999</v>
      </c>
      <c r="AQ15" s="10">
        <v>1002405.1589999999</v>
      </c>
      <c r="AR15" s="10">
        <v>1002405.1589999999</v>
      </c>
      <c r="AS15" s="10">
        <v>1002405.1589999999</v>
      </c>
      <c r="AT15" s="10">
        <v>1002405.1589999999</v>
      </c>
      <c r="AU15" s="10">
        <v>1002405.1589999999</v>
      </c>
      <c r="AV15" s="10">
        <v>1002405.1589999999</v>
      </c>
      <c r="AW15" s="10">
        <v>1002405.1589999999</v>
      </c>
      <c r="AX15" s="10">
        <v>1002405.1589999999</v>
      </c>
      <c r="AY15" s="10">
        <v>1002405.1589999999</v>
      </c>
      <c r="AZ15" s="10">
        <v>1002405.1589999999</v>
      </c>
      <c r="BA15" s="10">
        <v>1002405.1589999999</v>
      </c>
      <c r="BB15" s="10">
        <v>1002405.1589999999</v>
      </c>
      <c r="BC15" s="10">
        <v>1002405.1589999999</v>
      </c>
      <c r="BD15" s="10">
        <v>1002405.1589999999</v>
      </c>
      <c r="BE15" s="10">
        <v>1002405.1589999999</v>
      </c>
      <c r="BF15" s="10">
        <v>1002405.1589999999</v>
      </c>
      <c r="BG15" s="10">
        <v>1002405.1589999999</v>
      </c>
      <c r="BH15" s="10">
        <v>1002405.1589999999</v>
      </c>
      <c r="BI15" s="10">
        <v>1002405.1589999999</v>
      </c>
      <c r="BJ15" s="10">
        <v>1002405.1589999999</v>
      </c>
      <c r="BK15" s="10">
        <v>1002405.1589999999</v>
      </c>
      <c r="BL15" s="10">
        <v>1002405.1589999999</v>
      </c>
      <c r="BM15" s="10">
        <v>1002405.1589999999</v>
      </c>
      <c r="BN15" s="10">
        <v>1002405.1589999999</v>
      </c>
      <c r="BO15" s="10">
        <v>1002405.1589999999</v>
      </c>
      <c r="BP15" s="10">
        <v>1002405.1589999999</v>
      </c>
      <c r="BQ15" s="10">
        <v>1002405.1589999999</v>
      </c>
      <c r="BR15" s="10">
        <v>1002405.1589999999</v>
      </c>
      <c r="BS15" s="10">
        <v>1002405.1589999999</v>
      </c>
      <c r="BT15" s="10">
        <v>1002405.1589999999</v>
      </c>
      <c r="BU15" s="10">
        <v>1002405.1589999999</v>
      </c>
      <c r="BV15" s="10">
        <v>1002405.1589999999</v>
      </c>
      <c r="BW15" s="10">
        <v>1002405.1589999999</v>
      </c>
      <c r="BX15" s="10">
        <v>1152765.9328499998</v>
      </c>
      <c r="BY15" s="10">
        <v>1152765.9328499998</v>
      </c>
      <c r="BZ15" s="10">
        <v>1152765.9328499998</v>
      </c>
      <c r="CA15" s="10">
        <v>1152765.9328499998</v>
      </c>
      <c r="CB15" s="10">
        <v>1152765.9328499998</v>
      </c>
      <c r="CC15" s="10">
        <v>1152765.9328499998</v>
      </c>
      <c r="CD15" s="10">
        <v>1152765.9328499998</v>
      </c>
      <c r="CE15" s="10">
        <v>1152765.9328499998</v>
      </c>
      <c r="CF15" s="10">
        <v>1152765.9328499998</v>
      </c>
      <c r="CG15" s="10">
        <v>1152765.9328499998</v>
      </c>
      <c r="CH15" s="10">
        <v>1152765.9328499998</v>
      </c>
      <c r="CI15" s="10">
        <v>1152765.9328499998</v>
      </c>
      <c r="CJ15" s="10">
        <v>1152765.9328499998</v>
      </c>
      <c r="CK15" s="10">
        <v>1152765.9328499998</v>
      </c>
      <c r="CL15" s="10">
        <v>1152765.9328499998</v>
      </c>
      <c r="CM15" s="10">
        <v>1152765.9328499998</v>
      </c>
      <c r="CN15" s="10">
        <v>1152765.9328499998</v>
      </c>
      <c r="CO15" s="10">
        <v>1152765.9328499998</v>
      </c>
      <c r="CP15" s="10">
        <v>1152765.9328499998</v>
      </c>
      <c r="CQ15" s="10">
        <v>1152765.9328499998</v>
      </c>
      <c r="CR15" s="10">
        <v>1152765.9328499998</v>
      </c>
      <c r="CS15" s="10">
        <v>1152765.9328499998</v>
      </c>
      <c r="CT15" s="10">
        <v>1152765.9328499998</v>
      </c>
      <c r="CU15" s="10">
        <v>1152765.9328499998</v>
      </c>
      <c r="CV15" s="10">
        <v>1152765.9328499998</v>
      </c>
      <c r="CW15" s="10">
        <v>1152765.9328499998</v>
      </c>
      <c r="CX15" s="10">
        <v>1152765.9328499998</v>
      </c>
      <c r="CY15" s="10">
        <v>1152765.9328499998</v>
      </c>
      <c r="CZ15" s="10">
        <v>1152765.9328499998</v>
      </c>
      <c r="DA15" s="10">
        <v>1152765.9328499998</v>
      </c>
      <c r="DB15" s="10">
        <v>1152765.9328499998</v>
      </c>
      <c r="DC15" s="10">
        <v>1152765.9328499998</v>
      </c>
      <c r="DD15" s="10">
        <v>1152765.9328499998</v>
      </c>
      <c r="DE15" s="10">
        <v>1152765.9328499998</v>
      </c>
      <c r="DF15" s="10">
        <v>1152765.9328499998</v>
      </c>
      <c r="DG15" s="10">
        <v>1152765.9328499998</v>
      </c>
      <c r="DH15" s="10">
        <v>1325680.8227774997</v>
      </c>
      <c r="DI15" s="10">
        <v>1325680.8227774997</v>
      </c>
      <c r="DJ15" s="10">
        <v>1325680.8227774997</v>
      </c>
      <c r="DK15" s="10">
        <v>1325680.8227774997</v>
      </c>
      <c r="DL15" s="10">
        <v>1325680.8227774997</v>
      </c>
      <c r="DM15" s="10">
        <v>1325680.8227774997</v>
      </c>
      <c r="DN15" s="10">
        <v>1325680.8227774997</v>
      </c>
      <c r="DO15" s="10">
        <v>1325680.8227774997</v>
      </c>
      <c r="DP15" s="10">
        <v>1325680.8227774997</v>
      </c>
      <c r="DQ15" s="10">
        <v>1325680.8227774997</v>
      </c>
      <c r="DR15" s="10">
        <v>1325680.8227774997</v>
      </c>
      <c r="DS15" s="10">
        <v>1325680.8227774997</v>
      </c>
      <c r="DT15" s="10">
        <v>1325680.8227774997</v>
      </c>
      <c r="DU15" s="10">
        <v>1325680.8227774997</v>
      </c>
      <c r="DV15" s="10">
        <v>1325680.8227774997</v>
      </c>
      <c r="DW15" s="10">
        <v>1325680.8227774997</v>
      </c>
      <c r="DX15" s="10">
        <v>1325680.8227774997</v>
      </c>
      <c r="DY15" s="10">
        <v>1325680.8227774997</v>
      </c>
      <c r="DZ15" s="10">
        <v>1325680.8227774997</v>
      </c>
      <c r="EA15" s="10">
        <v>1325680.8227774997</v>
      </c>
      <c r="EB15" s="10">
        <v>1325680.8227774997</v>
      </c>
      <c r="EC15" s="10">
        <v>1325680.8227774997</v>
      </c>
      <c r="ED15" s="10">
        <v>1325680.8227774997</v>
      </c>
      <c r="EE15" s="10">
        <v>1325680.8227774997</v>
      </c>
      <c r="EF15" s="10">
        <v>1325680.8227774997</v>
      </c>
      <c r="EG15" s="10">
        <v>1325680.8227774997</v>
      </c>
      <c r="EH15" s="10">
        <v>1325680.8227774997</v>
      </c>
      <c r="EI15" s="10">
        <v>1325680.8227774997</v>
      </c>
      <c r="EJ15" s="10">
        <v>1325680.8227774997</v>
      </c>
      <c r="EK15" s="10">
        <v>1325680.8227774997</v>
      </c>
      <c r="EL15" s="10">
        <v>1325680.8227774997</v>
      </c>
      <c r="EM15" s="10">
        <v>1325680.8227774997</v>
      </c>
      <c r="EN15" s="10">
        <v>1325680.8227774997</v>
      </c>
      <c r="EO15" s="10">
        <v>1325680.8227774997</v>
      </c>
      <c r="EP15" s="10">
        <v>1325680.8227774997</v>
      </c>
      <c r="EQ15" s="10">
        <v>1325680.8227774997</v>
      </c>
      <c r="ER15" s="10">
        <v>1524532.9461941246</v>
      </c>
      <c r="ES15" s="10">
        <v>1524532.9461941246</v>
      </c>
      <c r="ET15" s="10">
        <v>1524532.9461941246</v>
      </c>
      <c r="EU15" s="10">
        <v>1524532.9461941246</v>
      </c>
      <c r="EV15" s="10">
        <v>1524532.9461941246</v>
      </c>
      <c r="EW15" s="10">
        <v>1524532.9461941246</v>
      </c>
      <c r="EX15" s="10">
        <v>1524532.9461941246</v>
      </c>
      <c r="EY15" s="10">
        <v>1524532.9461941246</v>
      </c>
      <c r="EZ15" s="10">
        <v>1524532.9461941246</v>
      </c>
      <c r="FA15" s="10">
        <v>1524532.9461941246</v>
      </c>
      <c r="FB15" s="10">
        <v>1524532.9461941246</v>
      </c>
      <c r="FC15" s="10">
        <v>1524532.9461941246</v>
      </c>
      <c r="FD15" s="10">
        <v>1524532.9461941246</v>
      </c>
      <c r="FE15" s="10">
        <v>1524532.9461941246</v>
      </c>
      <c r="FF15" s="10">
        <v>1524532.9461941246</v>
      </c>
    </row>
    <row r="16" spans="1:162" ht="16.5">
      <c r="A16" s="8" t="s">
        <v>41</v>
      </c>
      <c r="B16" s="9" t="s">
        <v>42</v>
      </c>
      <c r="C16" s="10">
        <v>130152.5984</v>
      </c>
      <c r="D16" s="10"/>
      <c r="E16" s="10"/>
      <c r="F16" s="10"/>
      <c r="G16" s="10"/>
      <c r="H16" s="10"/>
      <c r="I16" s="10"/>
      <c r="J16" s="10"/>
      <c r="K16" s="10"/>
      <c r="L16" s="10">
        <v>130152.5984</v>
      </c>
      <c r="M16" s="10">
        <v>130152.5984</v>
      </c>
      <c r="N16" s="10">
        <v>130152.5984</v>
      </c>
      <c r="O16" s="10">
        <v>130152.5984</v>
      </c>
      <c r="P16" s="10">
        <v>130152.5984</v>
      </c>
      <c r="Q16" s="10">
        <v>130152.5984</v>
      </c>
      <c r="R16" s="10">
        <v>130152.5984</v>
      </c>
      <c r="S16" s="10">
        <v>130152.5984</v>
      </c>
      <c r="T16" s="10">
        <v>130152.5984</v>
      </c>
      <c r="U16" s="10">
        <v>130152.5984</v>
      </c>
      <c r="V16" s="10">
        <v>130152.5984</v>
      </c>
      <c r="W16" s="10">
        <v>130152.5984</v>
      </c>
      <c r="X16" s="10">
        <v>130152.5984</v>
      </c>
      <c r="Y16" s="10">
        <v>130152.5984</v>
      </c>
      <c r="Z16" s="10">
        <v>130152.5984</v>
      </c>
      <c r="AA16" s="10">
        <v>130152.5984</v>
      </c>
      <c r="AB16" s="10">
        <v>130152.5984</v>
      </c>
      <c r="AC16" s="10">
        <v>130152.5984</v>
      </c>
      <c r="AD16" s="10">
        <v>130152.5984</v>
      </c>
      <c r="AE16" s="10">
        <v>130152.5984</v>
      </c>
      <c r="AF16" s="10">
        <v>130152.5984</v>
      </c>
      <c r="AG16" s="10">
        <v>130152.5984</v>
      </c>
      <c r="AH16" s="10">
        <v>130152.5984</v>
      </c>
      <c r="AI16" s="10">
        <v>130152.5984</v>
      </c>
      <c r="AJ16" s="10">
        <v>130152.5984</v>
      </c>
      <c r="AK16" s="10">
        <v>130152.5984</v>
      </c>
      <c r="AL16" s="10">
        <v>130152.5984</v>
      </c>
      <c r="AM16" s="10">
        <v>130152.5984</v>
      </c>
      <c r="AN16" s="10">
        <v>149675.48816000001</v>
      </c>
      <c r="AO16" s="10">
        <v>149675.48816000001</v>
      </c>
      <c r="AP16" s="10">
        <v>149675.48816000001</v>
      </c>
      <c r="AQ16" s="10">
        <v>149675.48816000001</v>
      </c>
      <c r="AR16" s="10">
        <v>149675.48816000001</v>
      </c>
      <c r="AS16" s="10">
        <v>149675.48816000001</v>
      </c>
      <c r="AT16" s="10">
        <v>149675.48816000001</v>
      </c>
      <c r="AU16" s="10">
        <v>149675.48816000001</v>
      </c>
      <c r="AV16" s="10">
        <v>149675.48816000001</v>
      </c>
      <c r="AW16" s="10">
        <v>149675.48816000001</v>
      </c>
      <c r="AX16" s="10">
        <v>149675.48816000001</v>
      </c>
      <c r="AY16" s="10">
        <v>149675.48816000001</v>
      </c>
      <c r="AZ16" s="10">
        <v>149675.48816000001</v>
      </c>
      <c r="BA16" s="10">
        <v>149675.48816000001</v>
      </c>
      <c r="BB16" s="10">
        <v>149675.48816000001</v>
      </c>
      <c r="BC16" s="10">
        <v>149675.48816000001</v>
      </c>
      <c r="BD16" s="10">
        <v>149675.48816000001</v>
      </c>
      <c r="BE16" s="10">
        <v>149675.48816000001</v>
      </c>
      <c r="BF16" s="10">
        <v>149675.48816000001</v>
      </c>
      <c r="BG16" s="10">
        <v>149675.48816000001</v>
      </c>
      <c r="BH16" s="10">
        <v>149675.48816000001</v>
      </c>
      <c r="BI16" s="10">
        <v>149675.48816000001</v>
      </c>
      <c r="BJ16" s="10">
        <v>149675.48816000001</v>
      </c>
      <c r="BK16" s="10">
        <v>149675.48816000001</v>
      </c>
      <c r="BL16" s="10">
        <v>149675.48816000001</v>
      </c>
      <c r="BM16" s="10">
        <v>149675.48816000001</v>
      </c>
      <c r="BN16" s="10">
        <v>149675.48816000001</v>
      </c>
      <c r="BO16" s="10">
        <v>149675.48816000001</v>
      </c>
      <c r="BP16" s="10">
        <v>149675.48816000001</v>
      </c>
      <c r="BQ16" s="10">
        <v>149675.48816000001</v>
      </c>
      <c r="BR16" s="10">
        <v>149675.48816000001</v>
      </c>
      <c r="BS16" s="10">
        <v>149675.48816000001</v>
      </c>
      <c r="BT16" s="10">
        <v>149675.48816000001</v>
      </c>
      <c r="BU16" s="10">
        <v>149675.48816000001</v>
      </c>
      <c r="BV16" s="10">
        <v>149675.48816000001</v>
      </c>
      <c r="BW16" s="10">
        <v>149675.48816000001</v>
      </c>
      <c r="BX16" s="10">
        <v>172126.811384</v>
      </c>
      <c r="BY16" s="10">
        <v>172126.811384</v>
      </c>
      <c r="BZ16" s="10">
        <v>172126.811384</v>
      </c>
      <c r="CA16" s="10">
        <v>172126.811384</v>
      </c>
      <c r="CB16" s="10">
        <v>172126.811384</v>
      </c>
      <c r="CC16" s="10">
        <v>172126.811384</v>
      </c>
      <c r="CD16" s="10">
        <v>172126.811384</v>
      </c>
      <c r="CE16" s="10">
        <v>172126.811384</v>
      </c>
      <c r="CF16" s="10">
        <v>172126.811384</v>
      </c>
      <c r="CG16" s="10">
        <v>172126.811384</v>
      </c>
      <c r="CH16" s="10">
        <v>172126.811384</v>
      </c>
      <c r="CI16" s="10">
        <v>172126.811384</v>
      </c>
      <c r="CJ16" s="10">
        <v>172126.811384</v>
      </c>
      <c r="CK16" s="10">
        <v>172126.811384</v>
      </c>
      <c r="CL16" s="10">
        <v>172126.811384</v>
      </c>
      <c r="CM16" s="10">
        <v>172126.811384</v>
      </c>
      <c r="CN16" s="10">
        <v>172126.811384</v>
      </c>
      <c r="CO16" s="10">
        <v>172126.811384</v>
      </c>
      <c r="CP16" s="10">
        <v>172126.811384</v>
      </c>
      <c r="CQ16" s="10">
        <v>172126.811384</v>
      </c>
      <c r="CR16" s="10">
        <v>172126.811384</v>
      </c>
      <c r="CS16" s="10">
        <v>172126.811384</v>
      </c>
      <c r="CT16" s="10">
        <v>172126.811384</v>
      </c>
      <c r="CU16" s="10">
        <v>172126.811384</v>
      </c>
      <c r="CV16" s="10">
        <v>172126.811384</v>
      </c>
      <c r="CW16" s="10">
        <v>172126.811384</v>
      </c>
      <c r="CX16" s="10">
        <v>172126.811384</v>
      </c>
      <c r="CY16" s="10">
        <v>172126.811384</v>
      </c>
      <c r="CZ16" s="10">
        <v>172126.811384</v>
      </c>
      <c r="DA16" s="10">
        <v>172126.811384</v>
      </c>
      <c r="DB16" s="10">
        <v>172126.811384</v>
      </c>
      <c r="DC16" s="10">
        <v>172126.811384</v>
      </c>
      <c r="DD16" s="10">
        <v>172126.811384</v>
      </c>
      <c r="DE16" s="10">
        <v>172126.811384</v>
      </c>
      <c r="DF16" s="10">
        <v>172126.811384</v>
      </c>
      <c r="DG16" s="10">
        <v>172126.811384</v>
      </c>
      <c r="DH16" s="10">
        <v>197945.83309160001</v>
      </c>
      <c r="DI16" s="10">
        <v>197945.83309160001</v>
      </c>
      <c r="DJ16" s="10">
        <v>197945.83309160001</v>
      </c>
      <c r="DK16" s="10">
        <v>197945.83309160001</v>
      </c>
      <c r="DL16" s="10">
        <v>197945.83309160001</v>
      </c>
      <c r="DM16" s="10">
        <v>197945.83309160001</v>
      </c>
      <c r="DN16" s="10">
        <v>197945.83309160001</v>
      </c>
      <c r="DO16" s="10">
        <v>197945.83309160001</v>
      </c>
      <c r="DP16" s="10">
        <v>197945.83309160001</v>
      </c>
      <c r="DQ16" s="10">
        <v>197945.83309160001</v>
      </c>
      <c r="DR16" s="10">
        <v>197945.83309160001</v>
      </c>
      <c r="DS16" s="10">
        <v>197945.83309160001</v>
      </c>
      <c r="DT16" s="10">
        <v>197945.83309160001</v>
      </c>
      <c r="DU16" s="10">
        <v>197945.83309160001</v>
      </c>
      <c r="DV16" s="10">
        <v>197945.83309160001</v>
      </c>
      <c r="DW16" s="10">
        <v>197945.83309160001</v>
      </c>
      <c r="DX16" s="10">
        <v>197945.83309160001</v>
      </c>
      <c r="DY16" s="10">
        <v>197945.83309160001</v>
      </c>
      <c r="DZ16" s="10">
        <v>197945.83309160001</v>
      </c>
      <c r="EA16" s="10">
        <v>197945.83309160001</v>
      </c>
      <c r="EB16" s="10">
        <v>197945.83309160001</v>
      </c>
      <c r="EC16" s="10">
        <v>197945.83309160001</v>
      </c>
      <c r="ED16" s="10">
        <v>197945.83309160001</v>
      </c>
      <c r="EE16" s="10">
        <v>197945.83309160001</v>
      </c>
      <c r="EF16" s="10">
        <v>197945.83309160001</v>
      </c>
      <c r="EG16" s="10">
        <v>197945.83309160001</v>
      </c>
      <c r="EH16" s="10">
        <v>197945.83309160001</v>
      </c>
      <c r="EI16" s="10">
        <v>197945.83309160001</v>
      </c>
      <c r="EJ16" s="10">
        <v>197945.83309160001</v>
      </c>
      <c r="EK16" s="10">
        <v>197945.83309160001</v>
      </c>
      <c r="EL16" s="10">
        <v>197945.83309160001</v>
      </c>
      <c r="EM16" s="10">
        <v>197945.83309160001</v>
      </c>
      <c r="EN16" s="10">
        <v>197945.83309160001</v>
      </c>
      <c r="EO16" s="10">
        <v>197945.83309160001</v>
      </c>
      <c r="EP16" s="10">
        <v>197945.83309160001</v>
      </c>
      <c r="EQ16" s="10">
        <v>197945.83309160001</v>
      </c>
      <c r="ER16" s="10">
        <v>227637.70805534002</v>
      </c>
      <c r="ES16" s="10">
        <v>227637.70805534002</v>
      </c>
      <c r="ET16" s="10">
        <v>227637.70805534002</v>
      </c>
      <c r="EU16" s="10">
        <v>227637.70805534002</v>
      </c>
      <c r="EV16" s="10">
        <v>227637.70805534002</v>
      </c>
      <c r="EW16" s="10">
        <v>227637.70805534002</v>
      </c>
      <c r="EX16" s="10">
        <v>227637.70805534002</v>
      </c>
      <c r="EY16" s="10">
        <v>227637.70805534002</v>
      </c>
      <c r="EZ16" s="10">
        <v>227637.70805534002</v>
      </c>
      <c r="FA16" s="10">
        <v>227637.70805534002</v>
      </c>
      <c r="FB16" s="10">
        <v>227637.70805534002</v>
      </c>
      <c r="FC16" s="10">
        <v>227637.70805534002</v>
      </c>
      <c r="FD16" s="10">
        <v>227637.70805534002</v>
      </c>
      <c r="FE16" s="10">
        <v>227637.70805534002</v>
      </c>
      <c r="FF16" s="10">
        <v>227637.70805534002</v>
      </c>
    </row>
    <row r="17" spans="1:162" ht="16.5">
      <c r="A17" s="8" t="s">
        <v>43</v>
      </c>
      <c r="B17" s="17" t="s">
        <v>28</v>
      </c>
      <c r="C17" s="10">
        <v>182355.64181999999</v>
      </c>
      <c r="D17" s="10"/>
      <c r="E17" s="10"/>
      <c r="F17" s="10"/>
      <c r="G17" s="10"/>
      <c r="H17" s="10"/>
      <c r="I17" s="10"/>
      <c r="J17" s="10"/>
      <c r="K17" s="10"/>
      <c r="L17" s="10">
        <v>182355.64181999999</v>
      </c>
      <c r="M17" s="10">
        <v>182355.64181999999</v>
      </c>
      <c r="N17" s="10">
        <v>182355.64181999999</v>
      </c>
      <c r="O17" s="10">
        <v>182355.64181999999</v>
      </c>
      <c r="P17" s="10">
        <v>182355.64181999999</v>
      </c>
      <c r="Q17" s="10">
        <v>182355.64181999999</v>
      </c>
      <c r="R17" s="10">
        <v>182355.64181999999</v>
      </c>
      <c r="S17" s="10">
        <v>182355.64181999999</v>
      </c>
      <c r="T17" s="10">
        <v>182355.64181999999</v>
      </c>
      <c r="U17" s="10">
        <v>182355.64181999999</v>
      </c>
      <c r="V17" s="10">
        <v>182355.64181999999</v>
      </c>
      <c r="W17" s="10">
        <v>182355.64181999999</v>
      </c>
      <c r="X17" s="10">
        <v>182355.64181999999</v>
      </c>
      <c r="Y17" s="10">
        <v>182355.64181999999</v>
      </c>
      <c r="Z17" s="10">
        <v>182355.64181999999</v>
      </c>
      <c r="AA17" s="10">
        <v>182355.64181999999</v>
      </c>
      <c r="AB17" s="10">
        <v>182355.64181999999</v>
      </c>
      <c r="AC17" s="10">
        <v>182355.64181999999</v>
      </c>
      <c r="AD17" s="10">
        <v>182355.64181999999</v>
      </c>
      <c r="AE17" s="10">
        <v>182355.64181999999</v>
      </c>
      <c r="AF17" s="10">
        <v>182355.64181999999</v>
      </c>
      <c r="AG17" s="10">
        <v>182355.64181999999</v>
      </c>
      <c r="AH17" s="10">
        <v>182355.64181999999</v>
      </c>
      <c r="AI17" s="10">
        <v>182355.64181999999</v>
      </c>
      <c r="AJ17" s="10">
        <v>182355.64181999999</v>
      </c>
      <c r="AK17" s="10">
        <v>182355.64181999999</v>
      </c>
      <c r="AL17" s="10">
        <v>182355.64181999999</v>
      </c>
      <c r="AM17" s="10">
        <v>182355.64181999999</v>
      </c>
      <c r="AN17" s="10">
        <v>209708.98809299999</v>
      </c>
      <c r="AO17" s="10">
        <v>209708.98809299999</v>
      </c>
      <c r="AP17" s="10">
        <v>209708.98809299999</v>
      </c>
      <c r="AQ17" s="10">
        <v>209708.98809299999</v>
      </c>
      <c r="AR17" s="10">
        <v>209708.98809299999</v>
      </c>
      <c r="AS17" s="10">
        <v>209708.98809299999</v>
      </c>
      <c r="AT17" s="10">
        <v>209708.98809299999</v>
      </c>
      <c r="AU17" s="10">
        <v>209708.98809299999</v>
      </c>
      <c r="AV17" s="10">
        <v>209708.98809299999</v>
      </c>
      <c r="AW17" s="10">
        <v>209708.98809299999</v>
      </c>
      <c r="AX17" s="10">
        <v>209708.98809299999</v>
      </c>
      <c r="AY17" s="10">
        <v>209708.98809299999</v>
      </c>
      <c r="AZ17" s="10">
        <v>209708.98809299999</v>
      </c>
      <c r="BA17" s="10">
        <v>209708.98809299999</v>
      </c>
      <c r="BB17" s="10">
        <v>209708.98809299999</v>
      </c>
      <c r="BC17" s="10">
        <v>209708.98809299999</v>
      </c>
      <c r="BD17" s="10">
        <v>209708.98809299999</v>
      </c>
      <c r="BE17" s="10">
        <v>209708.98809299999</v>
      </c>
      <c r="BF17" s="10">
        <v>209708.98809299999</v>
      </c>
      <c r="BG17" s="10">
        <v>209708.98809299999</v>
      </c>
      <c r="BH17" s="10">
        <v>209708.98809299999</v>
      </c>
      <c r="BI17" s="10">
        <v>209708.98809299999</v>
      </c>
      <c r="BJ17" s="10">
        <v>209708.98809299999</v>
      </c>
      <c r="BK17" s="10">
        <v>209708.98809299999</v>
      </c>
      <c r="BL17" s="10">
        <v>209708.98809299999</v>
      </c>
      <c r="BM17" s="10">
        <v>209708.98809299999</v>
      </c>
      <c r="BN17" s="10">
        <v>209708.98809299999</v>
      </c>
      <c r="BO17" s="10">
        <v>209708.98809299999</v>
      </c>
      <c r="BP17" s="10">
        <v>209708.98809299999</v>
      </c>
      <c r="BQ17" s="10">
        <v>209708.98809299999</v>
      </c>
      <c r="BR17" s="10">
        <v>209708.98809299999</v>
      </c>
      <c r="BS17" s="10">
        <v>209708.98809299999</v>
      </c>
      <c r="BT17" s="10">
        <v>209708.98809299999</v>
      </c>
      <c r="BU17" s="10">
        <v>209708.98809299999</v>
      </c>
      <c r="BV17" s="10">
        <v>209708.98809299999</v>
      </c>
      <c r="BW17" s="10">
        <v>209708.98809299999</v>
      </c>
      <c r="BX17" s="10">
        <v>241165.33630694999</v>
      </c>
      <c r="BY17" s="10">
        <v>241165.33630694999</v>
      </c>
      <c r="BZ17" s="10">
        <v>241165.33630694999</v>
      </c>
      <c r="CA17" s="10">
        <v>241165.33630694999</v>
      </c>
      <c r="CB17" s="10">
        <v>241165.33630694999</v>
      </c>
      <c r="CC17" s="10">
        <v>241165.33630694999</v>
      </c>
      <c r="CD17" s="10">
        <v>241165.33630694999</v>
      </c>
      <c r="CE17" s="10">
        <v>241165.33630694999</v>
      </c>
      <c r="CF17" s="10">
        <v>241165.33630694999</v>
      </c>
      <c r="CG17" s="10">
        <v>241165.33630694999</v>
      </c>
      <c r="CH17" s="10">
        <v>241165.33630694999</v>
      </c>
      <c r="CI17" s="10">
        <v>241165.33630694999</v>
      </c>
      <c r="CJ17" s="10">
        <v>241165.33630694999</v>
      </c>
      <c r="CK17" s="10">
        <v>241165.33630694999</v>
      </c>
      <c r="CL17" s="10">
        <v>241165.33630694999</v>
      </c>
      <c r="CM17" s="10">
        <v>241165.33630694999</v>
      </c>
      <c r="CN17" s="10">
        <v>241165.33630694999</v>
      </c>
      <c r="CO17" s="10">
        <v>241165.33630694999</v>
      </c>
      <c r="CP17" s="10">
        <v>241165.33630694999</v>
      </c>
      <c r="CQ17" s="10">
        <v>241165.33630694999</v>
      </c>
      <c r="CR17" s="10">
        <v>241165.33630694999</v>
      </c>
      <c r="CS17" s="10">
        <v>241165.33630694999</v>
      </c>
      <c r="CT17" s="10">
        <v>241165.33630694999</v>
      </c>
      <c r="CU17" s="10">
        <v>241165.33630694999</v>
      </c>
      <c r="CV17" s="10">
        <v>241165.33630694999</v>
      </c>
      <c r="CW17" s="10">
        <v>241165.33630694999</v>
      </c>
      <c r="CX17" s="10">
        <v>241165.33630694999</v>
      </c>
      <c r="CY17" s="10">
        <v>241165.33630694999</v>
      </c>
      <c r="CZ17" s="10">
        <v>241165.33630694999</v>
      </c>
      <c r="DA17" s="10">
        <v>241165.33630694999</v>
      </c>
      <c r="DB17" s="10">
        <v>241165.33630694999</v>
      </c>
      <c r="DC17" s="10">
        <v>241165.33630694999</v>
      </c>
      <c r="DD17" s="10">
        <v>241165.33630694999</v>
      </c>
      <c r="DE17" s="10">
        <v>241165.33630694999</v>
      </c>
      <c r="DF17" s="10">
        <v>241165.33630694999</v>
      </c>
      <c r="DG17" s="10">
        <v>241165.33630694999</v>
      </c>
      <c r="DH17" s="10">
        <v>277340.13675299252</v>
      </c>
      <c r="DI17" s="10">
        <v>277340.13675299252</v>
      </c>
      <c r="DJ17" s="10">
        <v>277340.13675299252</v>
      </c>
      <c r="DK17" s="10">
        <v>277340.13675299252</v>
      </c>
      <c r="DL17" s="10">
        <v>277340.13675299252</v>
      </c>
      <c r="DM17" s="10">
        <v>277340.13675299252</v>
      </c>
      <c r="DN17" s="10">
        <v>277340.13675299252</v>
      </c>
      <c r="DO17" s="10">
        <v>277340.13675299252</v>
      </c>
      <c r="DP17" s="10">
        <v>277340.13675299252</v>
      </c>
      <c r="DQ17" s="10">
        <v>277340.13675299252</v>
      </c>
      <c r="DR17" s="10">
        <v>277340.13675299252</v>
      </c>
      <c r="DS17" s="10">
        <v>277340.13675299252</v>
      </c>
      <c r="DT17" s="10">
        <v>277340.13675299252</v>
      </c>
      <c r="DU17" s="10">
        <v>277340.13675299252</v>
      </c>
      <c r="DV17" s="10">
        <v>277340.13675299252</v>
      </c>
      <c r="DW17" s="10">
        <v>277340.13675299252</v>
      </c>
      <c r="DX17" s="10">
        <v>277340.13675299252</v>
      </c>
      <c r="DY17" s="10">
        <v>277340.13675299252</v>
      </c>
      <c r="DZ17" s="10">
        <v>277340.13675299252</v>
      </c>
      <c r="EA17" s="10">
        <v>277340.13675299252</v>
      </c>
      <c r="EB17" s="10">
        <v>277340.13675299252</v>
      </c>
      <c r="EC17" s="10">
        <v>277340.13675299252</v>
      </c>
      <c r="ED17" s="10">
        <v>277340.13675299252</v>
      </c>
      <c r="EE17" s="10">
        <v>277340.13675299252</v>
      </c>
      <c r="EF17" s="10">
        <v>277340.13675299252</v>
      </c>
      <c r="EG17" s="10">
        <v>277340.13675299252</v>
      </c>
      <c r="EH17" s="10">
        <v>277340.13675299252</v>
      </c>
      <c r="EI17" s="10">
        <v>277340.13675299252</v>
      </c>
      <c r="EJ17" s="10">
        <v>277340.13675299252</v>
      </c>
      <c r="EK17" s="10">
        <v>277340.13675299252</v>
      </c>
      <c r="EL17" s="10">
        <v>277340.13675299252</v>
      </c>
      <c r="EM17" s="10">
        <v>277340.13675299252</v>
      </c>
      <c r="EN17" s="10">
        <v>277340.13675299252</v>
      </c>
      <c r="EO17" s="10">
        <v>277340.13675299252</v>
      </c>
      <c r="EP17" s="10">
        <v>277340.13675299252</v>
      </c>
      <c r="EQ17" s="10">
        <v>277340.13675299252</v>
      </c>
      <c r="ER17" s="10">
        <v>318941.15726594138</v>
      </c>
      <c r="ES17" s="10">
        <v>318941.15726594138</v>
      </c>
      <c r="ET17" s="10">
        <v>318941.15726594138</v>
      </c>
      <c r="EU17" s="10">
        <v>318941.15726594138</v>
      </c>
      <c r="EV17" s="10">
        <v>318941.15726594138</v>
      </c>
      <c r="EW17" s="10">
        <v>318941.15726594138</v>
      </c>
      <c r="EX17" s="10">
        <v>318941.15726594138</v>
      </c>
      <c r="EY17" s="10">
        <v>318941.15726594138</v>
      </c>
      <c r="EZ17" s="10">
        <v>318941.15726594138</v>
      </c>
      <c r="FA17" s="10">
        <v>318941.15726594138</v>
      </c>
      <c r="FB17" s="10">
        <v>318941.15726594138</v>
      </c>
      <c r="FC17" s="10">
        <v>318941.15726594138</v>
      </c>
      <c r="FD17" s="10">
        <v>318941.15726594138</v>
      </c>
      <c r="FE17" s="10">
        <v>318941.15726594138</v>
      </c>
      <c r="FF17" s="10">
        <v>318941.15726594138</v>
      </c>
    </row>
    <row r="18" spans="1:162" ht="16.5">
      <c r="A18" s="8" t="s">
        <v>139</v>
      </c>
      <c r="B18" s="9" t="s">
        <v>140</v>
      </c>
      <c r="C18" s="10">
        <v>348823.92250000004</v>
      </c>
      <c r="D18" s="10"/>
      <c r="E18" s="10"/>
      <c r="F18" s="10"/>
      <c r="G18" s="10"/>
      <c r="H18" s="10"/>
      <c r="I18" s="10"/>
      <c r="J18" s="10"/>
      <c r="K18" s="10"/>
      <c r="L18" s="10">
        <v>348823.92250000004</v>
      </c>
      <c r="M18" s="10">
        <v>348823.92250000004</v>
      </c>
      <c r="N18" s="10">
        <v>348823.92250000004</v>
      </c>
      <c r="O18" s="10">
        <v>348823.92250000004</v>
      </c>
      <c r="P18" s="10">
        <v>348823.92250000004</v>
      </c>
      <c r="Q18" s="10">
        <v>348823.92250000004</v>
      </c>
      <c r="R18" s="10">
        <v>348823.92250000004</v>
      </c>
      <c r="S18" s="10">
        <v>348823.92250000004</v>
      </c>
      <c r="T18" s="10">
        <v>348823.92250000004</v>
      </c>
      <c r="U18" s="10">
        <v>348823.92250000004</v>
      </c>
      <c r="V18" s="10">
        <v>348823.92250000004</v>
      </c>
      <c r="W18" s="10">
        <v>348823.92250000004</v>
      </c>
      <c r="X18" s="10">
        <v>348823.92250000004</v>
      </c>
      <c r="Y18" s="10">
        <v>348823.92250000004</v>
      </c>
      <c r="Z18" s="10">
        <v>348823.92250000004</v>
      </c>
      <c r="AA18" s="10">
        <v>348823.92250000004</v>
      </c>
      <c r="AB18" s="10">
        <v>348823.92250000004</v>
      </c>
      <c r="AC18" s="10">
        <v>348823.92250000004</v>
      </c>
      <c r="AD18" s="10">
        <v>348823.92250000004</v>
      </c>
      <c r="AE18" s="10">
        <v>348823.92250000004</v>
      </c>
      <c r="AF18" s="10">
        <v>348823.92250000004</v>
      </c>
      <c r="AG18" s="10">
        <v>348823.92250000004</v>
      </c>
      <c r="AH18" s="10">
        <v>348823.92250000004</v>
      </c>
      <c r="AI18" s="10">
        <v>348823.92250000004</v>
      </c>
      <c r="AJ18" s="10">
        <v>348823.92250000004</v>
      </c>
      <c r="AK18" s="10">
        <v>348823.92250000004</v>
      </c>
      <c r="AL18" s="10">
        <v>348823.92250000004</v>
      </c>
      <c r="AM18" s="10">
        <v>348823.92250000004</v>
      </c>
      <c r="AN18" s="10">
        <v>401147.51087500004</v>
      </c>
      <c r="AO18" s="10">
        <v>401147.51087500004</v>
      </c>
      <c r="AP18" s="10">
        <v>401147.51087500004</v>
      </c>
      <c r="AQ18" s="10">
        <v>401147.51087500004</v>
      </c>
      <c r="AR18" s="10">
        <v>401147.51087500004</v>
      </c>
      <c r="AS18" s="10">
        <v>401147.51087500004</v>
      </c>
      <c r="AT18" s="10">
        <v>401147.51087500004</v>
      </c>
      <c r="AU18" s="10">
        <v>401147.51087500004</v>
      </c>
      <c r="AV18" s="10">
        <v>401147.51087500004</v>
      </c>
      <c r="AW18" s="10">
        <v>401147.51087500004</v>
      </c>
      <c r="AX18" s="10">
        <v>401147.51087500004</v>
      </c>
      <c r="AY18" s="10">
        <v>401147.51087500004</v>
      </c>
      <c r="AZ18" s="10">
        <v>401147.51087500004</v>
      </c>
      <c r="BA18" s="10">
        <v>401147.51087500004</v>
      </c>
      <c r="BB18" s="10">
        <v>401147.51087500004</v>
      </c>
      <c r="BC18" s="10">
        <v>401147.51087500004</v>
      </c>
      <c r="BD18" s="10">
        <v>401147.51087500004</v>
      </c>
      <c r="BE18" s="10">
        <v>401147.51087500004</v>
      </c>
      <c r="BF18" s="10">
        <v>401147.51087500004</v>
      </c>
      <c r="BG18" s="10">
        <v>401147.51087500004</v>
      </c>
      <c r="BH18" s="10">
        <v>401147.51087500004</v>
      </c>
      <c r="BI18" s="10">
        <v>401147.51087500004</v>
      </c>
      <c r="BJ18" s="10">
        <v>401147.51087500004</v>
      </c>
      <c r="BK18" s="10">
        <v>401147.51087500004</v>
      </c>
      <c r="BL18" s="10">
        <v>401147.51087500004</v>
      </c>
      <c r="BM18" s="10">
        <v>401147.51087500004</v>
      </c>
      <c r="BN18" s="10">
        <v>401147.51087500004</v>
      </c>
      <c r="BO18" s="10">
        <v>401147.51087500004</v>
      </c>
      <c r="BP18" s="10">
        <v>401147.51087500004</v>
      </c>
      <c r="BQ18" s="10">
        <v>401147.51087500004</v>
      </c>
      <c r="BR18" s="10">
        <v>401147.51087500004</v>
      </c>
      <c r="BS18" s="10">
        <v>401147.51087500004</v>
      </c>
      <c r="BT18" s="10">
        <v>401147.51087500004</v>
      </c>
      <c r="BU18" s="10">
        <v>401147.51087500004</v>
      </c>
      <c r="BV18" s="10">
        <v>401147.51087500004</v>
      </c>
      <c r="BW18" s="10">
        <v>401147.51087500004</v>
      </c>
      <c r="BX18" s="10">
        <v>461319.63750625006</v>
      </c>
      <c r="BY18" s="10">
        <v>461319.63750625006</v>
      </c>
      <c r="BZ18" s="10">
        <v>461319.63750625006</v>
      </c>
      <c r="CA18" s="10">
        <v>461319.63750625006</v>
      </c>
      <c r="CB18" s="10">
        <v>461319.63750625006</v>
      </c>
      <c r="CC18" s="10">
        <v>461319.63750625006</v>
      </c>
      <c r="CD18" s="10">
        <v>461319.63750625006</v>
      </c>
      <c r="CE18" s="10">
        <v>461319.63750625006</v>
      </c>
      <c r="CF18" s="10">
        <v>461319.63750625006</v>
      </c>
      <c r="CG18" s="10">
        <v>461319.63750625006</v>
      </c>
      <c r="CH18" s="10">
        <v>461319.63750625006</v>
      </c>
      <c r="CI18" s="10">
        <v>461319.63750625006</v>
      </c>
      <c r="CJ18" s="10">
        <v>461319.63750625006</v>
      </c>
      <c r="CK18" s="10">
        <v>461319.63750625006</v>
      </c>
      <c r="CL18" s="10">
        <v>461319.63750625006</v>
      </c>
      <c r="CM18" s="10">
        <v>461319.63750625006</v>
      </c>
      <c r="CN18" s="10">
        <v>461319.63750625006</v>
      </c>
      <c r="CO18" s="10">
        <v>461319.63750625006</v>
      </c>
      <c r="CP18" s="10">
        <v>461319.63750625006</v>
      </c>
      <c r="CQ18" s="10">
        <v>461319.63750625006</v>
      </c>
      <c r="CR18" s="10">
        <v>461319.63750625006</v>
      </c>
      <c r="CS18" s="10">
        <v>461319.63750625006</v>
      </c>
      <c r="CT18" s="10">
        <v>461319.63750625006</v>
      </c>
      <c r="CU18" s="10">
        <v>461319.63750625006</v>
      </c>
      <c r="CV18" s="10">
        <v>461319.63750625006</v>
      </c>
      <c r="CW18" s="10">
        <v>461319.63750625006</v>
      </c>
      <c r="CX18" s="10">
        <v>461319.63750625006</v>
      </c>
      <c r="CY18" s="10">
        <v>461319.63750625006</v>
      </c>
      <c r="CZ18" s="10">
        <v>461319.63750625006</v>
      </c>
      <c r="DA18" s="10">
        <v>461319.63750625006</v>
      </c>
      <c r="DB18" s="10">
        <v>461319.63750625006</v>
      </c>
      <c r="DC18" s="10">
        <v>461319.63750625006</v>
      </c>
      <c r="DD18" s="10">
        <v>461319.63750625006</v>
      </c>
      <c r="DE18" s="10">
        <v>461319.63750625006</v>
      </c>
      <c r="DF18" s="10">
        <v>461319.63750625006</v>
      </c>
      <c r="DG18" s="10">
        <v>461319.63750625006</v>
      </c>
      <c r="DH18" s="10">
        <v>530517.5831321876</v>
      </c>
      <c r="DI18" s="10">
        <v>530517.5831321876</v>
      </c>
      <c r="DJ18" s="10">
        <v>530517.5831321876</v>
      </c>
      <c r="DK18" s="10">
        <v>530517.5831321876</v>
      </c>
      <c r="DL18" s="10">
        <v>530517.5831321876</v>
      </c>
      <c r="DM18" s="10">
        <v>530517.5831321876</v>
      </c>
      <c r="DN18" s="10">
        <v>530517.5831321876</v>
      </c>
      <c r="DO18" s="10">
        <v>530517.5831321876</v>
      </c>
      <c r="DP18" s="10">
        <v>530517.5831321876</v>
      </c>
      <c r="DQ18" s="10">
        <v>530517.5831321876</v>
      </c>
      <c r="DR18" s="10">
        <v>530517.5831321876</v>
      </c>
      <c r="DS18" s="10">
        <v>530517.5831321876</v>
      </c>
      <c r="DT18" s="10">
        <v>530517.5831321876</v>
      </c>
      <c r="DU18" s="10">
        <v>530517.5831321876</v>
      </c>
      <c r="DV18" s="10">
        <v>530517.5831321876</v>
      </c>
      <c r="DW18" s="10">
        <v>530517.5831321876</v>
      </c>
      <c r="DX18" s="10">
        <v>530517.5831321876</v>
      </c>
      <c r="DY18" s="10">
        <v>530517.5831321876</v>
      </c>
      <c r="DZ18" s="10">
        <v>530517.5831321876</v>
      </c>
      <c r="EA18" s="10">
        <v>530517.5831321876</v>
      </c>
      <c r="EB18" s="10">
        <v>530517.5831321876</v>
      </c>
      <c r="EC18" s="10">
        <v>530517.5831321876</v>
      </c>
      <c r="ED18" s="10">
        <v>530517.5831321876</v>
      </c>
      <c r="EE18" s="10">
        <v>530517.5831321876</v>
      </c>
      <c r="EF18" s="10">
        <v>530517.5831321876</v>
      </c>
      <c r="EG18" s="10">
        <v>530517.5831321876</v>
      </c>
      <c r="EH18" s="10">
        <v>530517.5831321876</v>
      </c>
      <c r="EI18" s="10">
        <v>530517.5831321876</v>
      </c>
      <c r="EJ18" s="10">
        <v>530517.5831321876</v>
      </c>
      <c r="EK18" s="10">
        <v>530517.5831321876</v>
      </c>
      <c r="EL18" s="10">
        <v>530517.5831321876</v>
      </c>
      <c r="EM18" s="10">
        <v>530517.5831321876</v>
      </c>
      <c r="EN18" s="10">
        <v>530517.5831321876</v>
      </c>
      <c r="EO18" s="10">
        <v>530517.5831321876</v>
      </c>
      <c r="EP18" s="10">
        <v>530517.5831321876</v>
      </c>
      <c r="EQ18" s="10">
        <v>530517.5831321876</v>
      </c>
      <c r="ER18" s="10">
        <v>610095.22060201573</v>
      </c>
      <c r="ES18" s="10">
        <v>610095.22060201573</v>
      </c>
      <c r="ET18" s="10">
        <v>610095.22060201573</v>
      </c>
      <c r="EU18" s="10">
        <v>610095.22060201573</v>
      </c>
      <c r="EV18" s="10">
        <v>610095.22060201573</v>
      </c>
      <c r="EW18" s="10">
        <v>610095.22060201573</v>
      </c>
      <c r="EX18" s="10">
        <v>610095.22060201573</v>
      </c>
      <c r="EY18" s="10">
        <v>610095.22060201573</v>
      </c>
      <c r="EZ18" s="10">
        <v>610095.22060201573</v>
      </c>
      <c r="FA18" s="10">
        <v>610095.22060201573</v>
      </c>
      <c r="FB18" s="10">
        <v>610095.22060201573</v>
      </c>
      <c r="FC18" s="10">
        <v>610095.22060201573</v>
      </c>
      <c r="FD18" s="10">
        <v>610095.22060201573</v>
      </c>
      <c r="FE18" s="10">
        <v>610095.22060201573</v>
      </c>
      <c r="FF18" s="10">
        <v>610095.22060201573</v>
      </c>
    </row>
    <row r="19" spans="1:162" ht="16.5">
      <c r="A19" s="8" t="s">
        <v>44</v>
      </c>
      <c r="B19" s="9" t="s">
        <v>28</v>
      </c>
      <c r="C19" s="10">
        <v>109083.7</v>
      </c>
      <c r="D19" s="10"/>
      <c r="E19" s="10"/>
      <c r="F19" s="10"/>
      <c r="G19" s="10"/>
      <c r="H19" s="10"/>
      <c r="I19" s="10"/>
      <c r="J19" s="10"/>
      <c r="K19" s="10"/>
      <c r="L19" s="10">
        <v>109083.7</v>
      </c>
      <c r="M19" s="10">
        <v>109083.7</v>
      </c>
      <c r="N19" s="10">
        <v>109083.7</v>
      </c>
      <c r="O19" s="10">
        <v>109083.7</v>
      </c>
      <c r="P19" s="10">
        <v>109083.7</v>
      </c>
      <c r="Q19" s="10">
        <v>109083.7</v>
      </c>
      <c r="R19" s="10">
        <v>109083.7</v>
      </c>
      <c r="S19" s="10">
        <v>109083.7</v>
      </c>
      <c r="T19" s="10">
        <v>109083.7</v>
      </c>
      <c r="U19" s="10">
        <v>109083.7</v>
      </c>
      <c r="V19" s="10">
        <v>109083.7</v>
      </c>
      <c r="W19" s="10">
        <v>109083.7</v>
      </c>
      <c r="X19" s="10">
        <v>109083.7</v>
      </c>
      <c r="Y19" s="10">
        <v>109083.7</v>
      </c>
      <c r="Z19" s="10">
        <v>109083.7</v>
      </c>
      <c r="AA19" s="10">
        <v>109083.7</v>
      </c>
      <c r="AB19" s="10">
        <v>109083.7</v>
      </c>
      <c r="AC19" s="10">
        <v>109083.7</v>
      </c>
      <c r="AD19" s="10">
        <v>109083.7</v>
      </c>
      <c r="AE19" s="10">
        <v>109083.7</v>
      </c>
      <c r="AF19" s="10">
        <v>109083.7</v>
      </c>
      <c r="AG19" s="10">
        <v>109083.7</v>
      </c>
      <c r="AH19" s="10">
        <v>109083.7</v>
      </c>
      <c r="AI19" s="10">
        <v>109083.7</v>
      </c>
      <c r="AJ19" s="10">
        <v>109083.7</v>
      </c>
      <c r="AK19" s="10">
        <v>109083.7</v>
      </c>
      <c r="AL19" s="10">
        <v>109083.7</v>
      </c>
      <c r="AM19" s="10">
        <v>109083.7</v>
      </c>
      <c r="AN19" s="10">
        <v>125446.25499999999</v>
      </c>
      <c r="AO19" s="10">
        <v>125446.25499999999</v>
      </c>
      <c r="AP19" s="10">
        <v>125446.25499999999</v>
      </c>
      <c r="AQ19" s="10">
        <v>125446.25499999999</v>
      </c>
      <c r="AR19" s="10">
        <v>125446.25499999999</v>
      </c>
      <c r="AS19" s="10">
        <v>125446.25499999999</v>
      </c>
      <c r="AT19" s="10">
        <v>125446.25499999999</v>
      </c>
      <c r="AU19" s="10">
        <v>125446.25499999999</v>
      </c>
      <c r="AV19" s="10">
        <v>125446.25499999999</v>
      </c>
      <c r="AW19" s="10">
        <v>125446.25499999999</v>
      </c>
      <c r="AX19" s="10">
        <v>125446.25499999999</v>
      </c>
      <c r="AY19" s="10">
        <v>125446.25499999999</v>
      </c>
      <c r="AZ19" s="10">
        <v>125446.25499999999</v>
      </c>
      <c r="BA19" s="10">
        <v>125446.25499999999</v>
      </c>
      <c r="BB19" s="10">
        <v>125446.25499999999</v>
      </c>
      <c r="BC19" s="10">
        <v>125446.25499999999</v>
      </c>
      <c r="BD19" s="10">
        <v>125446.25499999999</v>
      </c>
      <c r="BE19" s="10">
        <v>125446.25499999999</v>
      </c>
      <c r="BF19" s="10">
        <v>125446.25499999999</v>
      </c>
      <c r="BG19" s="10">
        <v>125446.25499999999</v>
      </c>
      <c r="BH19" s="10">
        <v>125446.25499999999</v>
      </c>
      <c r="BI19" s="10">
        <v>125446.25499999999</v>
      </c>
      <c r="BJ19" s="10">
        <v>125446.25499999999</v>
      </c>
      <c r="BK19" s="10">
        <v>125446.25499999999</v>
      </c>
      <c r="BL19" s="10">
        <v>125446.25499999999</v>
      </c>
      <c r="BM19" s="10">
        <v>125446.25499999999</v>
      </c>
      <c r="BN19" s="10">
        <v>125446.25499999999</v>
      </c>
      <c r="BO19" s="10">
        <v>125446.25499999999</v>
      </c>
      <c r="BP19" s="10">
        <v>125446.25499999999</v>
      </c>
      <c r="BQ19" s="10">
        <v>125446.25499999999</v>
      </c>
      <c r="BR19" s="10">
        <v>125446.25499999999</v>
      </c>
      <c r="BS19" s="10">
        <v>125446.25499999999</v>
      </c>
      <c r="BT19" s="10">
        <v>125446.25499999999</v>
      </c>
      <c r="BU19" s="10">
        <v>125446.25499999999</v>
      </c>
      <c r="BV19" s="10">
        <v>125446.25499999999</v>
      </c>
      <c r="BW19" s="10">
        <v>125446.25499999999</v>
      </c>
      <c r="BX19" s="10">
        <v>144263.19324999998</v>
      </c>
      <c r="BY19" s="10">
        <v>144263.19324999998</v>
      </c>
      <c r="BZ19" s="10">
        <v>144263.19324999998</v>
      </c>
      <c r="CA19" s="10">
        <v>144263.19324999998</v>
      </c>
      <c r="CB19" s="10">
        <v>144263.19324999998</v>
      </c>
      <c r="CC19" s="10">
        <v>144263.19324999998</v>
      </c>
      <c r="CD19" s="10">
        <v>144263.19324999998</v>
      </c>
      <c r="CE19" s="10">
        <v>144263.19324999998</v>
      </c>
      <c r="CF19" s="10">
        <v>144263.19324999998</v>
      </c>
      <c r="CG19" s="10">
        <v>144263.19324999998</v>
      </c>
      <c r="CH19" s="10">
        <v>144263.19324999998</v>
      </c>
      <c r="CI19" s="10">
        <v>144263.19324999998</v>
      </c>
      <c r="CJ19" s="10">
        <v>144263.19324999998</v>
      </c>
      <c r="CK19" s="10">
        <v>144263.19324999998</v>
      </c>
      <c r="CL19" s="10">
        <v>144263.19324999998</v>
      </c>
      <c r="CM19" s="10">
        <v>144263.19324999998</v>
      </c>
      <c r="CN19" s="10">
        <v>144263.19324999998</v>
      </c>
      <c r="CO19" s="10">
        <v>144263.19324999998</v>
      </c>
      <c r="CP19" s="10">
        <v>144263.19324999998</v>
      </c>
      <c r="CQ19" s="10">
        <v>144263.19324999998</v>
      </c>
      <c r="CR19" s="10">
        <v>144263.19324999998</v>
      </c>
      <c r="CS19" s="10">
        <v>144263.19324999998</v>
      </c>
      <c r="CT19" s="10">
        <v>144263.19324999998</v>
      </c>
      <c r="CU19" s="10">
        <v>144263.19324999998</v>
      </c>
      <c r="CV19" s="10">
        <v>144263.19324999998</v>
      </c>
      <c r="CW19" s="10">
        <v>144263.19324999998</v>
      </c>
      <c r="CX19" s="10">
        <v>144263.19324999998</v>
      </c>
      <c r="CY19" s="10">
        <v>144263.19324999998</v>
      </c>
      <c r="CZ19" s="10">
        <v>144263.19324999998</v>
      </c>
      <c r="DA19" s="10">
        <v>144263.19324999998</v>
      </c>
      <c r="DB19" s="10">
        <v>144263.19324999998</v>
      </c>
      <c r="DC19" s="10">
        <v>144263.19324999998</v>
      </c>
      <c r="DD19" s="10">
        <v>144263.19324999998</v>
      </c>
      <c r="DE19" s="10">
        <v>144263.19324999998</v>
      </c>
      <c r="DF19" s="10">
        <v>144263.19324999998</v>
      </c>
      <c r="DG19" s="10">
        <v>144263.19324999998</v>
      </c>
      <c r="DH19" s="10">
        <v>165902.67223749997</v>
      </c>
      <c r="DI19" s="10">
        <v>165902.67223749997</v>
      </c>
      <c r="DJ19" s="10">
        <v>165902.67223749997</v>
      </c>
      <c r="DK19" s="10">
        <v>165902.67223749997</v>
      </c>
      <c r="DL19" s="10">
        <v>165902.67223749997</v>
      </c>
      <c r="DM19" s="10">
        <v>165902.67223749997</v>
      </c>
      <c r="DN19" s="10">
        <v>165902.67223749997</v>
      </c>
      <c r="DO19" s="10">
        <v>165902.67223749997</v>
      </c>
      <c r="DP19" s="10">
        <v>165902.67223749997</v>
      </c>
      <c r="DQ19" s="10">
        <v>165902.67223749997</v>
      </c>
      <c r="DR19" s="10">
        <v>165902.67223749997</v>
      </c>
      <c r="DS19" s="10">
        <v>165902.67223749997</v>
      </c>
      <c r="DT19" s="10">
        <v>165902.67223749997</v>
      </c>
      <c r="DU19" s="10">
        <v>165902.67223749997</v>
      </c>
      <c r="DV19" s="10">
        <v>165902.67223749997</v>
      </c>
      <c r="DW19" s="10">
        <v>165902.67223749997</v>
      </c>
      <c r="DX19" s="10">
        <v>165902.67223749997</v>
      </c>
      <c r="DY19" s="10">
        <v>165902.67223749997</v>
      </c>
      <c r="DZ19" s="10">
        <v>165902.67223749997</v>
      </c>
      <c r="EA19" s="10">
        <v>165902.67223749997</v>
      </c>
      <c r="EB19" s="10">
        <v>165902.67223749997</v>
      </c>
      <c r="EC19" s="10">
        <v>165902.67223749997</v>
      </c>
      <c r="ED19" s="10">
        <v>165902.67223749997</v>
      </c>
      <c r="EE19" s="10">
        <v>165902.67223749997</v>
      </c>
      <c r="EF19" s="10">
        <v>165902.67223749997</v>
      </c>
      <c r="EG19" s="10">
        <v>165902.67223749997</v>
      </c>
      <c r="EH19" s="10">
        <v>165902.67223749997</v>
      </c>
      <c r="EI19" s="10">
        <v>165902.67223749997</v>
      </c>
      <c r="EJ19" s="10">
        <v>165902.67223749997</v>
      </c>
      <c r="EK19" s="10">
        <v>165902.67223749997</v>
      </c>
      <c r="EL19" s="10">
        <v>165902.67223749997</v>
      </c>
      <c r="EM19" s="10">
        <v>165902.67223749997</v>
      </c>
      <c r="EN19" s="10">
        <v>165902.67223749997</v>
      </c>
      <c r="EO19" s="10">
        <v>165902.67223749997</v>
      </c>
      <c r="EP19" s="10">
        <v>165902.67223749997</v>
      </c>
      <c r="EQ19" s="10">
        <v>165902.67223749997</v>
      </c>
      <c r="ER19" s="10">
        <v>190788.07307312495</v>
      </c>
      <c r="ES19" s="10">
        <v>190788.07307312495</v>
      </c>
      <c r="ET19" s="10">
        <v>190788.07307312495</v>
      </c>
      <c r="EU19" s="10">
        <v>190788.07307312495</v>
      </c>
      <c r="EV19" s="10">
        <v>190788.07307312495</v>
      </c>
      <c r="EW19" s="10">
        <v>190788.07307312495</v>
      </c>
      <c r="EX19" s="10">
        <v>190788.07307312495</v>
      </c>
      <c r="EY19" s="10">
        <v>190788.07307312495</v>
      </c>
      <c r="EZ19" s="10">
        <v>190788.07307312495</v>
      </c>
      <c r="FA19" s="10">
        <v>190788.07307312495</v>
      </c>
      <c r="FB19" s="10">
        <v>190788.07307312495</v>
      </c>
      <c r="FC19" s="10">
        <v>190788.07307312495</v>
      </c>
      <c r="FD19" s="10">
        <v>190788.07307312495</v>
      </c>
      <c r="FE19" s="10">
        <v>190788.07307312495</v>
      </c>
      <c r="FF19" s="10">
        <v>190788.07307312495</v>
      </c>
    </row>
    <row r="20" spans="1:162" ht="16.5">
      <c r="A20" s="8" t="s">
        <v>45</v>
      </c>
      <c r="B20" s="9" t="s">
        <v>46</v>
      </c>
      <c r="C20" s="10">
        <v>427495</v>
      </c>
      <c r="D20" s="10"/>
      <c r="E20" s="10"/>
      <c r="F20" s="10"/>
      <c r="G20" s="10"/>
      <c r="H20" s="10"/>
      <c r="I20" s="10"/>
      <c r="J20" s="10"/>
      <c r="K20" s="10"/>
      <c r="L20" s="10">
        <v>401473.70550000004</v>
      </c>
      <c r="M20" s="10">
        <v>427495.25</v>
      </c>
      <c r="N20" s="10">
        <v>427495.25</v>
      </c>
      <c r="O20" s="10">
        <v>427495.25</v>
      </c>
      <c r="P20" s="10">
        <v>427495.25</v>
      </c>
      <c r="Q20" s="10">
        <v>427495.25</v>
      </c>
      <c r="R20" s="10">
        <v>427495.25</v>
      </c>
      <c r="S20" s="10">
        <v>427495.25</v>
      </c>
      <c r="T20" s="10">
        <v>427495.25</v>
      </c>
      <c r="U20" s="10">
        <v>427495.25</v>
      </c>
      <c r="V20" s="10">
        <v>427495.25</v>
      </c>
      <c r="W20" s="10">
        <v>427495.25</v>
      </c>
      <c r="X20" s="10">
        <v>427495.25</v>
      </c>
      <c r="Y20" s="10">
        <v>427495.25</v>
      </c>
      <c r="Z20" s="10">
        <v>427495.25</v>
      </c>
      <c r="AA20" s="10">
        <v>427495.25</v>
      </c>
      <c r="AB20" s="10">
        <v>427495.25</v>
      </c>
      <c r="AC20" s="10">
        <v>427495.25</v>
      </c>
      <c r="AD20" s="10">
        <v>427495.25</v>
      </c>
      <c r="AE20" s="10">
        <v>427495.25</v>
      </c>
      <c r="AF20" s="10">
        <v>427495.25</v>
      </c>
      <c r="AG20" s="10">
        <v>427495.25</v>
      </c>
      <c r="AH20" s="10">
        <v>427495.25</v>
      </c>
      <c r="AI20" s="10">
        <v>427495.25</v>
      </c>
      <c r="AJ20" s="10">
        <v>427495.25</v>
      </c>
      <c r="AK20" s="10">
        <v>427495.25</v>
      </c>
      <c r="AL20" s="10">
        <v>427495.25</v>
      </c>
      <c r="AM20" s="10">
        <v>427495.25</v>
      </c>
      <c r="AN20" s="10">
        <v>491619.53749999998</v>
      </c>
      <c r="AO20" s="10">
        <v>491619.53749999998</v>
      </c>
      <c r="AP20" s="10">
        <v>491619.53749999998</v>
      </c>
      <c r="AQ20" s="10">
        <v>491619.53749999998</v>
      </c>
      <c r="AR20" s="10">
        <v>491619.53749999998</v>
      </c>
      <c r="AS20" s="10">
        <v>491619.53749999998</v>
      </c>
      <c r="AT20" s="10">
        <v>491619.53749999998</v>
      </c>
      <c r="AU20" s="10">
        <v>491619.53749999998</v>
      </c>
      <c r="AV20" s="10">
        <v>491619.53749999998</v>
      </c>
      <c r="AW20" s="10">
        <v>491619.53749999998</v>
      </c>
      <c r="AX20" s="10">
        <v>491619.53749999998</v>
      </c>
      <c r="AY20" s="10">
        <v>491619.53749999998</v>
      </c>
      <c r="AZ20" s="10">
        <v>491619.53749999998</v>
      </c>
      <c r="BA20" s="10">
        <v>491619.53749999998</v>
      </c>
      <c r="BB20" s="10">
        <v>491619.53749999998</v>
      </c>
      <c r="BC20" s="10">
        <v>491619.53749999998</v>
      </c>
      <c r="BD20" s="10">
        <v>491619.53749999998</v>
      </c>
      <c r="BE20" s="10">
        <v>491619.53749999998</v>
      </c>
      <c r="BF20" s="10">
        <v>491619.53749999998</v>
      </c>
      <c r="BG20" s="10">
        <v>491619.53749999998</v>
      </c>
      <c r="BH20" s="10">
        <v>491619.53749999998</v>
      </c>
      <c r="BI20" s="10">
        <v>491619.53749999998</v>
      </c>
      <c r="BJ20" s="10">
        <v>491619.53749999998</v>
      </c>
      <c r="BK20" s="10">
        <v>491619.53749999998</v>
      </c>
      <c r="BL20" s="10">
        <v>491619.53749999998</v>
      </c>
      <c r="BM20" s="10">
        <v>491619.53749999998</v>
      </c>
      <c r="BN20" s="10">
        <v>491619.53749999998</v>
      </c>
      <c r="BO20" s="10">
        <v>491619.53749999998</v>
      </c>
      <c r="BP20" s="10">
        <v>491619.53749999998</v>
      </c>
      <c r="BQ20" s="10">
        <v>491619.53749999998</v>
      </c>
      <c r="BR20" s="10">
        <v>491619.53749999998</v>
      </c>
      <c r="BS20" s="10">
        <v>491619.53749999998</v>
      </c>
      <c r="BT20" s="10">
        <v>491619.53749999998</v>
      </c>
      <c r="BU20" s="10">
        <v>491619.53749999998</v>
      </c>
      <c r="BV20" s="10">
        <v>491619.53749999998</v>
      </c>
      <c r="BW20" s="10">
        <v>491619.53749999998</v>
      </c>
      <c r="BX20" s="10">
        <v>565362.46812500001</v>
      </c>
      <c r="BY20" s="10">
        <v>565362.46812500001</v>
      </c>
      <c r="BZ20" s="10">
        <v>565362.46812500001</v>
      </c>
      <c r="CA20" s="10">
        <v>565362.46812500001</v>
      </c>
      <c r="CB20" s="10">
        <v>565362.46812500001</v>
      </c>
      <c r="CC20" s="10">
        <v>565362.46812500001</v>
      </c>
      <c r="CD20" s="10">
        <v>565362.46812500001</v>
      </c>
      <c r="CE20" s="10">
        <v>565362.46812500001</v>
      </c>
      <c r="CF20" s="10">
        <v>565362.46812500001</v>
      </c>
      <c r="CG20" s="10">
        <v>565362.46812500001</v>
      </c>
      <c r="CH20" s="10">
        <v>565362.46812500001</v>
      </c>
      <c r="CI20" s="10">
        <v>565362.46812500001</v>
      </c>
      <c r="CJ20" s="10">
        <v>565362.46812500001</v>
      </c>
      <c r="CK20" s="10">
        <v>565362.46812500001</v>
      </c>
      <c r="CL20" s="10">
        <v>565362.46812500001</v>
      </c>
      <c r="CM20" s="10">
        <v>565362.46812500001</v>
      </c>
      <c r="CN20" s="10">
        <v>565362.46812500001</v>
      </c>
      <c r="CO20" s="10">
        <v>565362.46812500001</v>
      </c>
      <c r="CP20" s="10">
        <v>565362.46812500001</v>
      </c>
      <c r="CQ20" s="10">
        <v>565362.46812500001</v>
      </c>
      <c r="CR20" s="10">
        <v>565362.46812500001</v>
      </c>
      <c r="CS20" s="10">
        <v>565362.46812500001</v>
      </c>
      <c r="CT20" s="10">
        <v>565362.46812500001</v>
      </c>
      <c r="CU20" s="10">
        <v>565362.46812500001</v>
      </c>
      <c r="CV20" s="10">
        <v>565362.46812500001</v>
      </c>
      <c r="CW20" s="10">
        <v>565362.46812500001</v>
      </c>
      <c r="CX20" s="10">
        <v>565362.46812500001</v>
      </c>
      <c r="CY20" s="10">
        <v>565362.46812500001</v>
      </c>
      <c r="CZ20" s="10">
        <v>565362.46812500001</v>
      </c>
      <c r="DA20" s="10">
        <v>565362.46812500001</v>
      </c>
      <c r="DB20" s="10">
        <v>565362.46812500001</v>
      </c>
      <c r="DC20" s="10">
        <v>565362.46812500001</v>
      </c>
      <c r="DD20" s="10">
        <v>565362.46812500001</v>
      </c>
      <c r="DE20" s="10">
        <v>565362.46812500001</v>
      </c>
      <c r="DF20" s="10">
        <v>565362.46812500001</v>
      </c>
      <c r="DG20" s="10">
        <v>565362.46812500001</v>
      </c>
      <c r="DH20" s="10">
        <v>650166.83834374999</v>
      </c>
      <c r="DI20" s="10">
        <v>650166.83834374999</v>
      </c>
      <c r="DJ20" s="10">
        <v>650166.83834374999</v>
      </c>
      <c r="DK20" s="10">
        <v>650166.83834374999</v>
      </c>
      <c r="DL20" s="10">
        <v>650166.83834374999</v>
      </c>
      <c r="DM20" s="10">
        <v>650166.83834374999</v>
      </c>
      <c r="DN20" s="10">
        <v>650166.83834374999</v>
      </c>
      <c r="DO20" s="10">
        <v>650166.83834374999</v>
      </c>
      <c r="DP20" s="10">
        <v>650166.83834374999</v>
      </c>
      <c r="DQ20" s="10">
        <v>650166.83834374999</v>
      </c>
      <c r="DR20" s="10">
        <v>650166.83834374999</v>
      </c>
      <c r="DS20" s="10">
        <v>650166.83834374999</v>
      </c>
      <c r="DT20" s="10">
        <v>650166.83834374999</v>
      </c>
      <c r="DU20" s="10">
        <v>650166.83834374999</v>
      </c>
      <c r="DV20" s="10">
        <v>650166.83834374999</v>
      </c>
      <c r="DW20" s="10">
        <v>650166.83834374999</v>
      </c>
      <c r="DX20" s="10">
        <v>650166.83834374999</v>
      </c>
      <c r="DY20" s="10">
        <v>650166.83834374999</v>
      </c>
      <c r="DZ20" s="10">
        <v>650166.83834374999</v>
      </c>
      <c r="EA20" s="10">
        <v>650166.83834374999</v>
      </c>
      <c r="EB20" s="10">
        <v>650166.83834374999</v>
      </c>
      <c r="EC20" s="10">
        <v>650166.83834374999</v>
      </c>
      <c r="ED20" s="10">
        <v>650166.83834374999</v>
      </c>
      <c r="EE20" s="10">
        <v>650166.83834374999</v>
      </c>
      <c r="EF20" s="10">
        <v>650166.83834374999</v>
      </c>
      <c r="EG20" s="10">
        <v>650166.83834374999</v>
      </c>
      <c r="EH20" s="10">
        <v>650166.83834374999</v>
      </c>
      <c r="EI20" s="10">
        <v>650166.83834374999</v>
      </c>
      <c r="EJ20" s="10">
        <v>650166.83834374999</v>
      </c>
      <c r="EK20" s="10">
        <v>650166.83834374999</v>
      </c>
      <c r="EL20" s="10">
        <v>650166.83834374999</v>
      </c>
      <c r="EM20" s="10">
        <v>650166.83834374999</v>
      </c>
      <c r="EN20" s="10">
        <v>650166.83834374999</v>
      </c>
      <c r="EO20" s="10">
        <v>650166.83834374999</v>
      </c>
      <c r="EP20" s="10">
        <v>650166.83834374999</v>
      </c>
      <c r="EQ20" s="10">
        <v>650166.83834374999</v>
      </c>
      <c r="ER20" s="10">
        <v>747691.86409531254</v>
      </c>
      <c r="ES20" s="10">
        <v>747691.86409531254</v>
      </c>
      <c r="ET20" s="10">
        <v>747691.86409531254</v>
      </c>
      <c r="EU20" s="10">
        <v>747691.86409531254</v>
      </c>
      <c r="EV20" s="10">
        <v>747691.86409531254</v>
      </c>
      <c r="EW20" s="10">
        <v>747691.86409531254</v>
      </c>
      <c r="EX20" s="10">
        <v>747691.86409531254</v>
      </c>
      <c r="EY20" s="10">
        <v>747691.86409531254</v>
      </c>
      <c r="EZ20" s="10">
        <v>747691.86409531254</v>
      </c>
      <c r="FA20" s="10">
        <v>747691.86409531254</v>
      </c>
      <c r="FB20" s="10">
        <v>747691.86409531254</v>
      </c>
      <c r="FC20" s="10">
        <v>747691.86409531254</v>
      </c>
      <c r="FD20" s="10">
        <v>747691.86409531254</v>
      </c>
      <c r="FE20" s="10">
        <v>747691.86409531254</v>
      </c>
      <c r="FF20" s="10">
        <v>747691.86409531254</v>
      </c>
    </row>
    <row r="21" spans="1:162" ht="16.5">
      <c r="A21" s="8" t="s">
        <v>141</v>
      </c>
      <c r="B21" s="49" t="s">
        <v>142</v>
      </c>
      <c r="C21" s="10">
        <v>77760</v>
      </c>
      <c r="D21" s="10"/>
      <c r="E21" s="10"/>
      <c r="F21" s="10"/>
      <c r="G21" s="10"/>
      <c r="H21" s="10"/>
      <c r="I21" s="10"/>
      <c r="J21" s="10"/>
      <c r="K21" s="10"/>
      <c r="L21" s="10">
        <v>77760</v>
      </c>
      <c r="M21" s="10">
        <v>77760</v>
      </c>
      <c r="N21" s="10">
        <v>77760</v>
      </c>
      <c r="O21" s="10">
        <v>77760</v>
      </c>
      <c r="P21" s="10">
        <v>77760</v>
      </c>
      <c r="Q21" s="10">
        <v>77760</v>
      </c>
      <c r="R21" s="10">
        <v>77760</v>
      </c>
      <c r="S21" s="10">
        <v>77760</v>
      </c>
      <c r="T21" s="10">
        <v>77760</v>
      </c>
      <c r="U21" s="10">
        <v>77760</v>
      </c>
      <c r="V21" s="10">
        <v>77760</v>
      </c>
      <c r="W21" s="10">
        <v>77760</v>
      </c>
      <c r="X21" s="10">
        <v>77760</v>
      </c>
      <c r="Y21" s="10">
        <v>77760</v>
      </c>
      <c r="Z21" s="10">
        <v>77760</v>
      </c>
      <c r="AA21" s="10">
        <v>77760</v>
      </c>
      <c r="AB21" s="10">
        <v>77760</v>
      </c>
      <c r="AC21" s="10">
        <v>77760</v>
      </c>
      <c r="AD21" s="10">
        <v>77760</v>
      </c>
      <c r="AE21" s="10">
        <v>77760</v>
      </c>
      <c r="AF21" s="10">
        <v>77760</v>
      </c>
      <c r="AG21" s="10">
        <v>77760</v>
      </c>
      <c r="AH21" s="10">
        <v>77760</v>
      </c>
      <c r="AI21" s="10">
        <v>77760</v>
      </c>
      <c r="AJ21" s="10">
        <v>77760</v>
      </c>
      <c r="AK21" s="10">
        <v>77760</v>
      </c>
      <c r="AL21" s="10">
        <v>77760</v>
      </c>
      <c r="AM21" s="10">
        <v>77760</v>
      </c>
      <c r="AN21" s="10">
        <v>89424</v>
      </c>
      <c r="AO21" s="10">
        <v>89424</v>
      </c>
      <c r="AP21" s="10">
        <v>89424</v>
      </c>
      <c r="AQ21" s="10">
        <v>89424</v>
      </c>
      <c r="AR21" s="10">
        <v>89424</v>
      </c>
      <c r="AS21" s="10">
        <v>89424</v>
      </c>
      <c r="AT21" s="10">
        <v>89424</v>
      </c>
      <c r="AU21" s="10">
        <v>89424</v>
      </c>
      <c r="AV21" s="10">
        <v>89424</v>
      </c>
      <c r="AW21" s="10">
        <v>89424</v>
      </c>
      <c r="AX21" s="10">
        <v>89424</v>
      </c>
      <c r="AY21" s="10">
        <v>89424</v>
      </c>
      <c r="AZ21" s="10">
        <v>89424</v>
      </c>
      <c r="BA21" s="10">
        <v>89424</v>
      </c>
      <c r="BB21" s="10">
        <v>89424</v>
      </c>
      <c r="BC21" s="10">
        <v>89424</v>
      </c>
      <c r="BD21" s="10">
        <v>89424</v>
      </c>
      <c r="BE21" s="10">
        <v>89424</v>
      </c>
      <c r="BF21" s="10">
        <v>89424</v>
      </c>
      <c r="BG21" s="10">
        <v>89424</v>
      </c>
      <c r="BH21" s="10">
        <v>89424</v>
      </c>
      <c r="BI21" s="10">
        <v>89424</v>
      </c>
      <c r="BJ21" s="10">
        <v>89424</v>
      </c>
      <c r="BK21" s="10">
        <v>89424</v>
      </c>
      <c r="BL21" s="10">
        <v>89424</v>
      </c>
      <c r="BM21" s="10">
        <v>89424</v>
      </c>
      <c r="BN21" s="10">
        <v>89424</v>
      </c>
      <c r="BO21" s="10">
        <v>89424</v>
      </c>
      <c r="BP21" s="10">
        <v>89424</v>
      </c>
      <c r="BQ21" s="10">
        <v>89424</v>
      </c>
      <c r="BR21" s="10">
        <v>89424</v>
      </c>
      <c r="BS21" s="10">
        <v>89424</v>
      </c>
      <c r="BT21" s="10">
        <v>89424</v>
      </c>
      <c r="BU21" s="10">
        <v>89424</v>
      </c>
      <c r="BV21" s="10">
        <v>89424</v>
      </c>
      <c r="BW21" s="10">
        <v>89424</v>
      </c>
      <c r="BX21" s="10">
        <v>102837.6</v>
      </c>
      <c r="BY21" s="10">
        <v>102837.6</v>
      </c>
      <c r="BZ21" s="10">
        <v>102837.6</v>
      </c>
      <c r="CA21" s="10">
        <v>102837.6</v>
      </c>
      <c r="CB21" s="10">
        <v>102837.6</v>
      </c>
      <c r="CC21" s="10">
        <v>102837.6</v>
      </c>
      <c r="CD21" s="10">
        <v>102837.6</v>
      </c>
      <c r="CE21" s="10">
        <v>102837.6</v>
      </c>
      <c r="CF21" s="10">
        <v>102837.6</v>
      </c>
      <c r="CG21" s="10">
        <v>102837.6</v>
      </c>
      <c r="CH21" s="10">
        <v>102837.6</v>
      </c>
      <c r="CI21" s="10">
        <v>102837.6</v>
      </c>
      <c r="CJ21" s="10">
        <v>102837.6</v>
      </c>
      <c r="CK21" s="10">
        <v>102837.6</v>
      </c>
      <c r="CL21" s="10">
        <v>102837.6</v>
      </c>
      <c r="CM21" s="10">
        <v>102837.6</v>
      </c>
      <c r="CN21" s="10">
        <v>102837.6</v>
      </c>
      <c r="CO21" s="10">
        <v>102837.6</v>
      </c>
      <c r="CP21" s="10">
        <v>102837.6</v>
      </c>
      <c r="CQ21" s="10">
        <v>102837.6</v>
      </c>
      <c r="CR21" s="10">
        <v>102837.6</v>
      </c>
      <c r="CS21" s="10">
        <v>102837.6</v>
      </c>
      <c r="CT21" s="10">
        <v>102837.6</v>
      </c>
      <c r="CU21" s="10">
        <v>102837.6</v>
      </c>
      <c r="CV21" s="10">
        <v>102837.6</v>
      </c>
      <c r="CW21" s="10">
        <v>102837.6</v>
      </c>
      <c r="CX21" s="10">
        <v>102837.6</v>
      </c>
      <c r="CY21" s="10">
        <v>102837.6</v>
      </c>
      <c r="CZ21" s="10">
        <v>102837.6</v>
      </c>
      <c r="DA21" s="10">
        <v>102837.6</v>
      </c>
      <c r="DB21" s="10">
        <v>102837.6</v>
      </c>
      <c r="DC21" s="10">
        <v>102837.6</v>
      </c>
      <c r="DD21" s="10">
        <v>102837.6</v>
      </c>
      <c r="DE21" s="10">
        <v>102837.6</v>
      </c>
      <c r="DF21" s="10">
        <v>102837.6</v>
      </c>
      <c r="DG21" s="10">
        <v>102837.6</v>
      </c>
      <c r="DH21" s="10">
        <v>118263.24</v>
      </c>
      <c r="DI21" s="10">
        <v>118263.24</v>
      </c>
      <c r="DJ21" s="10">
        <v>118263.24</v>
      </c>
      <c r="DK21" s="10">
        <v>118263.24</v>
      </c>
      <c r="DL21" s="10">
        <v>118263.24</v>
      </c>
      <c r="DM21" s="10">
        <v>118263.24</v>
      </c>
      <c r="DN21" s="10">
        <v>118263.24</v>
      </c>
      <c r="DO21" s="10">
        <v>118263.24</v>
      </c>
      <c r="DP21" s="10">
        <v>118263.24</v>
      </c>
      <c r="DQ21" s="10">
        <v>118263.24</v>
      </c>
      <c r="DR21" s="10">
        <v>118263.24</v>
      </c>
      <c r="DS21" s="10">
        <v>118263.24</v>
      </c>
      <c r="DT21" s="10">
        <v>118263.24</v>
      </c>
      <c r="DU21" s="10">
        <v>118263.24</v>
      </c>
      <c r="DV21" s="10">
        <v>118263.24</v>
      </c>
      <c r="DW21" s="10">
        <v>118263.24</v>
      </c>
      <c r="DX21" s="10">
        <v>118263.24</v>
      </c>
      <c r="DY21" s="10">
        <v>118263.24</v>
      </c>
      <c r="DZ21" s="10">
        <v>118263.24</v>
      </c>
      <c r="EA21" s="10">
        <v>118263.24</v>
      </c>
      <c r="EB21" s="10">
        <v>118263.24</v>
      </c>
      <c r="EC21" s="10">
        <v>118263.24</v>
      </c>
      <c r="ED21" s="10">
        <v>118263.24</v>
      </c>
      <c r="EE21" s="10">
        <v>118263.24</v>
      </c>
      <c r="EF21" s="10">
        <v>118263.24</v>
      </c>
      <c r="EG21" s="10">
        <v>118263.24</v>
      </c>
      <c r="EH21" s="10">
        <v>118263.24</v>
      </c>
      <c r="EI21" s="10">
        <v>118263.24</v>
      </c>
      <c r="EJ21" s="10">
        <v>118263.24</v>
      </c>
      <c r="EK21" s="10">
        <v>118263.24</v>
      </c>
      <c r="EL21" s="10">
        <v>118263.24</v>
      </c>
      <c r="EM21" s="10">
        <v>118263.24</v>
      </c>
      <c r="EN21" s="10">
        <v>118263.24</v>
      </c>
      <c r="EO21" s="10">
        <v>118263.24</v>
      </c>
      <c r="EP21" s="10">
        <v>118263.24</v>
      </c>
      <c r="EQ21" s="10">
        <v>118263.24</v>
      </c>
      <c r="ER21" s="10">
        <v>136002.726</v>
      </c>
      <c r="ES21" s="10">
        <v>136002.726</v>
      </c>
      <c r="ET21" s="10">
        <v>136002.726</v>
      </c>
      <c r="EU21" s="10">
        <v>136002.726</v>
      </c>
      <c r="EV21" s="10">
        <v>136002.726</v>
      </c>
      <c r="EW21" s="10">
        <v>136002.726</v>
      </c>
      <c r="EX21" s="10">
        <v>136002.726</v>
      </c>
      <c r="EY21" s="10">
        <v>136002.726</v>
      </c>
      <c r="EZ21" s="10">
        <v>136002.726</v>
      </c>
      <c r="FA21" s="10">
        <v>136002.726</v>
      </c>
      <c r="FB21" s="10">
        <v>136002.726</v>
      </c>
      <c r="FC21" s="10">
        <v>136002.726</v>
      </c>
      <c r="FD21" s="10">
        <v>136002.726</v>
      </c>
      <c r="FE21" s="10">
        <v>136002.726</v>
      </c>
      <c r="FF21" s="10">
        <v>136002.726</v>
      </c>
    </row>
    <row r="22" spans="1:162" ht="16.5">
      <c r="A22" s="8" t="s">
        <v>47</v>
      </c>
      <c r="B22" s="9" t="s">
        <v>48</v>
      </c>
      <c r="C22" s="10">
        <v>74999.637000000002</v>
      </c>
      <c r="D22" s="10"/>
      <c r="E22" s="10"/>
      <c r="F22" s="10"/>
      <c r="G22" s="10"/>
      <c r="H22" s="10"/>
      <c r="I22" s="10"/>
      <c r="J22" s="10"/>
      <c r="K22" s="10"/>
      <c r="L22" s="10">
        <v>74999.637000000002</v>
      </c>
      <c r="M22" s="10">
        <v>74999.637000000002</v>
      </c>
      <c r="N22" s="10">
        <v>74999.637000000002</v>
      </c>
      <c r="O22" s="10">
        <v>74999.637000000002</v>
      </c>
      <c r="P22" s="10">
        <v>74999.637000000002</v>
      </c>
      <c r="Q22" s="10">
        <v>74999.637000000002</v>
      </c>
      <c r="R22" s="10">
        <v>74999.637000000002</v>
      </c>
      <c r="S22" s="10">
        <v>74999.637000000002</v>
      </c>
      <c r="T22" s="10">
        <v>74999.637000000002</v>
      </c>
      <c r="U22" s="10">
        <v>74999.637000000002</v>
      </c>
      <c r="V22" s="10">
        <v>74999.637000000002</v>
      </c>
      <c r="W22" s="10">
        <v>74999.637000000002</v>
      </c>
      <c r="X22" s="10">
        <v>74999.637000000002</v>
      </c>
      <c r="Y22" s="10">
        <v>74999.637000000002</v>
      </c>
      <c r="Z22" s="10">
        <v>74999.637000000002</v>
      </c>
      <c r="AA22" s="10">
        <v>74999.637000000002</v>
      </c>
      <c r="AB22" s="10">
        <v>74999.637000000002</v>
      </c>
      <c r="AC22" s="10">
        <v>74999.637000000002</v>
      </c>
      <c r="AD22" s="10">
        <v>74999.637000000002</v>
      </c>
      <c r="AE22" s="10">
        <v>74999.637000000002</v>
      </c>
      <c r="AF22" s="10">
        <v>74999.637000000002</v>
      </c>
      <c r="AG22" s="10">
        <v>74999.637000000002</v>
      </c>
      <c r="AH22" s="10">
        <v>74999.637000000002</v>
      </c>
      <c r="AI22" s="10">
        <v>74999.637000000002</v>
      </c>
      <c r="AJ22" s="10">
        <v>74999.637000000002</v>
      </c>
      <c r="AK22" s="10">
        <v>74999.637000000002</v>
      </c>
      <c r="AL22" s="10">
        <v>74999.637000000002</v>
      </c>
      <c r="AM22" s="10">
        <v>74999.637000000002</v>
      </c>
      <c r="AN22" s="10">
        <v>86249.582550000006</v>
      </c>
      <c r="AO22" s="10">
        <v>86249.582550000006</v>
      </c>
      <c r="AP22" s="10">
        <v>86249.582550000006</v>
      </c>
      <c r="AQ22" s="10">
        <v>86249.582550000006</v>
      </c>
      <c r="AR22" s="10">
        <v>86249.582550000006</v>
      </c>
      <c r="AS22" s="10">
        <v>86249.582550000006</v>
      </c>
      <c r="AT22" s="10">
        <v>86249.582550000006</v>
      </c>
      <c r="AU22" s="10">
        <v>86249.582550000006</v>
      </c>
      <c r="AV22" s="10">
        <v>86249.582550000006</v>
      </c>
      <c r="AW22" s="10">
        <v>86249.582550000006</v>
      </c>
      <c r="AX22" s="10">
        <v>86249.582550000006</v>
      </c>
      <c r="AY22" s="10">
        <v>86249.582550000006</v>
      </c>
      <c r="AZ22" s="10">
        <v>86249.582550000006</v>
      </c>
      <c r="BA22" s="10">
        <v>86249.582550000006</v>
      </c>
      <c r="BB22" s="10">
        <v>86249.582550000006</v>
      </c>
      <c r="BC22" s="10">
        <v>86249.582550000006</v>
      </c>
      <c r="BD22" s="10">
        <v>86249.582550000006</v>
      </c>
      <c r="BE22" s="10">
        <v>86249.582550000006</v>
      </c>
      <c r="BF22" s="10">
        <v>86249.582550000006</v>
      </c>
      <c r="BG22" s="10">
        <v>86249.582550000006</v>
      </c>
      <c r="BH22" s="10">
        <v>86249.582550000006</v>
      </c>
      <c r="BI22" s="10">
        <v>86249.582550000006</v>
      </c>
      <c r="BJ22" s="10">
        <v>86249.582550000006</v>
      </c>
      <c r="BK22" s="10">
        <v>86249.582550000006</v>
      </c>
      <c r="BL22" s="10">
        <v>86249.582550000006</v>
      </c>
      <c r="BM22" s="10">
        <v>86249.582550000006</v>
      </c>
      <c r="BN22" s="10">
        <v>86249.582550000006</v>
      </c>
      <c r="BO22" s="10">
        <v>86249.582550000006</v>
      </c>
      <c r="BP22" s="10">
        <v>86249.582550000006</v>
      </c>
      <c r="BQ22" s="10">
        <v>86249.582550000006</v>
      </c>
      <c r="BR22" s="10">
        <v>86249.582550000006</v>
      </c>
      <c r="BS22" s="10">
        <v>86249.582550000006</v>
      </c>
      <c r="BT22" s="10">
        <v>86249.582550000006</v>
      </c>
      <c r="BU22" s="10">
        <v>86249.582550000006</v>
      </c>
      <c r="BV22" s="10">
        <v>86249.582550000006</v>
      </c>
      <c r="BW22" s="10">
        <v>86249.582550000006</v>
      </c>
      <c r="BX22" s="10">
        <v>99187.019932499999</v>
      </c>
      <c r="BY22" s="10">
        <v>99187.019932499999</v>
      </c>
      <c r="BZ22" s="10">
        <v>99187.019932499999</v>
      </c>
      <c r="CA22" s="10">
        <v>99187.019932499999</v>
      </c>
      <c r="CB22" s="10">
        <v>99187.019932499999</v>
      </c>
      <c r="CC22" s="10">
        <v>99187.019932499999</v>
      </c>
      <c r="CD22" s="10">
        <v>99187.019932499999</v>
      </c>
      <c r="CE22" s="10">
        <v>99187.019932499999</v>
      </c>
      <c r="CF22" s="10">
        <v>99187.019932499999</v>
      </c>
      <c r="CG22" s="10">
        <v>99187.019932499999</v>
      </c>
      <c r="CH22" s="10">
        <v>99187.019932499999</v>
      </c>
      <c r="CI22" s="10">
        <v>99187.019932499999</v>
      </c>
      <c r="CJ22" s="10">
        <v>99187.019932499999</v>
      </c>
      <c r="CK22" s="10">
        <v>99187.019932499999</v>
      </c>
      <c r="CL22" s="10">
        <v>99187.019932499999</v>
      </c>
      <c r="CM22" s="10">
        <v>99187.019932499999</v>
      </c>
      <c r="CN22" s="10">
        <v>99187.019932499999</v>
      </c>
      <c r="CO22" s="10">
        <v>99187.019932499999</v>
      </c>
      <c r="CP22" s="10">
        <v>99187.019932499999</v>
      </c>
      <c r="CQ22" s="10">
        <v>99187.019932499999</v>
      </c>
      <c r="CR22" s="10">
        <v>99187.019932499999</v>
      </c>
      <c r="CS22" s="10">
        <v>99187.019932499999</v>
      </c>
      <c r="CT22" s="10">
        <v>99187.019932499999</v>
      </c>
      <c r="CU22" s="10">
        <v>99187.019932499999</v>
      </c>
      <c r="CV22" s="10">
        <v>99187.019932499999</v>
      </c>
      <c r="CW22" s="10">
        <v>99187.019932499999</v>
      </c>
      <c r="CX22" s="10">
        <v>99187.019932499999</v>
      </c>
      <c r="CY22" s="10">
        <v>99187.019932499999</v>
      </c>
      <c r="CZ22" s="10">
        <v>99187.019932499999</v>
      </c>
      <c r="DA22" s="10">
        <v>99187.019932499999</v>
      </c>
      <c r="DB22" s="10">
        <v>99187.019932499999</v>
      </c>
      <c r="DC22" s="10">
        <v>99187.019932499999</v>
      </c>
      <c r="DD22" s="10">
        <v>99187.019932499999</v>
      </c>
      <c r="DE22" s="10">
        <v>99187.019932499999</v>
      </c>
      <c r="DF22" s="10">
        <v>99187.019932499999</v>
      </c>
      <c r="DG22" s="10">
        <v>99187.019932499999</v>
      </c>
      <c r="DH22" s="10">
        <v>114065.07292237499</v>
      </c>
      <c r="DI22" s="10">
        <v>114065.07292237499</v>
      </c>
      <c r="DJ22" s="10">
        <v>114065.07292237499</v>
      </c>
      <c r="DK22" s="10">
        <v>114065.07292237499</v>
      </c>
      <c r="DL22" s="10">
        <v>114065.07292237499</v>
      </c>
      <c r="DM22" s="10">
        <v>114065.07292237499</v>
      </c>
      <c r="DN22" s="10">
        <v>114065.07292237499</v>
      </c>
      <c r="DO22" s="10">
        <v>114065.07292237499</v>
      </c>
      <c r="DP22" s="10">
        <v>114065.07292237499</v>
      </c>
      <c r="DQ22" s="10">
        <v>114065.07292237499</v>
      </c>
      <c r="DR22" s="10">
        <v>114065.07292237499</v>
      </c>
      <c r="DS22" s="10">
        <v>114065.07292237499</v>
      </c>
      <c r="DT22" s="10">
        <v>114065.07292237499</v>
      </c>
      <c r="DU22" s="10">
        <v>114065.07292237499</v>
      </c>
      <c r="DV22" s="10">
        <v>114065.07292237499</v>
      </c>
      <c r="DW22" s="10">
        <v>114065.07292237499</v>
      </c>
      <c r="DX22" s="10">
        <v>114065.07292237499</v>
      </c>
      <c r="DY22" s="10">
        <v>114065.07292237499</v>
      </c>
      <c r="DZ22" s="10">
        <v>114065.07292237499</v>
      </c>
      <c r="EA22" s="10">
        <v>114065.07292237499</v>
      </c>
      <c r="EB22" s="10">
        <v>114065.07292237499</v>
      </c>
      <c r="EC22" s="10">
        <v>114065.07292237499</v>
      </c>
      <c r="ED22" s="10">
        <v>114065.07292237499</v>
      </c>
      <c r="EE22" s="10">
        <v>114065.07292237499</v>
      </c>
      <c r="EF22" s="10">
        <v>114065.07292237499</v>
      </c>
      <c r="EG22" s="10">
        <v>114065.07292237499</v>
      </c>
      <c r="EH22" s="10">
        <v>114065.07292237499</v>
      </c>
      <c r="EI22" s="10">
        <v>114065.07292237499</v>
      </c>
      <c r="EJ22" s="10">
        <v>114065.07292237499</v>
      </c>
      <c r="EK22" s="10">
        <v>114065.07292237499</v>
      </c>
      <c r="EL22" s="10">
        <v>114065.07292237499</v>
      </c>
      <c r="EM22" s="10">
        <v>114065.07292237499</v>
      </c>
      <c r="EN22" s="10">
        <v>114065.07292237499</v>
      </c>
      <c r="EO22" s="10">
        <v>114065.07292237499</v>
      </c>
      <c r="EP22" s="10">
        <v>114065.07292237499</v>
      </c>
      <c r="EQ22" s="10">
        <v>114065.07292237499</v>
      </c>
      <c r="ER22" s="10">
        <v>131174.83386073125</v>
      </c>
      <c r="ES22" s="10">
        <v>131174.83386073125</v>
      </c>
      <c r="ET22" s="10">
        <v>131174.83386073125</v>
      </c>
      <c r="EU22" s="10">
        <v>131174.83386073125</v>
      </c>
      <c r="EV22" s="10">
        <v>131174.83386073125</v>
      </c>
      <c r="EW22" s="10">
        <v>131174.83386073125</v>
      </c>
      <c r="EX22" s="10">
        <v>131174.83386073125</v>
      </c>
      <c r="EY22" s="10">
        <v>131174.83386073125</v>
      </c>
      <c r="EZ22" s="10">
        <v>131174.83386073125</v>
      </c>
      <c r="FA22" s="10">
        <v>131174.83386073125</v>
      </c>
      <c r="FB22" s="10">
        <v>131174.83386073125</v>
      </c>
      <c r="FC22" s="10">
        <v>131174.83386073125</v>
      </c>
      <c r="FD22" s="10">
        <v>131174.83386073125</v>
      </c>
      <c r="FE22" s="10">
        <v>131174.83386073125</v>
      </c>
      <c r="FF22" s="10">
        <v>131174.83386073125</v>
      </c>
    </row>
    <row r="23" spans="1:162" ht="16.5">
      <c r="A23" s="8" t="s">
        <v>49</v>
      </c>
      <c r="B23" s="9" t="s">
        <v>143</v>
      </c>
      <c r="C23" s="10">
        <v>297583.2</v>
      </c>
      <c r="D23" s="10"/>
      <c r="E23" s="10"/>
      <c r="F23" s="10"/>
      <c r="G23" s="10"/>
      <c r="H23" s="10"/>
      <c r="I23" s="10"/>
      <c r="J23" s="10"/>
      <c r="K23" s="10"/>
      <c r="L23" s="10">
        <v>297583.2</v>
      </c>
      <c r="M23" s="10">
        <v>297583.2</v>
      </c>
      <c r="N23" s="10">
        <v>297583.2</v>
      </c>
      <c r="O23" s="10">
        <v>297583.2</v>
      </c>
      <c r="P23" s="10">
        <v>297583.2</v>
      </c>
      <c r="Q23" s="10">
        <v>297583.2</v>
      </c>
      <c r="R23" s="10">
        <v>297583.2</v>
      </c>
      <c r="S23" s="10">
        <v>297583.2</v>
      </c>
      <c r="T23" s="10">
        <v>297583.2</v>
      </c>
      <c r="U23" s="10">
        <v>297583.2</v>
      </c>
      <c r="V23" s="10">
        <v>297583.2</v>
      </c>
      <c r="W23" s="10">
        <v>297583.2</v>
      </c>
      <c r="X23" s="10">
        <v>297583.2</v>
      </c>
      <c r="Y23" s="10">
        <v>297583.2</v>
      </c>
      <c r="Z23" s="10">
        <v>297583.2</v>
      </c>
      <c r="AA23" s="10">
        <v>297583.2</v>
      </c>
      <c r="AB23" s="10">
        <v>297583.2</v>
      </c>
      <c r="AC23" s="10">
        <v>297583.2</v>
      </c>
      <c r="AD23" s="10">
        <v>297583.2</v>
      </c>
      <c r="AE23" s="10">
        <v>297583.2</v>
      </c>
      <c r="AF23" s="10">
        <v>297583.2</v>
      </c>
      <c r="AG23" s="10">
        <v>297583.2</v>
      </c>
      <c r="AH23" s="10">
        <v>297583.2</v>
      </c>
      <c r="AI23" s="10">
        <v>297583.2</v>
      </c>
      <c r="AJ23" s="10">
        <v>297583.2</v>
      </c>
      <c r="AK23" s="10">
        <v>297583.2</v>
      </c>
      <c r="AL23" s="10">
        <v>297583.2</v>
      </c>
      <c r="AM23" s="10">
        <v>297583.2</v>
      </c>
      <c r="AN23" s="10">
        <v>342220.68</v>
      </c>
      <c r="AO23" s="10">
        <v>342220.68</v>
      </c>
      <c r="AP23" s="10">
        <v>342220.68</v>
      </c>
      <c r="AQ23" s="10">
        <v>342220.68</v>
      </c>
      <c r="AR23" s="10">
        <v>342220.68</v>
      </c>
      <c r="AS23" s="10">
        <v>342220.68</v>
      </c>
      <c r="AT23" s="10">
        <v>342220.68</v>
      </c>
      <c r="AU23" s="10">
        <v>342220.68</v>
      </c>
      <c r="AV23" s="10">
        <v>342220.68</v>
      </c>
      <c r="AW23" s="10">
        <v>342220.68</v>
      </c>
      <c r="AX23" s="10">
        <v>342220.68</v>
      </c>
      <c r="AY23" s="10">
        <v>342220.68</v>
      </c>
      <c r="AZ23" s="10">
        <v>342220.68</v>
      </c>
      <c r="BA23" s="10">
        <v>342220.68</v>
      </c>
      <c r="BB23" s="10">
        <v>342220.68</v>
      </c>
      <c r="BC23" s="10">
        <v>342220.68</v>
      </c>
      <c r="BD23" s="10">
        <v>342220.68</v>
      </c>
      <c r="BE23" s="10">
        <v>342220.68</v>
      </c>
      <c r="BF23" s="10">
        <v>342220.68</v>
      </c>
      <c r="BG23" s="10">
        <v>342220.68</v>
      </c>
      <c r="BH23" s="10">
        <v>342220.68</v>
      </c>
      <c r="BI23" s="10">
        <v>342220.68</v>
      </c>
      <c r="BJ23" s="10">
        <v>342220.68</v>
      </c>
      <c r="BK23" s="10">
        <v>342220.68</v>
      </c>
      <c r="BL23" s="10">
        <v>342220.68</v>
      </c>
      <c r="BM23" s="10">
        <v>342220.68</v>
      </c>
      <c r="BN23" s="10">
        <v>342220.68</v>
      </c>
      <c r="BO23" s="10">
        <v>342220.68</v>
      </c>
      <c r="BP23" s="10">
        <v>342220.68</v>
      </c>
      <c r="BQ23" s="10">
        <v>342220.68</v>
      </c>
      <c r="BR23" s="10">
        <v>342220.68</v>
      </c>
      <c r="BS23" s="10">
        <v>342220.68</v>
      </c>
      <c r="BT23" s="10">
        <v>342220.68</v>
      </c>
      <c r="BU23" s="10">
        <v>342220.68</v>
      </c>
      <c r="BV23" s="10">
        <v>342220.68</v>
      </c>
      <c r="BW23" s="10">
        <v>342220.68</v>
      </c>
      <c r="BX23" s="10">
        <v>393553.78200000001</v>
      </c>
      <c r="BY23" s="10">
        <v>393553.78200000001</v>
      </c>
      <c r="BZ23" s="10">
        <v>393553.78200000001</v>
      </c>
      <c r="CA23" s="10">
        <v>393553.78200000001</v>
      </c>
      <c r="CB23" s="10">
        <v>393553.78200000001</v>
      </c>
      <c r="CC23" s="10">
        <v>393553.78200000001</v>
      </c>
      <c r="CD23" s="10">
        <v>393553.78200000001</v>
      </c>
      <c r="CE23" s="10">
        <v>393553.78200000001</v>
      </c>
      <c r="CF23" s="10">
        <v>393553.78200000001</v>
      </c>
      <c r="CG23" s="10">
        <v>393553.78200000001</v>
      </c>
      <c r="CH23" s="10">
        <v>393553.78200000001</v>
      </c>
      <c r="CI23" s="10">
        <v>393553.78200000001</v>
      </c>
      <c r="CJ23" s="10">
        <v>393553.78200000001</v>
      </c>
      <c r="CK23" s="10">
        <v>393553.78200000001</v>
      </c>
      <c r="CL23" s="10">
        <v>393553.78200000001</v>
      </c>
      <c r="CM23" s="10">
        <v>393553.78200000001</v>
      </c>
      <c r="CN23" s="10">
        <v>393553.78200000001</v>
      </c>
      <c r="CO23" s="10">
        <v>393553.78200000001</v>
      </c>
      <c r="CP23" s="10">
        <v>393553.78200000001</v>
      </c>
      <c r="CQ23" s="10">
        <v>393553.78200000001</v>
      </c>
      <c r="CR23" s="10">
        <v>393553.78200000001</v>
      </c>
      <c r="CS23" s="10">
        <v>393553.78200000001</v>
      </c>
      <c r="CT23" s="10">
        <v>393553.78200000001</v>
      </c>
      <c r="CU23" s="10">
        <v>393553.78200000001</v>
      </c>
      <c r="CV23" s="10">
        <v>393553.78200000001</v>
      </c>
      <c r="CW23" s="10">
        <v>393553.78200000001</v>
      </c>
      <c r="CX23" s="10">
        <v>393553.78200000001</v>
      </c>
      <c r="CY23" s="10">
        <v>393553.78200000001</v>
      </c>
      <c r="CZ23" s="10">
        <v>393553.78200000001</v>
      </c>
      <c r="DA23" s="10">
        <v>393553.78200000001</v>
      </c>
      <c r="DB23" s="10">
        <v>393553.78200000001</v>
      </c>
      <c r="DC23" s="10">
        <v>393553.78200000001</v>
      </c>
      <c r="DD23" s="10">
        <v>393553.78200000001</v>
      </c>
      <c r="DE23" s="10">
        <v>393553.78200000001</v>
      </c>
      <c r="DF23" s="10">
        <v>393553.78200000001</v>
      </c>
      <c r="DG23" s="10">
        <v>393553.78200000001</v>
      </c>
      <c r="DH23" s="10">
        <v>452586.8493</v>
      </c>
      <c r="DI23" s="10">
        <v>452586.8493</v>
      </c>
      <c r="DJ23" s="10">
        <v>452586.8493</v>
      </c>
      <c r="DK23" s="10">
        <v>452586.8493</v>
      </c>
      <c r="DL23" s="10">
        <v>452586.8493</v>
      </c>
      <c r="DM23" s="10">
        <v>452586.8493</v>
      </c>
      <c r="DN23" s="10">
        <v>452586.8493</v>
      </c>
      <c r="DO23" s="10">
        <v>452586.8493</v>
      </c>
      <c r="DP23" s="10">
        <v>452586.8493</v>
      </c>
      <c r="DQ23" s="10">
        <v>452586.8493</v>
      </c>
      <c r="DR23" s="10">
        <v>452586.8493</v>
      </c>
      <c r="DS23" s="10">
        <v>452586.8493</v>
      </c>
      <c r="DT23" s="10">
        <v>452586.8493</v>
      </c>
      <c r="DU23" s="10">
        <v>452586.8493</v>
      </c>
      <c r="DV23" s="10">
        <v>452586.8493</v>
      </c>
      <c r="DW23" s="10">
        <v>452586.8493</v>
      </c>
      <c r="DX23" s="10">
        <v>452586.8493</v>
      </c>
      <c r="DY23" s="10">
        <v>452586.8493</v>
      </c>
      <c r="DZ23" s="10">
        <v>452586.8493</v>
      </c>
      <c r="EA23" s="10">
        <v>452586.8493</v>
      </c>
      <c r="EB23" s="10">
        <v>452586.8493</v>
      </c>
      <c r="EC23" s="10">
        <v>452586.8493</v>
      </c>
      <c r="ED23" s="10">
        <v>452586.8493</v>
      </c>
      <c r="EE23" s="10">
        <v>452586.8493</v>
      </c>
      <c r="EF23" s="10">
        <v>452586.8493</v>
      </c>
      <c r="EG23" s="10">
        <v>452586.8493</v>
      </c>
      <c r="EH23" s="10">
        <v>452586.8493</v>
      </c>
      <c r="EI23" s="10">
        <v>452586.8493</v>
      </c>
      <c r="EJ23" s="10">
        <v>452586.8493</v>
      </c>
      <c r="EK23" s="10">
        <v>452586.8493</v>
      </c>
      <c r="EL23" s="10">
        <v>452586.8493</v>
      </c>
      <c r="EM23" s="10">
        <v>452586.8493</v>
      </c>
      <c r="EN23" s="10">
        <v>452586.8493</v>
      </c>
      <c r="EO23" s="10">
        <v>452586.8493</v>
      </c>
      <c r="EP23" s="10">
        <v>452586.8493</v>
      </c>
      <c r="EQ23" s="10">
        <v>452586.8493</v>
      </c>
      <c r="ER23" s="10">
        <v>520474.87669499998</v>
      </c>
      <c r="ES23" s="10">
        <v>520474.87669499998</v>
      </c>
      <c r="ET23" s="10">
        <v>520474.87669499998</v>
      </c>
      <c r="EU23" s="10">
        <v>520474.87669499998</v>
      </c>
      <c r="EV23" s="10">
        <v>520474.87669499998</v>
      </c>
      <c r="EW23" s="10">
        <v>520474.87669499998</v>
      </c>
      <c r="EX23" s="10">
        <v>520474.87669499998</v>
      </c>
      <c r="EY23" s="10">
        <v>520474.87669499998</v>
      </c>
      <c r="EZ23" s="10">
        <v>520474.87669499998</v>
      </c>
      <c r="FA23" s="10">
        <v>520474.87669499998</v>
      </c>
      <c r="FB23" s="10">
        <v>520474.87669499998</v>
      </c>
      <c r="FC23" s="10">
        <v>520474.87669499998</v>
      </c>
      <c r="FD23" s="10">
        <v>520474.87669499998</v>
      </c>
      <c r="FE23" s="10">
        <v>520474.87669499998</v>
      </c>
      <c r="FF23" s="10">
        <v>520474.87669499998</v>
      </c>
    </row>
    <row r="24" spans="1:162" ht="16.5">
      <c r="A24" s="8" t="s">
        <v>51</v>
      </c>
      <c r="B24" s="9" t="s">
        <v>52</v>
      </c>
      <c r="C24" s="10">
        <v>271150</v>
      </c>
      <c r="D24" s="10"/>
      <c r="E24" s="10"/>
      <c r="F24" s="10"/>
      <c r="G24" s="10"/>
      <c r="H24" s="10"/>
      <c r="I24" s="10"/>
      <c r="J24" s="10"/>
      <c r="K24" s="10"/>
      <c r="L24" s="10">
        <v>271150</v>
      </c>
      <c r="M24" s="10">
        <v>271150</v>
      </c>
      <c r="N24" s="10">
        <v>271150</v>
      </c>
      <c r="O24" s="10">
        <v>271150</v>
      </c>
      <c r="P24" s="10">
        <v>271150</v>
      </c>
      <c r="Q24" s="10">
        <v>271150</v>
      </c>
      <c r="R24" s="10">
        <v>271150</v>
      </c>
      <c r="S24" s="10">
        <v>271150</v>
      </c>
      <c r="T24" s="10">
        <v>271150</v>
      </c>
      <c r="U24" s="10">
        <v>271150</v>
      </c>
      <c r="V24" s="10">
        <v>271150</v>
      </c>
      <c r="W24" s="10">
        <v>271150</v>
      </c>
      <c r="X24" s="10">
        <v>271150</v>
      </c>
      <c r="Y24" s="10">
        <v>271150</v>
      </c>
      <c r="Z24" s="10">
        <v>271150</v>
      </c>
      <c r="AA24" s="10">
        <v>271150</v>
      </c>
      <c r="AB24" s="10">
        <v>271150</v>
      </c>
      <c r="AC24" s="10">
        <v>271150</v>
      </c>
      <c r="AD24" s="10">
        <v>271150</v>
      </c>
      <c r="AE24" s="10">
        <v>271150</v>
      </c>
      <c r="AF24" s="10">
        <v>271150</v>
      </c>
      <c r="AG24" s="10">
        <v>271150</v>
      </c>
      <c r="AH24" s="10">
        <v>271150</v>
      </c>
      <c r="AI24" s="10">
        <v>271150</v>
      </c>
      <c r="AJ24" s="10">
        <v>271150</v>
      </c>
      <c r="AK24" s="10">
        <v>271150</v>
      </c>
      <c r="AL24" s="10">
        <v>271150</v>
      </c>
      <c r="AM24" s="10">
        <v>271150</v>
      </c>
      <c r="AN24" s="10">
        <v>311822.5</v>
      </c>
      <c r="AO24" s="10">
        <v>311822.5</v>
      </c>
      <c r="AP24" s="10">
        <v>311822.5</v>
      </c>
      <c r="AQ24" s="10">
        <v>311822.5</v>
      </c>
      <c r="AR24" s="10">
        <v>311822.5</v>
      </c>
      <c r="AS24" s="10">
        <v>311822.5</v>
      </c>
      <c r="AT24" s="10">
        <v>311822.5</v>
      </c>
      <c r="AU24" s="10">
        <v>311822.5</v>
      </c>
      <c r="AV24" s="10">
        <v>311822.5</v>
      </c>
      <c r="AW24" s="10">
        <v>311822.5</v>
      </c>
      <c r="AX24" s="10">
        <v>311822.5</v>
      </c>
      <c r="AY24" s="10">
        <v>311822.5</v>
      </c>
      <c r="AZ24" s="10">
        <v>311822.5</v>
      </c>
      <c r="BA24" s="10">
        <v>311822.5</v>
      </c>
      <c r="BB24" s="10">
        <v>311822.5</v>
      </c>
      <c r="BC24" s="10">
        <v>311822.5</v>
      </c>
      <c r="BD24" s="10">
        <v>311822.5</v>
      </c>
      <c r="BE24" s="10">
        <v>311822.5</v>
      </c>
      <c r="BF24" s="10">
        <v>311822.5</v>
      </c>
      <c r="BG24" s="10">
        <v>311822.5</v>
      </c>
      <c r="BH24" s="10">
        <v>311822.5</v>
      </c>
      <c r="BI24" s="10">
        <v>311822.5</v>
      </c>
      <c r="BJ24" s="10">
        <v>311822.5</v>
      </c>
      <c r="BK24" s="10">
        <v>311822.5</v>
      </c>
      <c r="BL24" s="10">
        <v>311822.5</v>
      </c>
      <c r="BM24" s="10">
        <v>311822.5</v>
      </c>
      <c r="BN24" s="10">
        <v>311822.5</v>
      </c>
      <c r="BO24" s="10">
        <v>311822.5</v>
      </c>
      <c r="BP24" s="10">
        <v>311822.5</v>
      </c>
      <c r="BQ24" s="10">
        <v>311822.5</v>
      </c>
      <c r="BR24" s="10">
        <v>311822.5</v>
      </c>
      <c r="BS24" s="10">
        <v>311822.5</v>
      </c>
      <c r="BT24" s="10">
        <v>311822.5</v>
      </c>
      <c r="BU24" s="10">
        <v>311822.5</v>
      </c>
      <c r="BV24" s="10">
        <v>311822.5</v>
      </c>
      <c r="BW24" s="10">
        <v>311822.5</v>
      </c>
      <c r="BX24" s="10">
        <v>358595.875</v>
      </c>
      <c r="BY24" s="10">
        <v>358595.875</v>
      </c>
      <c r="BZ24" s="10">
        <v>358595.875</v>
      </c>
      <c r="CA24" s="10">
        <v>358595.875</v>
      </c>
      <c r="CB24" s="10">
        <v>358595.875</v>
      </c>
      <c r="CC24" s="10">
        <v>358595.875</v>
      </c>
      <c r="CD24" s="10">
        <v>358595.875</v>
      </c>
      <c r="CE24" s="10">
        <v>358595.875</v>
      </c>
      <c r="CF24" s="10">
        <v>358595.875</v>
      </c>
      <c r="CG24" s="10">
        <v>358595.875</v>
      </c>
      <c r="CH24" s="10">
        <v>358595.875</v>
      </c>
      <c r="CI24" s="10">
        <v>358595.875</v>
      </c>
      <c r="CJ24" s="10">
        <v>358595.875</v>
      </c>
      <c r="CK24" s="10">
        <v>358595.875</v>
      </c>
      <c r="CL24" s="10">
        <v>358595.875</v>
      </c>
      <c r="CM24" s="10">
        <v>358595.875</v>
      </c>
      <c r="CN24" s="10">
        <v>358595.875</v>
      </c>
      <c r="CO24" s="10">
        <v>358595.875</v>
      </c>
      <c r="CP24" s="10">
        <v>358595.875</v>
      </c>
      <c r="CQ24" s="10">
        <v>358595.875</v>
      </c>
      <c r="CR24" s="10">
        <v>358595.875</v>
      </c>
      <c r="CS24" s="10">
        <v>358595.875</v>
      </c>
      <c r="CT24" s="10">
        <v>358595.875</v>
      </c>
      <c r="CU24" s="10">
        <v>358595.875</v>
      </c>
      <c r="CV24" s="10">
        <v>358595.875</v>
      </c>
      <c r="CW24" s="10">
        <v>358595.875</v>
      </c>
      <c r="CX24" s="10">
        <v>358595.875</v>
      </c>
      <c r="CY24" s="10">
        <v>358595.875</v>
      </c>
      <c r="CZ24" s="10">
        <v>358595.875</v>
      </c>
      <c r="DA24" s="10">
        <v>358595.875</v>
      </c>
      <c r="DB24" s="10">
        <v>358595.875</v>
      </c>
      <c r="DC24" s="10">
        <v>358595.875</v>
      </c>
      <c r="DD24" s="10">
        <v>358595.875</v>
      </c>
      <c r="DE24" s="10">
        <v>358595.875</v>
      </c>
      <c r="DF24" s="10">
        <v>358595.875</v>
      </c>
      <c r="DG24" s="10">
        <v>358595.875</v>
      </c>
      <c r="DH24" s="10">
        <v>412385.25624999998</v>
      </c>
      <c r="DI24" s="10">
        <v>412385.25624999998</v>
      </c>
      <c r="DJ24" s="10">
        <v>412385.25624999998</v>
      </c>
      <c r="DK24" s="10">
        <v>412385.25624999998</v>
      </c>
      <c r="DL24" s="10">
        <v>412385.25624999998</v>
      </c>
      <c r="DM24" s="10">
        <v>412385.25624999998</v>
      </c>
      <c r="DN24" s="10">
        <v>412385.25624999998</v>
      </c>
      <c r="DO24" s="10">
        <v>412385.25624999998</v>
      </c>
      <c r="DP24" s="10">
        <v>412385.25624999998</v>
      </c>
      <c r="DQ24" s="10">
        <v>412385.25624999998</v>
      </c>
      <c r="DR24" s="10">
        <v>412385.25624999998</v>
      </c>
      <c r="DS24" s="10">
        <v>412385.25624999998</v>
      </c>
      <c r="DT24" s="10">
        <v>412385.25624999998</v>
      </c>
      <c r="DU24" s="10">
        <v>412385.25624999998</v>
      </c>
      <c r="DV24" s="10">
        <v>412385.25624999998</v>
      </c>
      <c r="DW24" s="10">
        <v>412385.25624999998</v>
      </c>
      <c r="DX24" s="10">
        <v>412385.25624999998</v>
      </c>
      <c r="DY24" s="10">
        <v>412385.25624999998</v>
      </c>
      <c r="DZ24" s="10">
        <v>412385.25624999998</v>
      </c>
      <c r="EA24" s="10">
        <v>412385.25624999998</v>
      </c>
      <c r="EB24" s="10">
        <v>412385.25624999998</v>
      </c>
      <c r="EC24" s="10">
        <v>412385.25624999998</v>
      </c>
      <c r="ED24" s="10">
        <v>412385.25624999998</v>
      </c>
      <c r="EE24" s="10">
        <v>412385.25624999998</v>
      </c>
      <c r="EF24" s="10">
        <v>412385.25624999998</v>
      </c>
      <c r="EG24" s="10">
        <v>412385.25624999998</v>
      </c>
      <c r="EH24" s="10">
        <v>412385.25624999998</v>
      </c>
      <c r="EI24" s="10">
        <v>412385.25624999998</v>
      </c>
      <c r="EJ24" s="10">
        <v>412385.25624999998</v>
      </c>
      <c r="EK24" s="10">
        <v>412385.25624999998</v>
      </c>
      <c r="EL24" s="10">
        <v>412385.25624999998</v>
      </c>
      <c r="EM24" s="10">
        <v>412385.25624999998</v>
      </c>
      <c r="EN24" s="10">
        <v>412385.25624999998</v>
      </c>
      <c r="EO24" s="10">
        <v>412385.25624999998</v>
      </c>
      <c r="EP24" s="10">
        <v>412385.25624999998</v>
      </c>
      <c r="EQ24" s="10">
        <v>412385.25624999998</v>
      </c>
      <c r="ER24" s="10">
        <v>474243.04468749999</v>
      </c>
      <c r="ES24" s="10">
        <v>474243.04468749999</v>
      </c>
      <c r="ET24" s="10">
        <v>474243.04468749999</v>
      </c>
      <c r="EU24" s="10">
        <v>474243.04468749999</v>
      </c>
      <c r="EV24" s="10">
        <v>474243.04468749999</v>
      </c>
      <c r="EW24" s="10">
        <v>474243.04468749999</v>
      </c>
      <c r="EX24" s="10">
        <v>474243.04468749999</v>
      </c>
      <c r="EY24" s="10">
        <v>474243.04468749999</v>
      </c>
      <c r="EZ24" s="10">
        <v>474243.04468749999</v>
      </c>
      <c r="FA24" s="10">
        <v>474243.04468749999</v>
      </c>
      <c r="FB24" s="10">
        <v>474243.04468749999</v>
      </c>
      <c r="FC24" s="10">
        <v>474243.04468749999</v>
      </c>
      <c r="FD24" s="10">
        <v>474243.04468749999</v>
      </c>
      <c r="FE24" s="10">
        <v>474243.04468749999</v>
      </c>
      <c r="FF24" s="10">
        <v>474243.04468749999</v>
      </c>
    </row>
    <row r="25" spans="1:162" ht="16.5">
      <c r="A25" s="8" t="s">
        <v>53</v>
      </c>
      <c r="B25" s="21" t="s">
        <v>54</v>
      </c>
      <c r="C25" s="10">
        <v>248991.5025</v>
      </c>
      <c r="D25" s="10"/>
      <c r="E25" s="10"/>
      <c r="F25" s="10"/>
      <c r="G25" s="10"/>
      <c r="H25" s="10"/>
      <c r="I25" s="10"/>
      <c r="J25" s="10"/>
      <c r="K25" s="10"/>
      <c r="L25" s="10">
        <v>248991.5025</v>
      </c>
      <c r="M25" s="10">
        <v>248991.5025</v>
      </c>
      <c r="N25" s="10">
        <v>248991.5025</v>
      </c>
      <c r="O25" s="10">
        <v>248991.5025</v>
      </c>
      <c r="P25" s="10">
        <v>248991.5025</v>
      </c>
      <c r="Q25" s="10">
        <v>248991.5025</v>
      </c>
      <c r="R25" s="10">
        <v>248991.5025</v>
      </c>
      <c r="S25" s="10">
        <v>248991.5025</v>
      </c>
      <c r="T25" s="10">
        <v>248991.5025</v>
      </c>
      <c r="U25" s="10">
        <v>248991.5025</v>
      </c>
      <c r="V25" s="10">
        <v>248991.5025</v>
      </c>
      <c r="W25" s="10">
        <v>248991.5025</v>
      </c>
      <c r="X25" s="10">
        <v>248991.5025</v>
      </c>
      <c r="Y25" s="10">
        <v>248991.5025</v>
      </c>
      <c r="Z25" s="10">
        <v>248991.5025</v>
      </c>
      <c r="AA25" s="10">
        <v>248991.5025</v>
      </c>
      <c r="AB25" s="10">
        <v>248991.5025</v>
      </c>
      <c r="AC25" s="10">
        <v>248991.5025</v>
      </c>
      <c r="AD25" s="10">
        <v>248991.5025</v>
      </c>
      <c r="AE25" s="10">
        <v>248991.5025</v>
      </c>
      <c r="AF25" s="10">
        <v>248991.5025</v>
      </c>
      <c r="AG25" s="10">
        <v>248991.5025</v>
      </c>
      <c r="AH25" s="10">
        <v>248991.5025</v>
      </c>
      <c r="AI25" s="10">
        <v>248991.5025</v>
      </c>
      <c r="AJ25" s="10">
        <v>248991.5025</v>
      </c>
      <c r="AK25" s="10">
        <v>248991.5025</v>
      </c>
      <c r="AL25" s="10">
        <v>248991.5025</v>
      </c>
      <c r="AM25" s="10">
        <v>248991.5025</v>
      </c>
      <c r="AN25" s="10">
        <v>286340.22787499998</v>
      </c>
      <c r="AO25" s="10">
        <v>286340.22787499998</v>
      </c>
      <c r="AP25" s="10">
        <v>286340.22787499998</v>
      </c>
      <c r="AQ25" s="10">
        <v>286340.22787499998</v>
      </c>
      <c r="AR25" s="10">
        <v>286340.22787499998</v>
      </c>
      <c r="AS25" s="10">
        <v>286340.22787499998</v>
      </c>
      <c r="AT25" s="10">
        <v>286340.22787499998</v>
      </c>
      <c r="AU25" s="10">
        <v>286340.22787499998</v>
      </c>
      <c r="AV25" s="10">
        <v>286340.22787499998</v>
      </c>
      <c r="AW25" s="10">
        <v>286340.22787499998</v>
      </c>
      <c r="AX25" s="10">
        <v>286340.22787499998</v>
      </c>
      <c r="AY25" s="10">
        <v>286340.22787499998</v>
      </c>
      <c r="AZ25" s="10">
        <v>286340.22787499998</v>
      </c>
      <c r="BA25" s="10">
        <v>286340.22787499998</v>
      </c>
      <c r="BB25" s="10">
        <v>286340.22787499998</v>
      </c>
      <c r="BC25" s="10">
        <v>286340.22787499998</v>
      </c>
      <c r="BD25" s="10">
        <v>286340.22787499998</v>
      </c>
      <c r="BE25" s="10">
        <v>286340.22787499998</v>
      </c>
      <c r="BF25" s="10">
        <v>286340.22787499998</v>
      </c>
      <c r="BG25" s="10">
        <v>286340.22787499998</v>
      </c>
      <c r="BH25" s="10">
        <v>286340.22787499998</v>
      </c>
      <c r="BI25" s="10">
        <v>286340.22787499998</v>
      </c>
      <c r="BJ25" s="10">
        <v>286340.22787499998</v>
      </c>
      <c r="BK25" s="10">
        <v>286340.22787499998</v>
      </c>
      <c r="BL25" s="10">
        <v>286340.22787499998</v>
      </c>
      <c r="BM25" s="10">
        <v>286340.22787499998</v>
      </c>
      <c r="BN25" s="10">
        <v>286340.22787499998</v>
      </c>
      <c r="BO25" s="10">
        <v>286340.22787499998</v>
      </c>
      <c r="BP25" s="10">
        <v>286340.22787499998</v>
      </c>
      <c r="BQ25" s="10">
        <v>286340.22787499998</v>
      </c>
      <c r="BR25" s="10">
        <v>286340.22787499998</v>
      </c>
      <c r="BS25" s="10">
        <v>286340.22787499998</v>
      </c>
      <c r="BT25" s="10">
        <v>286340.22787499998</v>
      </c>
      <c r="BU25" s="10">
        <v>286340.22787499998</v>
      </c>
      <c r="BV25" s="10">
        <v>286340.22787499998</v>
      </c>
      <c r="BW25" s="10">
        <v>286340.22787499998</v>
      </c>
      <c r="BX25" s="10">
        <v>329291.26205625001</v>
      </c>
      <c r="BY25" s="10">
        <v>329291.26205625001</v>
      </c>
      <c r="BZ25" s="10">
        <v>329291.26205625001</v>
      </c>
      <c r="CA25" s="10">
        <v>329291.26205625001</v>
      </c>
      <c r="CB25" s="10">
        <v>329291.26205625001</v>
      </c>
      <c r="CC25" s="10">
        <v>329291.26205625001</v>
      </c>
      <c r="CD25" s="10">
        <v>329291.26205625001</v>
      </c>
      <c r="CE25" s="10">
        <v>329291.26205625001</v>
      </c>
      <c r="CF25" s="10">
        <v>329291.26205625001</v>
      </c>
      <c r="CG25" s="10">
        <v>329291.26205625001</v>
      </c>
      <c r="CH25" s="10">
        <v>329291.26205625001</v>
      </c>
      <c r="CI25" s="10">
        <v>329291.26205625001</v>
      </c>
      <c r="CJ25" s="10">
        <v>329291.26205625001</v>
      </c>
      <c r="CK25" s="10">
        <v>329291.26205625001</v>
      </c>
      <c r="CL25" s="10">
        <v>329291.26205625001</v>
      </c>
      <c r="CM25" s="10">
        <v>329291.26205625001</v>
      </c>
      <c r="CN25" s="10">
        <v>329291.26205625001</v>
      </c>
      <c r="CO25" s="10">
        <v>329291.26205625001</v>
      </c>
      <c r="CP25" s="10">
        <v>329291.26205625001</v>
      </c>
      <c r="CQ25" s="10">
        <v>329291.26205625001</v>
      </c>
      <c r="CR25" s="10">
        <v>329291.26205625001</v>
      </c>
      <c r="CS25" s="10">
        <v>329291.26205625001</v>
      </c>
      <c r="CT25" s="10">
        <v>329291.26205625001</v>
      </c>
      <c r="CU25" s="10">
        <v>329291.26205625001</v>
      </c>
      <c r="CV25" s="10">
        <v>329291.26205625001</v>
      </c>
      <c r="CW25" s="10">
        <v>329291.26205625001</v>
      </c>
      <c r="CX25" s="10">
        <v>329291.26205625001</v>
      </c>
      <c r="CY25" s="10">
        <v>329291.26205625001</v>
      </c>
      <c r="CZ25" s="10">
        <v>329291.26205625001</v>
      </c>
      <c r="DA25" s="10">
        <v>329291.26205625001</v>
      </c>
      <c r="DB25" s="10">
        <v>329291.26205625001</v>
      </c>
      <c r="DC25" s="10">
        <v>329291.26205625001</v>
      </c>
      <c r="DD25" s="10">
        <v>329291.26205625001</v>
      </c>
      <c r="DE25" s="10">
        <v>329291.26205625001</v>
      </c>
      <c r="DF25" s="10">
        <v>329291.26205625001</v>
      </c>
      <c r="DG25" s="10">
        <v>329291.26205625001</v>
      </c>
      <c r="DH25" s="10">
        <v>378684.95136468753</v>
      </c>
      <c r="DI25" s="10">
        <v>378684.95136468753</v>
      </c>
      <c r="DJ25" s="10">
        <v>378684.95136468753</v>
      </c>
      <c r="DK25" s="10">
        <v>378684.95136468753</v>
      </c>
      <c r="DL25" s="10">
        <v>378684.95136468753</v>
      </c>
      <c r="DM25" s="10">
        <v>378684.95136468753</v>
      </c>
      <c r="DN25" s="10">
        <v>378684.95136468753</v>
      </c>
      <c r="DO25" s="10">
        <v>378684.95136468753</v>
      </c>
      <c r="DP25" s="10">
        <v>378684.95136468753</v>
      </c>
      <c r="DQ25" s="10">
        <v>378684.95136468753</v>
      </c>
      <c r="DR25" s="10">
        <v>378684.95136468753</v>
      </c>
      <c r="DS25" s="10">
        <v>378684.95136468753</v>
      </c>
      <c r="DT25" s="10">
        <v>378684.95136468753</v>
      </c>
      <c r="DU25" s="10">
        <v>378684.95136468753</v>
      </c>
      <c r="DV25" s="10">
        <v>378684.95136468753</v>
      </c>
      <c r="DW25" s="10">
        <v>378684.95136468753</v>
      </c>
      <c r="DX25" s="10">
        <v>378684.95136468753</v>
      </c>
      <c r="DY25" s="10">
        <v>378684.95136468753</v>
      </c>
      <c r="DZ25" s="10">
        <v>378684.95136468753</v>
      </c>
      <c r="EA25" s="10">
        <v>378684.95136468753</v>
      </c>
      <c r="EB25" s="10">
        <v>378684.95136468753</v>
      </c>
      <c r="EC25" s="10">
        <v>378684.95136468753</v>
      </c>
      <c r="ED25" s="10">
        <v>378684.95136468753</v>
      </c>
      <c r="EE25" s="10">
        <v>378684.95136468753</v>
      </c>
      <c r="EF25" s="10">
        <v>378684.95136468753</v>
      </c>
      <c r="EG25" s="10">
        <v>378684.95136468753</v>
      </c>
      <c r="EH25" s="10">
        <v>378684.95136468753</v>
      </c>
      <c r="EI25" s="10">
        <v>378684.95136468753</v>
      </c>
      <c r="EJ25" s="10">
        <v>378684.95136468753</v>
      </c>
      <c r="EK25" s="10">
        <v>378684.95136468753</v>
      </c>
      <c r="EL25" s="10">
        <v>378684.95136468753</v>
      </c>
      <c r="EM25" s="10">
        <v>378684.95136468753</v>
      </c>
      <c r="EN25" s="10">
        <v>378684.95136468753</v>
      </c>
      <c r="EO25" s="10">
        <v>378684.95136468753</v>
      </c>
      <c r="EP25" s="10">
        <v>378684.95136468753</v>
      </c>
      <c r="EQ25" s="10">
        <v>378684.95136468753</v>
      </c>
      <c r="ER25" s="10">
        <v>435487.69406939065</v>
      </c>
      <c r="ES25" s="10">
        <v>435487.69406939065</v>
      </c>
      <c r="ET25" s="10">
        <v>435487.69406939065</v>
      </c>
      <c r="EU25" s="10">
        <v>435487.69406939065</v>
      </c>
      <c r="EV25" s="10">
        <v>435487.69406939065</v>
      </c>
      <c r="EW25" s="10">
        <v>435487.69406939065</v>
      </c>
      <c r="EX25" s="10">
        <v>435487.69406939065</v>
      </c>
      <c r="EY25" s="10">
        <v>435487.69406939065</v>
      </c>
      <c r="EZ25" s="10">
        <v>435487.69406939065</v>
      </c>
      <c r="FA25" s="10">
        <v>435487.69406939065</v>
      </c>
      <c r="FB25" s="10">
        <v>435487.69406939065</v>
      </c>
      <c r="FC25" s="10">
        <v>435487.69406939065</v>
      </c>
      <c r="FD25" s="10">
        <v>435487.69406939065</v>
      </c>
      <c r="FE25" s="10">
        <v>435487.69406939065</v>
      </c>
      <c r="FF25" s="10">
        <v>435487.69406939065</v>
      </c>
    </row>
    <row r="26" spans="1:162" ht="16.5">
      <c r="A26" s="8" t="s">
        <v>144</v>
      </c>
      <c r="B26" s="9" t="s">
        <v>145</v>
      </c>
      <c r="C26" s="10">
        <v>105888</v>
      </c>
      <c r="D26" s="10"/>
      <c r="E26" s="10"/>
      <c r="F26" s="10"/>
      <c r="G26" s="10"/>
      <c r="H26" s="10"/>
      <c r="I26" s="10"/>
      <c r="J26" s="10"/>
      <c r="K26" s="10"/>
      <c r="L26" s="10">
        <v>92076.800000000003</v>
      </c>
      <c r="M26" s="10">
        <v>92076.800000000003</v>
      </c>
      <c r="N26" s="10">
        <v>105888.32000000001</v>
      </c>
      <c r="O26" s="10">
        <v>105888</v>
      </c>
      <c r="P26" s="10">
        <v>105888</v>
      </c>
      <c r="Q26" s="10">
        <v>105888</v>
      </c>
      <c r="R26" s="10">
        <v>105888</v>
      </c>
      <c r="S26" s="10">
        <v>105888</v>
      </c>
      <c r="T26" s="10">
        <v>105888</v>
      </c>
      <c r="U26" s="10">
        <v>105888</v>
      </c>
      <c r="V26" s="10">
        <v>105888</v>
      </c>
      <c r="W26" s="10">
        <v>105888</v>
      </c>
      <c r="X26" s="10">
        <v>105888</v>
      </c>
      <c r="Y26" s="10">
        <v>105888</v>
      </c>
      <c r="Z26" s="10">
        <v>105888</v>
      </c>
      <c r="AA26" s="10">
        <v>105888</v>
      </c>
      <c r="AB26" s="10">
        <v>105888</v>
      </c>
      <c r="AC26" s="10">
        <v>105888</v>
      </c>
      <c r="AD26" s="10">
        <v>105888</v>
      </c>
      <c r="AE26" s="10">
        <v>105888</v>
      </c>
      <c r="AF26" s="10">
        <v>105888</v>
      </c>
      <c r="AG26" s="10">
        <v>105888</v>
      </c>
      <c r="AH26" s="10">
        <v>105888</v>
      </c>
      <c r="AI26" s="10">
        <v>105888</v>
      </c>
      <c r="AJ26" s="10">
        <v>105888</v>
      </c>
      <c r="AK26" s="10">
        <v>105888</v>
      </c>
      <c r="AL26" s="10">
        <v>105888</v>
      </c>
      <c r="AM26" s="10">
        <v>105888</v>
      </c>
      <c r="AN26" s="10">
        <v>121771.2</v>
      </c>
      <c r="AO26" s="10">
        <v>121771.2</v>
      </c>
      <c r="AP26" s="10">
        <v>121771.2</v>
      </c>
      <c r="AQ26" s="10">
        <v>121771.2</v>
      </c>
      <c r="AR26" s="10">
        <v>121771.2</v>
      </c>
      <c r="AS26" s="10">
        <v>121771.2</v>
      </c>
      <c r="AT26" s="10">
        <v>121771.2</v>
      </c>
      <c r="AU26" s="10">
        <v>121771.2</v>
      </c>
      <c r="AV26" s="10">
        <v>121771.2</v>
      </c>
      <c r="AW26" s="10">
        <v>121771.2</v>
      </c>
      <c r="AX26" s="10">
        <v>121771.2</v>
      </c>
      <c r="AY26" s="10">
        <v>121771.2</v>
      </c>
      <c r="AZ26" s="10">
        <v>121771.2</v>
      </c>
      <c r="BA26" s="10">
        <v>121771.2</v>
      </c>
      <c r="BB26" s="10">
        <v>121771.2</v>
      </c>
      <c r="BC26" s="10">
        <v>121771.2</v>
      </c>
      <c r="BD26" s="10">
        <v>121771.2</v>
      </c>
      <c r="BE26" s="10">
        <v>121771.2</v>
      </c>
      <c r="BF26" s="10">
        <v>121771.2</v>
      </c>
      <c r="BG26" s="10">
        <v>121771.2</v>
      </c>
      <c r="BH26" s="10">
        <v>121771.2</v>
      </c>
      <c r="BI26" s="10">
        <v>121771.2</v>
      </c>
      <c r="BJ26" s="10">
        <v>121771.2</v>
      </c>
      <c r="BK26" s="10">
        <v>121771.2</v>
      </c>
      <c r="BL26" s="10">
        <v>121771.2</v>
      </c>
      <c r="BM26" s="10">
        <v>121771.2</v>
      </c>
      <c r="BN26" s="10">
        <v>121771.2</v>
      </c>
      <c r="BO26" s="10">
        <v>121771.2</v>
      </c>
      <c r="BP26" s="10">
        <v>121771.2</v>
      </c>
      <c r="BQ26" s="10">
        <v>121771.2</v>
      </c>
      <c r="BR26" s="10">
        <v>121771.2</v>
      </c>
      <c r="BS26" s="10">
        <v>121771.2</v>
      </c>
      <c r="BT26" s="10">
        <v>121771.2</v>
      </c>
      <c r="BU26" s="10">
        <v>121771.2</v>
      </c>
      <c r="BV26" s="10">
        <v>121771.2</v>
      </c>
      <c r="BW26" s="10">
        <v>121771.2</v>
      </c>
      <c r="BX26" s="10">
        <v>140036.88</v>
      </c>
      <c r="BY26" s="10">
        <v>140036.88</v>
      </c>
      <c r="BZ26" s="10">
        <v>140036.88</v>
      </c>
      <c r="CA26" s="10">
        <v>140036.88</v>
      </c>
      <c r="CB26" s="10">
        <v>140036.88</v>
      </c>
      <c r="CC26" s="10">
        <v>140036.88</v>
      </c>
      <c r="CD26" s="10">
        <v>140036.88</v>
      </c>
      <c r="CE26" s="10">
        <v>140036.88</v>
      </c>
      <c r="CF26" s="10">
        <v>140036.88</v>
      </c>
      <c r="CG26" s="10">
        <v>140036.88</v>
      </c>
      <c r="CH26" s="10">
        <v>140036.88</v>
      </c>
      <c r="CI26" s="10">
        <v>140036.88</v>
      </c>
      <c r="CJ26" s="10">
        <v>140036.88</v>
      </c>
      <c r="CK26" s="10">
        <v>140036.88</v>
      </c>
      <c r="CL26" s="10">
        <v>140036.88</v>
      </c>
      <c r="CM26" s="10">
        <v>140036.88</v>
      </c>
      <c r="CN26" s="10">
        <v>140036.88</v>
      </c>
      <c r="CO26" s="10">
        <v>140036.88</v>
      </c>
      <c r="CP26" s="10">
        <v>140036.88</v>
      </c>
      <c r="CQ26" s="10">
        <v>140036.88</v>
      </c>
      <c r="CR26" s="10">
        <v>140036.88</v>
      </c>
      <c r="CS26" s="10">
        <v>140036.88</v>
      </c>
      <c r="CT26" s="10">
        <v>140036.88</v>
      </c>
      <c r="CU26" s="10">
        <v>140036.88</v>
      </c>
      <c r="CV26" s="10">
        <v>140036.88</v>
      </c>
      <c r="CW26" s="10">
        <v>140036.88</v>
      </c>
      <c r="CX26" s="10">
        <v>140036.88</v>
      </c>
      <c r="CY26" s="10">
        <v>140036.88</v>
      </c>
      <c r="CZ26" s="10">
        <v>140036.88</v>
      </c>
      <c r="DA26" s="10">
        <v>140036.88</v>
      </c>
      <c r="DB26" s="10">
        <v>140036.88</v>
      </c>
      <c r="DC26" s="10">
        <v>140036.88</v>
      </c>
      <c r="DD26" s="10">
        <v>140036.88</v>
      </c>
      <c r="DE26" s="10">
        <v>140036.88</v>
      </c>
      <c r="DF26" s="10">
        <v>140036.88</v>
      </c>
      <c r="DG26" s="10">
        <v>140036.88</v>
      </c>
      <c r="DH26" s="10">
        <v>161042.41200000001</v>
      </c>
      <c r="DI26" s="10">
        <v>161042.41200000001</v>
      </c>
      <c r="DJ26" s="10">
        <v>161042.41200000001</v>
      </c>
      <c r="DK26" s="10">
        <v>161042.41200000001</v>
      </c>
      <c r="DL26" s="10">
        <v>161042.41200000001</v>
      </c>
      <c r="DM26" s="10">
        <v>161042.41200000001</v>
      </c>
      <c r="DN26" s="10">
        <v>161042.41200000001</v>
      </c>
      <c r="DO26" s="10">
        <v>161042.41200000001</v>
      </c>
      <c r="DP26" s="10">
        <v>161042.41200000001</v>
      </c>
      <c r="DQ26" s="10">
        <v>161042.41200000001</v>
      </c>
      <c r="DR26" s="10">
        <v>161042.41200000001</v>
      </c>
      <c r="DS26" s="10">
        <v>161042.41200000001</v>
      </c>
      <c r="DT26" s="10">
        <v>161042.41200000001</v>
      </c>
      <c r="DU26" s="10">
        <v>161042.41200000001</v>
      </c>
      <c r="DV26" s="10">
        <v>161042.41200000001</v>
      </c>
      <c r="DW26" s="10">
        <v>161042.41200000001</v>
      </c>
      <c r="DX26" s="10">
        <v>161042.41200000001</v>
      </c>
      <c r="DY26" s="10">
        <v>161042.41200000001</v>
      </c>
      <c r="DZ26" s="10">
        <v>161042.41200000001</v>
      </c>
      <c r="EA26" s="10">
        <v>161042.41200000001</v>
      </c>
      <c r="EB26" s="10">
        <v>161042.41200000001</v>
      </c>
      <c r="EC26" s="10">
        <v>161042.41200000001</v>
      </c>
      <c r="ED26" s="10">
        <v>161042.41200000001</v>
      </c>
      <c r="EE26" s="10">
        <v>161042.41200000001</v>
      </c>
      <c r="EF26" s="10">
        <v>161042.41200000001</v>
      </c>
      <c r="EG26" s="10">
        <v>161042.41200000001</v>
      </c>
      <c r="EH26" s="10">
        <v>161042.41200000001</v>
      </c>
      <c r="EI26" s="10">
        <v>161042.41200000001</v>
      </c>
      <c r="EJ26" s="10">
        <v>161042.41200000001</v>
      </c>
      <c r="EK26" s="10">
        <v>161042.41200000001</v>
      </c>
      <c r="EL26" s="10">
        <v>161042.41200000001</v>
      </c>
      <c r="EM26" s="10">
        <v>161042.41200000001</v>
      </c>
      <c r="EN26" s="10">
        <v>161042.41200000001</v>
      </c>
      <c r="EO26" s="10">
        <v>161042.41200000001</v>
      </c>
      <c r="EP26" s="10">
        <v>161042.41200000001</v>
      </c>
      <c r="EQ26" s="10">
        <v>161042.41200000001</v>
      </c>
      <c r="ER26" s="10">
        <v>185198.77380000002</v>
      </c>
      <c r="ES26" s="10">
        <v>185198.77380000002</v>
      </c>
      <c r="ET26" s="10">
        <v>185198.77380000002</v>
      </c>
      <c r="EU26" s="10">
        <v>185198.77380000002</v>
      </c>
      <c r="EV26" s="10">
        <v>185198.77380000002</v>
      </c>
      <c r="EW26" s="10">
        <v>185198.77380000002</v>
      </c>
      <c r="EX26" s="10">
        <v>185198.77380000002</v>
      </c>
      <c r="EY26" s="10">
        <v>185198.77380000002</v>
      </c>
      <c r="EZ26" s="10">
        <v>185198.77380000002</v>
      </c>
      <c r="FA26" s="10">
        <v>185198.77380000002</v>
      </c>
      <c r="FB26" s="10">
        <v>185198.77380000002</v>
      </c>
      <c r="FC26" s="10">
        <v>185198.77380000002</v>
      </c>
      <c r="FD26" s="10">
        <v>185198.77380000002</v>
      </c>
      <c r="FE26" s="10">
        <v>185198.77380000002</v>
      </c>
      <c r="FF26" s="10">
        <v>185198.77380000002</v>
      </c>
    </row>
    <row r="27" spans="1:162" ht="16.5">
      <c r="A27" s="8" t="s">
        <v>146</v>
      </c>
      <c r="B27" s="9" t="s">
        <v>67</v>
      </c>
      <c r="C27" s="10">
        <v>136132.69560000001</v>
      </c>
      <c r="D27" s="10"/>
      <c r="E27" s="10"/>
      <c r="F27" s="10"/>
      <c r="G27" s="10"/>
      <c r="H27" s="10"/>
      <c r="I27" s="10"/>
      <c r="J27" s="10"/>
      <c r="K27" s="10"/>
      <c r="L27" s="10">
        <v>136132.69560000001</v>
      </c>
      <c r="M27" s="10">
        <v>136132.69560000001</v>
      </c>
      <c r="N27" s="10">
        <v>136132.69560000001</v>
      </c>
      <c r="O27" s="10">
        <v>136132.69560000001</v>
      </c>
      <c r="P27" s="10">
        <v>136132.69560000001</v>
      </c>
      <c r="Q27" s="10">
        <v>136132.69560000001</v>
      </c>
      <c r="R27" s="10">
        <v>136132.69560000001</v>
      </c>
      <c r="S27" s="10">
        <v>136132.69560000001</v>
      </c>
      <c r="T27" s="10">
        <v>136132.69560000001</v>
      </c>
      <c r="U27" s="10">
        <v>136132.69560000001</v>
      </c>
      <c r="V27" s="10">
        <v>136132.69560000001</v>
      </c>
      <c r="W27" s="10">
        <v>136132.69560000001</v>
      </c>
      <c r="X27" s="10">
        <v>136132.69560000001</v>
      </c>
      <c r="Y27" s="10">
        <v>136132.69560000001</v>
      </c>
      <c r="Z27" s="10">
        <v>136132.69560000001</v>
      </c>
      <c r="AA27" s="10">
        <v>136132.69560000001</v>
      </c>
      <c r="AB27" s="10">
        <v>136132.69560000001</v>
      </c>
      <c r="AC27" s="10">
        <v>136132.69560000001</v>
      </c>
      <c r="AD27" s="10">
        <v>136132.69560000001</v>
      </c>
      <c r="AE27" s="10">
        <v>136132.69560000001</v>
      </c>
      <c r="AF27" s="10">
        <v>136132.69560000001</v>
      </c>
      <c r="AG27" s="10">
        <v>136132.69560000001</v>
      </c>
      <c r="AH27" s="10">
        <v>136132.69560000001</v>
      </c>
      <c r="AI27" s="10">
        <v>136132.69560000001</v>
      </c>
      <c r="AJ27" s="10">
        <v>136132.69560000001</v>
      </c>
      <c r="AK27" s="10">
        <v>136132.69560000001</v>
      </c>
      <c r="AL27" s="10">
        <v>136132.69560000001</v>
      </c>
      <c r="AM27" s="10">
        <v>136132.69560000001</v>
      </c>
      <c r="AN27" s="10">
        <v>156552.59994000001</v>
      </c>
      <c r="AO27" s="10">
        <v>156552.59994000001</v>
      </c>
      <c r="AP27" s="10">
        <v>156552.59994000001</v>
      </c>
      <c r="AQ27" s="10">
        <v>156552.59994000001</v>
      </c>
      <c r="AR27" s="10">
        <v>156552.59994000001</v>
      </c>
      <c r="AS27" s="10">
        <v>156552.59994000001</v>
      </c>
      <c r="AT27" s="10">
        <v>156552.59994000001</v>
      </c>
      <c r="AU27" s="10">
        <v>156552.59994000001</v>
      </c>
      <c r="AV27" s="10">
        <v>156552.59994000001</v>
      </c>
      <c r="AW27" s="10">
        <v>156552.59994000001</v>
      </c>
      <c r="AX27" s="10">
        <v>156552.59994000001</v>
      </c>
      <c r="AY27" s="10">
        <v>156552.59994000001</v>
      </c>
      <c r="AZ27" s="10">
        <v>156552.59994000001</v>
      </c>
      <c r="BA27" s="10">
        <v>156552.59994000001</v>
      </c>
      <c r="BB27" s="10">
        <v>156552.59994000001</v>
      </c>
      <c r="BC27" s="10">
        <v>156552.59994000001</v>
      </c>
      <c r="BD27" s="10">
        <v>156552.59994000001</v>
      </c>
      <c r="BE27" s="10">
        <v>156552.59994000001</v>
      </c>
      <c r="BF27" s="10">
        <v>156552.59994000001</v>
      </c>
      <c r="BG27" s="10">
        <v>156552.59994000001</v>
      </c>
      <c r="BH27" s="10">
        <v>156552.59994000001</v>
      </c>
      <c r="BI27" s="10">
        <v>156552.59994000001</v>
      </c>
      <c r="BJ27" s="10">
        <v>156552.59994000001</v>
      </c>
      <c r="BK27" s="10">
        <v>156552.59994000001</v>
      </c>
      <c r="BL27" s="10">
        <v>156552.59994000001</v>
      </c>
      <c r="BM27" s="10">
        <v>156552.59994000001</v>
      </c>
      <c r="BN27" s="10">
        <v>156552.59994000001</v>
      </c>
      <c r="BO27" s="10">
        <v>156552.59994000001</v>
      </c>
      <c r="BP27" s="10">
        <v>156552.59994000001</v>
      </c>
      <c r="BQ27" s="10">
        <v>156552.59994000001</v>
      </c>
      <c r="BR27" s="10">
        <v>156552.59994000001</v>
      </c>
      <c r="BS27" s="10">
        <v>156552.59994000001</v>
      </c>
      <c r="BT27" s="10">
        <v>156552.59994000001</v>
      </c>
      <c r="BU27" s="10">
        <v>156552.59994000001</v>
      </c>
      <c r="BV27" s="10">
        <v>156552.59994000001</v>
      </c>
      <c r="BW27" s="10">
        <v>156552.59994000001</v>
      </c>
      <c r="BX27" s="10">
        <v>180035.48993100002</v>
      </c>
      <c r="BY27" s="10">
        <v>180035.48993100002</v>
      </c>
      <c r="BZ27" s="10">
        <v>180035.48993100002</v>
      </c>
      <c r="CA27" s="10">
        <v>180035.48993100002</v>
      </c>
      <c r="CB27" s="10">
        <v>180035.48993100002</v>
      </c>
      <c r="CC27" s="10">
        <v>180035.48993100002</v>
      </c>
      <c r="CD27" s="10">
        <v>180035.48993100002</v>
      </c>
      <c r="CE27" s="10">
        <v>180035.48993100002</v>
      </c>
      <c r="CF27" s="10">
        <v>180035.48993100002</v>
      </c>
      <c r="CG27" s="10">
        <v>180035.48993100002</v>
      </c>
      <c r="CH27" s="10">
        <v>180035.48993100002</v>
      </c>
      <c r="CI27" s="10">
        <v>180035.48993100002</v>
      </c>
      <c r="CJ27" s="10">
        <v>180035.48993100002</v>
      </c>
      <c r="CK27" s="10">
        <v>180035.48993100002</v>
      </c>
      <c r="CL27" s="10">
        <v>180035.48993100002</v>
      </c>
      <c r="CM27" s="10">
        <v>180035.48993100002</v>
      </c>
      <c r="CN27" s="10">
        <v>180035.48993100002</v>
      </c>
      <c r="CO27" s="10">
        <v>180035.48993100002</v>
      </c>
      <c r="CP27" s="10">
        <v>180035.48993100002</v>
      </c>
      <c r="CQ27" s="10">
        <v>180035.48993100002</v>
      </c>
      <c r="CR27" s="10">
        <v>180035.48993100002</v>
      </c>
      <c r="CS27" s="10">
        <v>180035.48993100002</v>
      </c>
      <c r="CT27" s="10">
        <v>180035.48993100002</v>
      </c>
      <c r="CU27" s="10">
        <v>180035.48993100002</v>
      </c>
      <c r="CV27" s="10">
        <v>180035.48993100002</v>
      </c>
      <c r="CW27" s="10">
        <v>180035.48993100002</v>
      </c>
      <c r="CX27" s="10">
        <v>180035.48993100002</v>
      </c>
      <c r="CY27" s="10">
        <v>180035.48993100002</v>
      </c>
      <c r="CZ27" s="10">
        <v>180035.48993100002</v>
      </c>
      <c r="DA27" s="10">
        <v>180035.48993100002</v>
      </c>
      <c r="DB27" s="10">
        <v>180035.48993100002</v>
      </c>
      <c r="DC27" s="10">
        <v>180035.48993100002</v>
      </c>
      <c r="DD27" s="10">
        <v>180035.48993100002</v>
      </c>
      <c r="DE27" s="10">
        <v>180035.48993100002</v>
      </c>
      <c r="DF27" s="10">
        <v>180035.48993100002</v>
      </c>
      <c r="DG27" s="10">
        <v>180035.48993100002</v>
      </c>
      <c r="DH27" s="10">
        <v>207040.81342065003</v>
      </c>
      <c r="DI27" s="10">
        <v>207040.81342065003</v>
      </c>
      <c r="DJ27" s="10">
        <v>207040.81342065003</v>
      </c>
      <c r="DK27" s="10">
        <v>207040.81342065003</v>
      </c>
      <c r="DL27" s="10">
        <v>207040.81342065003</v>
      </c>
      <c r="DM27" s="10">
        <v>207040.81342065003</v>
      </c>
      <c r="DN27" s="10">
        <v>207040.81342065003</v>
      </c>
      <c r="DO27" s="10">
        <v>207040.81342065003</v>
      </c>
      <c r="DP27" s="10">
        <v>207040.81342065003</v>
      </c>
      <c r="DQ27" s="10">
        <v>207040.81342065003</v>
      </c>
      <c r="DR27" s="10">
        <v>207040.81342065003</v>
      </c>
      <c r="DS27" s="10">
        <v>207040.81342065003</v>
      </c>
      <c r="DT27" s="10">
        <v>207040.81342065003</v>
      </c>
      <c r="DU27" s="10">
        <v>207040.81342065003</v>
      </c>
      <c r="DV27" s="10">
        <v>207040.81342065003</v>
      </c>
      <c r="DW27" s="10">
        <v>207040.81342065003</v>
      </c>
      <c r="DX27" s="10">
        <v>207040.81342065003</v>
      </c>
      <c r="DY27" s="10">
        <v>207040.81342065003</v>
      </c>
      <c r="DZ27" s="10">
        <v>207040.81342065003</v>
      </c>
      <c r="EA27" s="10">
        <v>207040.81342065003</v>
      </c>
      <c r="EB27" s="10">
        <v>207040.81342065003</v>
      </c>
      <c r="EC27" s="10">
        <v>207040.81342065003</v>
      </c>
      <c r="ED27" s="10">
        <v>207040.81342065003</v>
      </c>
      <c r="EE27" s="10">
        <v>207040.81342065003</v>
      </c>
      <c r="EF27" s="10">
        <v>207040.81342065003</v>
      </c>
      <c r="EG27" s="10">
        <v>207040.81342065003</v>
      </c>
      <c r="EH27" s="10">
        <v>207040.81342065003</v>
      </c>
      <c r="EI27" s="10">
        <v>207040.81342065003</v>
      </c>
      <c r="EJ27" s="10">
        <v>207040.81342065003</v>
      </c>
      <c r="EK27" s="10">
        <v>207040.81342065003</v>
      </c>
      <c r="EL27" s="10">
        <v>207040.81342065003</v>
      </c>
      <c r="EM27" s="10">
        <v>207040.81342065003</v>
      </c>
      <c r="EN27" s="10">
        <v>207040.81342065003</v>
      </c>
      <c r="EO27" s="10">
        <v>207040.81342065003</v>
      </c>
      <c r="EP27" s="10">
        <v>207040.81342065003</v>
      </c>
      <c r="EQ27" s="10">
        <v>207040.81342065003</v>
      </c>
      <c r="ER27" s="10">
        <v>238096.93543374754</v>
      </c>
      <c r="ES27" s="10">
        <v>238096.93543374754</v>
      </c>
      <c r="ET27" s="10">
        <v>238096.93543374754</v>
      </c>
      <c r="EU27" s="10">
        <v>238096.93543374754</v>
      </c>
      <c r="EV27" s="10">
        <v>238096.93543374754</v>
      </c>
      <c r="EW27" s="10">
        <v>238096.93543374754</v>
      </c>
      <c r="EX27" s="10">
        <v>238096.93543374754</v>
      </c>
      <c r="EY27" s="10">
        <v>238096.93543374754</v>
      </c>
      <c r="EZ27" s="10">
        <v>238096.93543374754</v>
      </c>
      <c r="FA27" s="10">
        <v>238096.93543374754</v>
      </c>
      <c r="FB27" s="10">
        <v>238096.93543374754</v>
      </c>
      <c r="FC27" s="10">
        <v>238096.93543374754</v>
      </c>
      <c r="FD27" s="10">
        <v>238096.93543374754</v>
      </c>
      <c r="FE27" s="10">
        <v>238096.93543374754</v>
      </c>
      <c r="FF27" s="10">
        <v>238096.93543374754</v>
      </c>
    </row>
    <row r="28" spans="1:162" ht="16.5">
      <c r="A28" s="8" t="s">
        <v>147</v>
      </c>
      <c r="B28" s="9" t="s">
        <v>56</v>
      </c>
      <c r="C28" s="10">
        <v>113602.5</v>
      </c>
      <c r="D28" s="10"/>
      <c r="E28" s="10"/>
      <c r="F28" s="10"/>
      <c r="G28" s="10"/>
      <c r="H28" s="10"/>
      <c r="I28" s="10"/>
      <c r="J28" s="10"/>
      <c r="K28" s="10"/>
      <c r="L28" s="10">
        <v>113602.5</v>
      </c>
      <c r="M28" s="10">
        <v>113602.5</v>
      </c>
      <c r="N28" s="10">
        <v>113602.5</v>
      </c>
      <c r="O28" s="10">
        <v>113602.5</v>
      </c>
      <c r="P28" s="10">
        <v>113602.5</v>
      </c>
      <c r="Q28" s="10">
        <v>113602.5</v>
      </c>
      <c r="R28" s="10">
        <v>113602.5</v>
      </c>
      <c r="S28" s="10">
        <v>113602.5</v>
      </c>
      <c r="T28" s="10">
        <v>113602.5</v>
      </c>
      <c r="U28" s="10">
        <v>113602.5</v>
      </c>
      <c r="V28" s="10">
        <v>113602.5</v>
      </c>
      <c r="W28" s="10">
        <v>113602.5</v>
      </c>
      <c r="X28" s="10">
        <v>113602.5</v>
      </c>
      <c r="Y28" s="10">
        <v>113602.5</v>
      </c>
      <c r="Z28" s="10">
        <v>113602.5</v>
      </c>
      <c r="AA28" s="10">
        <v>113602.5</v>
      </c>
      <c r="AB28" s="10">
        <v>113602.5</v>
      </c>
      <c r="AC28" s="10">
        <v>113602.5</v>
      </c>
      <c r="AD28" s="10">
        <v>113602.5</v>
      </c>
      <c r="AE28" s="10">
        <v>113602.5</v>
      </c>
      <c r="AF28" s="10">
        <v>113602.5</v>
      </c>
      <c r="AG28" s="10">
        <v>113602.5</v>
      </c>
      <c r="AH28" s="10">
        <v>113602.5</v>
      </c>
      <c r="AI28" s="10">
        <v>113602.5</v>
      </c>
      <c r="AJ28" s="10">
        <v>113602.5</v>
      </c>
      <c r="AK28" s="10">
        <v>113602.5</v>
      </c>
      <c r="AL28" s="10">
        <v>113602.5</v>
      </c>
      <c r="AM28" s="10">
        <v>113602.5</v>
      </c>
      <c r="AN28" s="10">
        <v>130642.875</v>
      </c>
      <c r="AO28" s="10">
        <v>130642.875</v>
      </c>
      <c r="AP28" s="10">
        <v>130642.875</v>
      </c>
      <c r="AQ28" s="10">
        <v>130642.875</v>
      </c>
      <c r="AR28" s="10">
        <v>130642.875</v>
      </c>
      <c r="AS28" s="10">
        <v>130642.875</v>
      </c>
      <c r="AT28" s="10">
        <v>130642.875</v>
      </c>
      <c r="AU28" s="10">
        <v>130642.875</v>
      </c>
      <c r="AV28" s="10">
        <v>130642.875</v>
      </c>
      <c r="AW28" s="10">
        <v>130642.875</v>
      </c>
      <c r="AX28" s="10">
        <v>130642.875</v>
      </c>
      <c r="AY28" s="10">
        <v>130642.875</v>
      </c>
      <c r="AZ28" s="10">
        <v>130642.875</v>
      </c>
      <c r="BA28" s="10">
        <v>130642.875</v>
      </c>
      <c r="BB28" s="10">
        <v>130642.875</v>
      </c>
      <c r="BC28" s="10">
        <v>130642.875</v>
      </c>
      <c r="BD28" s="10">
        <v>130642.875</v>
      </c>
      <c r="BE28" s="10">
        <v>130642.875</v>
      </c>
      <c r="BF28" s="10">
        <v>130642.875</v>
      </c>
      <c r="BG28" s="10">
        <v>130642.875</v>
      </c>
      <c r="BH28" s="10">
        <v>130642.875</v>
      </c>
      <c r="BI28" s="10">
        <v>130642.875</v>
      </c>
      <c r="BJ28" s="10">
        <v>130642.875</v>
      </c>
      <c r="BK28" s="10">
        <v>130642.875</v>
      </c>
      <c r="BL28" s="10">
        <v>130642.875</v>
      </c>
      <c r="BM28" s="10">
        <v>130642.875</v>
      </c>
      <c r="BN28" s="10">
        <v>130642.875</v>
      </c>
      <c r="BO28" s="10">
        <v>130642.875</v>
      </c>
      <c r="BP28" s="10">
        <v>130642.875</v>
      </c>
      <c r="BQ28" s="10">
        <v>130642.875</v>
      </c>
      <c r="BR28" s="10">
        <v>130642.875</v>
      </c>
      <c r="BS28" s="10">
        <v>130642.875</v>
      </c>
      <c r="BT28" s="10">
        <v>130642.875</v>
      </c>
      <c r="BU28" s="10">
        <v>130642.875</v>
      </c>
      <c r="BV28" s="10">
        <v>130642.875</v>
      </c>
      <c r="BW28" s="10">
        <v>130642.875</v>
      </c>
      <c r="BX28" s="10">
        <v>150239.30624999999</v>
      </c>
      <c r="BY28" s="10">
        <v>150239.30624999999</v>
      </c>
      <c r="BZ28" s="10">
        <v>150239.30624999999</v>
      </c>
      <c r="CA28" s="10">
        <v>150239.30624999999</v>
      </c>
      <c r="CB28" s="10">
        <v>150239.30624999999</v>
      </c>
      <c r="CC28" s="10">
        <v>150239.30624999999</v>
      </c>
      <c r="CD28" s="10">
        <v>150239.30624999999</v>
      </c>
      <c r="CE28" s="10">
        <v>150239.30624999999</v>
      </c>
      <c r="CF28" s="10">
        <v>150239.30624999999</v>
      </c>
      <c r="CG28" s="10">
        <v>150239.30624999999</v>
      </c>
      <c r="CH28" s="10">
        <v>150239.30624999999</v>
      </c>
      <c r="CI28" s="10">
        <v>150239.30624999999</v>
      </c>
      <c r="CJ28" s="10">
        <v>150239.30624999999</v>
      </c>
      <c r="CK28" s="10">
        <v>150239.30624999999</v>
      </c>
      <c r="CL28" s="10">
        <v>150239.30624999999</v>
      </c>
      <c r="CM28" s="10">
        <v>150239.30624999999</v>
      </c>
      <c r="CN28" s="10">
        <v>150239.30624999999</v>
      </c>
      <c r="CO28" s="10">
        <v>150239.30624999999</v>
      </c>
      <c r="CP28" s="10">
        <v>150239.30624999999</v>
      </c>
      <c r="CQ28" s="10">
        <v>150239.30624999999</v>
      </c>
      <c r="CR28" s="10">
        <v>150239.30624999999</v>
      </c>
      <c r="CS28" s="10">
        <v>150239.30624999999</v>
      </c>
      <c r="CT28" s="10">
        <v>150239.30624999999</v>
      </c>
      <c r="CU28" s="10">
        <v>150239.30624999999</v>
      </c>
      <c r="CV28" s="10">
        <v>150239.30624999999</v>
      </c>
      <c r="CW28" s="10">
        <v>150239.30624999999</v>
      </c>
      <c r="CX28" s="10">
        <v>150239.30624999999</v>
      </c>
      <c r="CY28" s="10">
        <v>150239.30624999999</v>
      </c>
      <c r="CZ28" s="10">
        <v>150239.30624999999</v>
      </c>
      <c r="DA28" s="10">
        <v>150239.30624999999</v>
      </c>
      <c r="DB28" s="10">
        <v>150239.30624999999</v>
      </c>
      <c r="DC28" s="10">
        <v>150239.30624999999</v>
      </c>
      <c r="DD28" s="10">
        <v>150239.30624999999</v>
      </c>
      <c r="DE28" s="10">
        <v>150239.30624999999</v>
      </c>
      <c r="DF28" s="10">
        <v>150239.30624999999</v>
      </c>
      <c r="DG28" s="10">
        <v>150239.30624999999</v>
      </c>
      <c r="DH28" s="10">
        <v>172775.20218749999</v>
      </c>
      <c r="DI28" s="10">
        <v>172775.20218749999</v>
      </c>
      <c r="DJ28" s="10">
        <v>172775.20218749999</v>
      </c>
      <c r="DK28" s="10">
        <v>172775.20218749999</v>
      </c>
      <c r="DL28" s="10">
        <v>172775.20218749999</v>
      </c>
      <c r="DM28" s="10">
        <v>172775.20218749999</v>
      </c>
      <c r="DN28" s="10">
        <v>172775.20218749999</v>
      </c>
      <c r="DO28" s="10">
        <v>172775.20218749999</v>
      </c>
      <c r="DP28" s="10">
        <v>172775.20218749999</v>
      </c>
      <c r="DQ28" s="10">
        <v>172775.20218749999</v>
      </c>
      <c r="DR28" s="10">
        <v>172775.20218749999</v>
      </c>
      <c r="DS28" s="10">
        <v>172775.20218749999</v>
      </c>
      <c r="DT28" s="10">
        <v>172775.20218749999</v>
      </c>
      <c r="DU28" s="10">
        <v>172775.20218749999</v>
      </c>
      <c r="DV28" s="10">
        <v>172775.20218749999</v>
      </c>
      <c r="DW28" s="10">
        <v>172775.20218749999</v>
      </c>
      <c r="DX28" s="10">
        <v>172775.20218749999</v>
      </c>
      <c r="DY28" s="10">
        <v>172775.20218749999</v>
      </c>
      <c r="DZ28" s="10">
        <v>172775.20218749999</v>
      </c>
      <c r="EA28" s="10">
        <v>172775.20218749999</v>
      </c>
      <c r="EB28" s="10">
        <v>172775.20218749999</v>
      </c>
      <c r="EC28" s="10">
        <v>172775.20218749999</v>
      </c>
      <c r="ED28" s="10">
        <v>172775.20218749999</v>
      </c>
      <c r="EE28" s="10">
        <v>172775.20218749999</v>
      </c>
      <c r="EF28" s="10">
        <v>172775.20218749999</v>
      </c>
      <c r="EG28" s="10">
        <v>172775.20218749999</v>
      </c>
      <c r="EH28" s="10">
        <v>172775.20218749999</v>
      </c>
      <c r="EI28" s="10">
        <v>172775.20218749999</v>
      </c>
      <c r="EJ28" s="10">
        <v>172775.20218749999</v>
      </c>
      <c r="EK28" s="10">
        <v>172775.20218749999</v>
      </c>
      <c r="EL28" s="10">
        <v>172775.20218749999</v>
      </c>
      <c r="EM28" s="10">
        <v>172775.20218749999</v>
      </c>
      <c r="EN28" s="10">
        <v>172775.20218749999</v>
      </c>
      <c r="EO28" s="10">
        <v>172775.20218749999</v>
      </c>
      <c r="EP28" s="10">
        <v>172775.20218749999</v>
      </c>
      <c r="EQ28" s="10">
        <v>172775.20218749999</v>
      </c>
      <c r="ER28" s="10">
        <v>198691.48251562499</v>
      </c>
      <c r="ES28" s="10">
        <v>198691.48251562499</v>
      </c>
      <c r="ET28" s="10">
        <v>198691.48251562499</v>
      </c>
      <c r="EU28" s="10">
        <v>198691.48251562499</v>
      </c>
      <c r="EV28" s="10">
        <v>198691.48251562499</v>
      </c>
      <c r="EW28" s="10">
        <v>198691.48251562499</v>
      </c>
      <c r="EX28" s="10">
        <v>198691.48251562499</v>
      </c>
      <c r="EY28" s="10">
        <v>198691.48251562499</v>
      </c>
      <c r="EZ28" s="10">
        <v>198691.48251562499</v>
      </c>
      <c r="FA28" s="10">
        <v>198691.48251562499</v>
      </c>
      <c r="FB28" s="10">
        <v>198691.48251562499</v>
      </c>
      <c r="FC28" s="10">
        <v>198691.48251562499</v>
      </c>
      <c r="FD28" s="10">
        <v>198691.48251562499</v>
      </c>
      <c r="FE28" s="10">
        <v>198691.48251562499</v>
      </c>
      <c r="FF28" s="10">
        <v>198691.48251562499</v>
      </c>
    </row>
    <row r="29" spans="1:162" ht="16.5">
      <c r="A29" s="8" t="s">
        <v>57</v>
      </c>
      <c r="B29" s="9" t="s">
        <v>58</v>
      </c>
      <c r="C29" s="10">
        <v>371841.60750000004</v>
      </c>
      <c r="D29" s="10"/>
      <c r="E29" s="10"/>
      <c r="F29" s="10"/>
      <c r="G29" s="10"/>
      <c r="H29" s="10"/>
      <c r="I29" s="10"/>
      <c r="J29" s="10"/>
      <c r="K29" s="10"/>
      <c r="L29" s="10">
        <v>371841.60750000004</v>
      </c>
      <c r="M29" s="10">
        <v>371841.60750000004</v>
      </c>
      <c r="N29" s="10">
        <v>371841.60750000004</v>
      </c>
      <c r="O29" s="10">
        <v>371841.60750000004</v>
      </c>
      <c r="P29" s="10">
        <v>371841.60750000004</v>
      </c>
      <c r="Q29" s="10">
        <v>371841.60750000004</v>
      </c>
      <c r="R29" s="10">
        <v>371841.60750000004</v>
      </c>
      <c r="S29" s="10">
        <v>371841.60750000004</v>
      </c>
      <c r="T29" s="10">
        <v>371841.60750000004</v>
      </c>
      <c r="U29" s="10">
        <v>371841.60750000004</v>
      </c>
      <c r="V29" s="10">
        <v>371841.60750000004</v>
      </c>
      <c r="W29" s="10">
        <v>371841.60750000004</v>
      </c>
      <c r="X29" s="10">
        <v>371841.60750000004</v>
      </c>
      <c r="Y29" s="10">
        <v>371841.60750000004</v>
      </c>
      <c r="Z29" s="10">
        <v>371841.60750000004</v>
      </c>
      <c r="AA29" s="10">
        <v>371841.60750000004</v>
      </c>
      <c r="AB29" s="10">
        <v>371841.60750000004</v>
      </c>
      <c r="AC29" s="10">
        <v>371841.60750000004</v>
      </c>
      <c r="AD29" s="10">
        <v>371841.60750000004</v>
      </c>
      <c r="AE29" s="10">
        <v>371841.60750000004</v>
      </c>
      <c r="AF29" s="10">
        <v>371841.60750000004</v>
      </c>
      <c r="AG29" s="10">
        <v>371841.60750000004</v>
      </c>
      <c r="AH29" s="10">
        <v>371841.60750000004</v>
      </c>
      <c r="AI29" s="10">
        <v>371841.60750000004</v>
      </c>
      <c r="AJ29" s="10">
        <v>371841.60750000004</v>
      </c>
      <c r="AK29" s="10">
        <v>371841.60750000004</v>
      </c>
      <c r="AL29" s="10">
        <v>371841.60750000004</v>
      </c>
      <c r="AM29" s="10">
        <v>371841.60750000004</v>
      </c>
      <c r="AN29" s="10">
        <v>427617.84862500004</v>
      </c>
      <c r="AO29" s="10">
        <v>427617.84862500004</v>
      </c>
      <c r="AP29" s="10">
        <v>427617.84862500004</v>
      </c>
      <c r="AQ29" s="10">
        <v>427617.84862500004</v>
      </c>
      <c r="AR29" s="10">
        <v>427617.84862500004</v>
      </c>
      <c r="AS29" s="10">
        <v>427617.84862500004</v>
      </c>
      <c r="AT29" s="10">
        <v>427617.84862500004</v>
      </c>
      <c r="AU29" s="10">
        <v>427617.84862500004</v>
      </c>
      <c r="AV29" s="10">
        <v>427617.84862500004</v>
      </c>
      <c r="AW29" s="10">
        <v>427617.84862500004</v>
      </c>
      <c r="AX29" s="10">
        <v>427617.84862500004</v>
      </c>
      <c r="AY29" s="10">
        <v>427617.84862500004</v>
      </c>
      <c r="AZ29" s="10">
        <v>427617.84862500004</v>
      </c>
      <c r="BA29" s="10">
        <v>427617.84862500004</v>
      </c>
      <c r="BB29" s="10">
        <v>427617.84862500004</v>
      </c>
      <c r="BC29" s="10">
        <v>427617.84862500004</v>
      </c>
      <c r="BD29" s="10">
        <v>427617.84862500004</v>
      </c>
      <c r="BE29" s="10">
        <v>427617.84862500004</v>
      </c>
      <c r="BF29" s="10">
        <v>427617.84862500004</v>
      </c>
      <c r="BG29" s="10">
        <v>427617.84862500004</v>
      </c>
      <c r="BH29" s="10">
        <v>427617.84862500004</v>
      </c>
      <c r="BI29" s="10">
        <v>427617.84862500004</v>
      </c>
      <c r="BJ29" s="10">
        <v>427617.84862500004</v>
      </c>
      <c r="BK29" s="10">
        <v>427617.84862500004</v>
      </c>
      <c r="BL29" s="10">
        <v>427617.84862500004</v>
      </c>
      <c r="BM29" s="10">
        <v>427617.84862500004</v>
      </c>
      <c r="BN29" s="10">
        <v>427617.84862500004</v>
      </c>
      <c r="BO29" s="10">
        <v>427617.84862500004</v>
      </c>
      <c r="BP29" s="10">
        <v>427617.84862500004</v>
      </c>
      <c r="BQ29" s="10">
        <v>427617.84862500004</v>
      </c>
      <c r="BR29" s="10">
        <v>427617.84862500004</v>
      </c>
      <c r="BS29" s="10">
        <v>427617.84862500004</v>
      </c>
      <c r="BT29" s="10">
        <v>427617.84862500004</v>
      </c>
      <c r="BU29" s="10">
        <v>427617.84862500004</v>
      </c>
      <c r="BV29" s="10">
        <v>427617.84862500004</v>
      </c>
      <c r="BW29" s="10">
        <v>427617.84862500004</v>
      </c>
      <c r="BX29" s="10">
        <v>491760.52591875003</v>
      </c>
      <c r="BY29" s="10">
        <v>491760.52591875003</v>
      </c>
      <c r="BZ29" s="10">
        <v>491760.52591875003</v>
      </c>
      <c r="CA29" s="10">
        <v>491760.52591875003</v>
      </c>
      <c r="CB29" s="10">
        <v>491760.52591875003</v>
      </c>
      <c r="CC29" s="10">
        <v>491760.52591875003</v>
      </c>
      <c r="CD29" s="10">
        <v>491760.52591875003</v>
      </c>
      <c r="CE29" s="10">
        <v>491760.52591875003</v>
      </c>
      <c r="CF29" s="10">
        <v>491760.52591875003</v>
      </c>
      <c r="CG29" s="10">
        <v>491760.52591875003</v>
      </c>
      <c r="CH29" s="10">
        <v>491760.52591875003</v>
      </c>
      <c r="CI29" s="10">
        <v>491760.52591875003</v>
      </c>
      <c r="CJ29" s="10">
        <v>491760.52591875003</v>
      </c>
      <c r="CK29" s="10">
        <v>491760.52591875003</v>
      </c>
      <c r="CL29" s="10">
        <v>491760.52591875003</v>
      </c>
      <c r="CM29" s="10">
        <v>491760.52591875003</v>
      </c>
      <c r="CN29" s="10">
        <v>491760.52591875003</v>
      </c>
      <c r="CO29" s="10">
        <v>491760.52591875003</v>
      </c>
      <c r="CP29" s="10">
        <v>491760.52591875003</v>
      </c>
      <c r="CQ29" s="10">
        <v>491760.52591875003</v>
      </c>
      <c r="CR29" s="10">
        <v>491760.52591875003</v>
      </c>
      <c r="CS29" s="10">
        <v>491760.52591875003</v>
      </c>
      <c r="CT29" s="10">
        <v>491760.52591875003</v>
      </c>
      <c r="CU29" s="10">
        <v>491760.52591875003</v>
      </c>
      <c r="CV29" s="10">
        <v>491760.52591875003</v>
      </c>
      <c r="CW29" s="10">
        <v>491760.52591875003</v>
      </c>
      <c r="CX29" s="10">
        <v>491760.52591875003</v>
      </c>
      <c r="CY29" s="10">
        <v>491760.52591875003</v>
      </c>
      <c r="CZ29" s="10">
        <v>491760.52591875003</v>
      </c>
      <c r="DA29" s="10">
        <v>491760.52591875003</v>
      </c>
      <c r="DB29" s="10">
        <v>491760.52591875003</v>
      </c>
      <c r="DC29" s="10">
        <v>491760.52591875003</v>
      </c>
      <c r="DD29" s="10">
        <v>491760.52591875003</v>
      </c>
      <c r="DE29" s="10">
        <v>491760.52591875003</v>
      </c>
      <c r="DF29" s="10">
        <v>491760.52591875003</v>
      </c>
      <c r="DG29" s="10">
        <v>491760.52591875003</v>
      </c>
      <c r="DH29" s="10">
        <v>565524.60480656254</v>
      </c>
      <c r="DI29" s="10">
        <v>565524.60480656254</v>
      </c>
      <c r="DJ29" s="10">
        <v>565524.60480656254</v>
      </c>
      <c r="DK29" s="10">
        <v>565524.60480656254</v>
      </c>
      <c r="DL29" s="10">
        <v>565524.60480656254</v>
      </c>
      <c r="DM29" s="10">
        <v>565524.60480656254</v>
      </c>
      <c r="DN29" s="10">
        <v>565524.60480656254</v>
      </c>
      <c r="DO29" s="10">
        <v>565524.60480656254</v>
      </c>
      <c r="DP29" s="10">
        <v>565524.60480656254</v>
      </c>
      <c r="DQ29" s="10">
        <v>565524.60480656254</v>
      </c>
      <c r="DR29" s="10">
        <v>565524.60480656254</v>
      </c>
      <c r="DS29" s="10">
        <v>565524.60480656254</v>
      </c>
      <c r="DT29" s="10">
        <v>565524.60480656254</v>
      </c>
      <c r="DU29" s="10">
        <v>565524.60480656254</v>
      </c>
      <c r="DV29" s="10">
        <v>565524.60480656254</v>
      </c>
      <c r="DW29" s="10">
        <v>565524.60480656254</v>
      </c>
      <c r="DX29" s="10">
        <v>565524.60480656254</v>
      </c>
      <c r="DY29" s="10">
        <v>565524.60480656254</v>
      </c>
      <c r="DZ29" s="10">
        <v>565524.60480656254</v>
      </c>
      <c r="EA29" s="10">
        <v>565524.60480656254</v>
      </c>
      <c r="EB29" s="10">
        <v>565524.60480656254</v>
      </c>
      <c r="EC29" s="10">
        <v>565524.60480656254</v>
      </c>
      <c r="ED29" s="10">
        <v>565524.60480656254</v>
      </c>
      <c r="EE29" s="10">
        <v>565524.60480656254</v>
      </c>
      <c r="EF29" s="10">
        <v>565524.60480656254</v>
      </c>
      <c r="EG29" s="10">
        <v>565524.60480656254</v>
      </c>
      <c r="EH29" s="10">
        <v>565524.60480656254</v>
      </c>
      <c r="EI29" s="10">
        <v>565524.60480656254</v>
      </c>
      <c r="EJ29" s="10">
        <v>565524.60480656254</v>
      </c>
      <c r="EK29" s="10">
        <v>565524.60480656254</v>
      </c>
      <c r="EL29" s="10">
        <v>565524.60480656254</v>
      </c>
      <c r="EM29" s="10">
        <v>565524.60480656254</v>
      </c>
      <c r="EN29" s="10">
        <v>565524.60480656254</v>
      </c>
      <c r="EO29" s="10">
        <v>565524.60480656254</v>
      </c>
      <c r="EP29" s="10">
        <v>565524.60480656254</v>
      </c>
      <c r="EQ29" s="10">
        <v>565524.60480656254</v>
      </c>
      <c r="ER29" s="10">
        <v>650353.2955275469</v>
      </c>
      <c r="ES29" s="10">
        <v>650353.2955275469</v>
      </c>
      <c r="ET29" s="10">
        <v>650353.2955275469</v>
      </c>
      <c r="EU29" s="10">
        <v>650353.2955275469</v>
      </c>
      <c r="EV29" s="10">
        <v>650353.2955275469</v>
      </c>
      <c r="EW29" s="10">
        <v>650353.2955275469</v>
      </c>
      <c r="EX29" s="10">
        <v>650353.2955275469</v>
      </c>
      <c r="EY29" s="10">
        <v>650353.2955275469</v>
      </c>
      <c r="EZ29" s="10">
        <v>650353.2955275469</v>
      </c>
      <c r="FA29" s="10">
        <v>650353.2955275469</v>
      </c>
      <c r="FB29" s="10">
        <v>650353.2955275469</v>
      </c>
      <c r="FC29" s="10">
        <v>650353.2955275469</v>
      </c>
      <c r="FD29" s="10">
        <v>650353.2955275469</v>
      </c>
      <c r="FE29" s="10">
        <v>650353.2955275469</v>
      </c>
      <c r="FF29" s="10">
        <v>650353.2955275469</v>
      </c>
    </row>
    <row r="30" spans="1:162" ht="16.5">
      <c r="A30" s="16" t="s">
        <v>148</v>
      </c>
      <c r="B30" s="17" t="s">
        <v>60</v>
      </c>
      <c r="C30" s="10">
        <v>86858</v>
      </c>
      <c r="D30" s="10"/>
      <c r="E30" s="10"/>
      <c r="F30" s="10"/>
      <c r="G30" s="10"/>
      <c r="H30" s="10"/>
      <c r="I30" s="10"/>
      <c r="J30" s="10"/>
      <c r="K30" s="10"/>
      <c r="L30" s="10">
        <v>86858.229250000004</v>
      </c>
      <c r="M30" s="10">
        <v>86858</v>
      </c>
      <c r="N30" s="10">
        <v>86858</v>
      </c>
      <c r="O30" s="10">
        <v>86858</v>
      </c>
      <c r="P30" s="10">
        <v>86858</v>
      </c>
      <c r="Q30" s="10">
        <v>86858</v>
      </c>
      <c r="R30" s="10">
        <v>86858</v>
      </c>
      <c r="S30" s="10">
        <v>86858</v>
      </c>
      <c r="T30" s="10">
        <v>86858</v>
      </c>
      <c r="U30" s="10">
        <v>86858</v>
      </c>
      <c r="V30" s="10">
        <v>86858</v>
      </c>
      <c r="W30" s="10">
        <v>86858</v>
      </c>
      <c r="X30" s="10">
        <v>86858</v>
      </c>
      <c r="Y30" s="10">
        <v>86858</v>
      </c>
      <c r="Z30" s="10">
        <v>86858</v>
      </c>
      <c r="AA30" s="10">
        <v>86858</v>
      </c>
      <c r="AB30" s="10">
        <v>86858</v>
      </c>
      <c r="AC30" s="10">
        <v>86858</v>
      </c>
      <c r="AD30" s="10">
        <v>86858</v>
      </c>
      <c r="AE30" s="10">
        <v>86858</v>
      </c>
      <c r="AF30" s="10">
        <v>86858</v>
      </c>
      <c r="AG30" s="10">
        <v>86858</v>
      </c>
      <c r="AH30" s="10">
        <v>86858</v>
      </c>
      <c r="AI30" s="10">
        <v>86858</v>
      </c>
      <c r="AJ30" s="10">
        <v>86858</v>
      </c>
      <c r="AK30" s="10">
        <v>86858</v>
      </c>
      <c r="AL30" s="10">
        <v>86858</v>
      </c>
      <c r="AM30" s="10">
        <v>86858</v>
      </c>
      <c r="AN30" s="10">
        <v>99886.7</v>
      </c>
      <c r="AO30" s="10">
        <v>99886.7</v>
      </c>
      <c r="AP30" s="10">
        <v>99886.7</v>
      </c>
      <c r="AQ30" s="10">
        <v>99886.7</v>
      </c>
      <c r="AR30" s="10">
        <v>99886.7</v>
      </c>
      <c r="AS30" s="10">
        <v>99886.7</v>
      </c>
      <c r="AT30" s="10">
        <v>99886.7</v>
      </c>
      <c r="AU30" s="10">
        <v>99886.7</v>
      </c>
      <c r="AV30" s="10">
        <v>99886.7</v>
      </c>
      <c r="AW30" s="10">
        <v>99886.7</v>
      </c>
      <c r="AX30" s="10">
        <v>99886.7</v>
      </c>
      <c r="AY30" s="10">
        <v>99886.7</v>
      </c>
      <c r="AZ30" s="10">
        <v>99886.7</v>
      </c>
      <c r="BA30" s="10">
        <v>99886.7</v>
      </c>
      <c r="BB30" s="10">
        <v>99886.7</v>
      </c>
      <c r="BC30" s="10">
        <v>99886.7</v>
      </c>
      <c r="BD30" s="10">
        <v>99886.7</v>
      </c>
      <c r="BE30" s="10">
        <v>99886.7</v>
      </c>
      <c r="BF30" s="10">
        <v>99886.7</v>
      </c>
      <c r="BG30" s="10">
        <v>99886.7</v>
      </c>
      <c r="BH30" s="10">
        <v>99886.7</v>
      </c>
      <c r="BI30" s="10">
        <v>99886.7</v>
      </c>
      <c r="BJ30" s="10">
        <v>99886.7</v>
      </c>
      <c r="BK30" s="10">
        <v>99886.7</v>
      </c>
      <c r="BL30" s="10">
        <v>99886.7</v>
      </c>
      <c r="BM30" s="10">
        <v>99886.7</v>
      </c>
      <c r="BN30" s="10">
        <v>99886.7</v>
      </c>
      <c r="BO30" s="10">
        <v>99886.7</v>
      </c>
      <c r="BP30" s="10">
        <v>99886.7</v>
      </c>
      <c r="BQ30" s="10">
        <v>99886.7</v>
      </c>
      <c r="BR30" s="10">
        <v>99886.7</v>
      </c>
      <c r="BS30" s="10">
        <v>99886.7</v>
      </c>
      <c r="BT30" s="10">
        <v>99886.7</v>
      </c>
      <c r="BU30" s="10">
        <v>99886.7</v>
      </c>
      <c r="BV30" s="10">
        <v>99886.7</v>
      </c>
      <c r="BW30" s="10">
        <v>99886.7</v>
      </c>
      <c r="BX30" s="10">
        <v>114869.705</v>
      </c>
      <c r="BY30" s="10">
        <v>114869.705</v>
      </c>
      <c r="BZ30" s="10">
        <v>114869.705</v>
      </c>
      <c r="CA30" s="10">
        <v>114869.705</v>
      </c>
      <c r="CB30" s="10">
        <v>114869.705</v>
      </c>
      <c r="CC30" s="10">
        <v>114869.705</v>
      </c>
      <c r="CD30" s="10">
        <v>114869.705</v>
      </c>
      <c r="CE30" s="10">
        <v>114869.705</v>
      </c>
      <c r="CF30" s="10">
        <v>114869.705</v>
      </c>
      <c r="CG30" s="10">
        <v>114869.705</v>
      </c>
      <c r="CH30" s="10">
        <v>114869.705</v>
      </c>
      <c r="CI30" s="10">
        <v>114869.705</v>
      </c>
      <c r="CJ30" s="10">
        <v>114869.705</v>
      </c>
      <c r="CK30" s="10">
        <v>114869.705</v>
      </c>
      <c r="CL30" s="10">
        <v>114869.705</v>
      </c>
      <c r="CM30" s="10">
        <v>114869.705</v>
      </c>
      <c r="CN30" s="10">
        <v>114869.705</v>
      </c>
      <c r="CO30" s="10">
        <v>114869.705</v>
      </c>
      <c r="CP30" s="10">
        <v>114869.705</v>
      </c>
      <c r="CQ30" s="10">
        <v>114869.705</v>
      </c>
      <c r="CR30" s="10">
        <v>114869.705</v>
      </c>
      <c r="CS30" s="10">
        <v>114869.705</v>
      </c>
      <c r="CT30" s="10">
        <v>114869.705</v>
      </c>
      <c r="CU30" s="10">
        <v>114869.705</v>
      </c>
      <c r="CV30" s="10">
        <v>114869.705</v>
      </c>
      <c r="CW30" s="10">
        <v>114869.705</v>
      </c>
      <c r="CX30" s="10">
        <v>114869.705</v>
      </c>
      <c r="CY30" s="10">
        <v>114869.705</v>
      </c>
      <c r="CZ30" s="10">
        <v>114869.705</v>
      </c>
      <c r="DA30" s="10">
        <v>114869.705</v>
      </c>
      <c r="DB30" s="10">
        <v>114869.705</v>
      </c>
      <c r="DC30" s="10">
        <v>114869.705</v>
      </c>
      <c r="DD30" s="10">
        <v>114869.705</v>
      </c>
      <c r="DE30" s="10">
        <v>114869.705</v>
      </c>
      <c r="DF30" s="10">
        <v>114869.705</v>
      </c>
      <c r="DG30" s="10">
        <v>114869.705</v>
      </c>
      <c r="DH30" s="10">
        <v>132100.16075000001</v>
      </c>
      <c r="DI30" s="10">
        <v>132100.16075000001</v>
      </c>
      <c r="DJ30" s="10">
        <v>132100.16075000001</v>
      </c>
      <c r="DK30" s="10">
        <v>132100.16075000001</v>
      </c>
      <c r="DL30" s="10">
        <v>132100.16075000001</v>
      </c>
      <c r="DM30" s="10">
        <v>132100.16075000001</v>
      </c>
      <c r="DN30" s="10">
        <v>132100.16075000001</v>
      </c>
      <c r="DO30" s="10">
        <v>132100.16075000001</v>
      </c>
      <c r="DP30" s="10">
        <v>132100.16075000001</v>
      </c>
      <c r="DQ30" s="10">
        <v>132100.16075000001</v>
      </c>
      <c r="DR30" s="10">
        <v>132100.16075000001</v>
      </c>
      <c r="DS30" s="10">
        <v>132100.16075000001</v>
      </c>
      <c r="DT30" s="10">
        <v>132100.16075000001</v>
      </c>
      <c r="DU30" s="10">
        <v>132100.16075000001</v>
      </c>
      <c r="DV30" s="10">
        <v>132100.16075000001</v>
      </c>
      <c r="DW30" s="10">
        <v>132100.16075000001</v>
      </c>
      <c r="DX30" s="10">
        <v>132100.16075000001</v>
      </c>
      <c r="DY30" s="10">
        <v>132100.16075000001</v>
      </c>
      <c r="DZ30" s="10">
        <v>132100.16075000001</v>
      </c>
      <c r="EA30" s="10">
        <v>132100.16075000001</v>
      </c>
      <c r="EB30" s="10">
        <v>132100.16075000001</v>
      </c>
      <c r="EC30" s="10">
        <v>132100.16075000001</v>
      </c>
      <c r="ED30" s="10">
        <v>132100.16075000001</v>
      </c>
      <c r="EE30" s="10">
        <v>132100.16075000001</v>
      </c>
      <c r="EF30" s="10">
        <v>132100.16075000001</v>
      </c>
      <c r="EG30" s="10">
        <v>132100.16075000001</v>
      </c>
      <c r="EH30" s="10">
        <v>132100.16075000001</v>
      </c>
      <c r="EI30" s="10">
        <v>132100.16075000001</v>
      </c>
      <c r="EJ30" s="10">
        <v>132100.16075000001</v>
      </c>
      <c r="EK30" s="10">
        <v>132100.16075000001</v>
      </c>
      <c r="EL30" s="10">
        <v>132100.16075000001</v>
      </c>
      <c r="EM30" s="10">
        <v>132100.16075000001</v>
      </c>
      <c r="EN30" s="10">
        <v>132100.16075000001</v>
      </c>
      <c r="EO30" s="10">
        <v>132100.16075000001</v>
      </c>
      <c r="EP30" s="10">
        <v>132100.16075000001</v>
      </c>
      <c r="EQ30" s="10">
        <v>132100.16075000001</v>
      </c>
      <c r="ER30" s="10">
        <v>151915.1848625</v>
      </c>
      <c r="ES30" s="10">
        <v>151915.1848625</v>
      </c>
      <c r="ET30" s="10">
        <v>151915.1848625</v>
      </c>
      <c r="EU30" s="10">
        <v>151915.1848625</v>
      </c>
      <c r="EV30" s="10">
        <v>151915.1848625</v>
      </c>
      <c r="EW30" s="10">
        <v>151915.1848625</v>
      </c>
      <c r="EX30" s="10">
        <v>151915.1848625</v>
      </c>
      <c r="EY30" s="10">
        <v>151915.1848625</v>
      </c>
      <c r="EZ30" s="10">
        <v>151915.1848625</v>
      </c>
      <c r="FA30" s="10">
        <v>151915.1848625</v>
      </c>
      <c r="FB30" s="10">
        <v>151915.1848625</v>
      </c>
      <c r="FC30" s="10">
        <v>151915.1848625</v>
      </c>
      <c r="FD30" s="10">
        <v>151915.1848625</v>
      </c>
      <c r="FE30" s="10">
        <v>151915.1848625</v>
      </c>
      <c r="FF30" s="10">
        <v>151915.1848625</v>
      </c>
    </row>
    <row r="31" spans="1:162" ht="16.5">
      <c r="A31" s="8" t="s">
        <v>61</v>
      </c>
      <c r="B31" s="9" t="s">
        <v>28</v>
      </c>
      <c r="C31" s="22">
        <v>445383.39780000004</v>
      </c>
      <c r="D31" s="22"/>
      <c r="E31" s="22"/>
      <c r="F31" s="22"/>
      <c r="G31" s="22"/>
      <c r="H31" s="22"/>
      <c r="I31" s="22"/>
      <c r="J31" s="22"/>
      <c r="K31" s="22"/>
      <c r="L31" s="22">
        <v>445383.39780000004</v>
      </c>
      <c r="M31" s="22">
        <v>445383.39780000004</v>
      </c>
      <c r="N31" s="22">
        <v>445383.39780000004</v>
      </c>
      <c r="O31" s="22">
        <v>445383.39780000004</v>
      </c>
      <c r="P31" s="22">
        <v>445383.39780000004</v>
      </c>
      <c r="Q31" s="22">
        <v>445383.39780000004</v>
      </c>
      <c r="R31" s="22">
        <v>445383.39780000004</v>
      </c>
      <c r="S31" s="22">
        <v>445383.39780000004</v>
      </c>
      <c r="T31" s="22">
        <v>445383.39780000004</v>
      </c>
      <c r="U31" s="22">
        <v>445383.39780000004</v>
      </c>
      <c r="V31" s="22">
        <v>445383.39780000004</v>
      </c>
      <c r="W31" s="22">
        <v>445383.39780000004</v>
      </c>
      <c r="X31" s="22">
        <v>445383.39780000004</v>
      </c>
      <c r="Y31" s="22">
        <v>445383.39780000004</v>
      </c>
      <c r="Z31" s="22">
        <v>445383.39780000004</v>
      </c>
      <c r="AA31" s="22">
        <v>445383.39780000004</v>
      </c>
      <c r="AB31" s="22">
        <v>445383.39780000004</v>
      </c>
      <c r="AC31" s="22">
        <v>445383.39780000004</v>
      </c>
      <c r="AD31" s="22">
        <v>445383.39780000004</v>
      </c>
      <c r="AE31" s="22">
        <v>445383.39780000004</v>
      </c>
      <c r="AF31" s="22">
        <v>445383.39780000004</v>
      </c>
      <c r="AG31" s="22">
        <v>445383.39780000004</v>
      </c>
      <c r="AH31" s="22">
        <v>445383.39780000004</v>
      </c>
      <c r="AI31" s="22">
        <v>445383.39780000004</v>
      </c>
      <c r="AJ31" s="22">
        <v>445383.39780000004</v>
      </c>
      <c r="AK31" s="22">
        <v>445383.39780000004</v>
      </c>
      <c r="AL31" s="22">
        <v>445383.39780000004</v>
      </c>
      <c r="AM31" s="22">
        <v>445383.39780000004</v>
      </c>
      <c r="AN31" s="10">
        <v>512190.90747000003</v>
      </c>
      <c r="AO31" s="10">
        <v>512190.90747000003</v>
      </c>
      <c r="AP31" s="10">
        <v>512190.90747000003</v>
      </c>
      <c r="AQ31" s="10">
        <v>512190.90747000003</v>
      </c>
      <c r="AR31" s="10">
        <v>512190.90747000003</v>
      </c>
      <c r="AS31" s="10">
        <v>512190.90747000003</v>
      </c>
      <c r="AT31" s="10">
        <v>512190.90747000003</v>
      </c>
      <c r="AU31" s="10">
        <v>512190.90747000003</v>
      </c>
      <c r="AV31" s="10">
        <v>512190.90747000003</v>
      </c>
      <c r="AW31" s="10">
        <v>512190.90747000003</v>
      </c>
      <c r="AX31" s="10">
        <v>512190.90747000003</v>
      </c>
      <c r="AY31" s="10">
        <v>512190.90747000003</v>
      </c>
      <c r="AZ31" s="10">
        <v>512190.90747000003</v>
      </c>
      <c r="BA31" s="10">
        <v>512190.90747000003</v>
      </c>
      <c r="BB31" s="10">
        <v>512190.90747000003</v>
      </c>
      <c r="BC31" s="10">
        <v>512190.90747000003</v>
      </c>
      <c r="BD31" s="10">
        <v>512190.90747000003</v>
      </c>
      <c r="BE31" s="10">
        <v>512190.90747000003</v>
      </c>
      <c r="BF31" s="10">
        <v>512190.90747000003</v>
      </c>
      <c r="BG31" s="10">
        <v>512190.90747000003</v>
      </c>
      <c r="BH31" s="10">
        <v>512190.90747000003</v>
      </c>
      <c r="BI31" s="10">
        <v>512190.90747000003</v>
      </c>
      <c r="BJ31" s="10">
        <v>512190.90747000003</v>
      </c>
      <c r="BK31" s="10">
        <v>512190.90747000003</v>
      </c>
      <c r="BL31" s="10">
        <v>512190.90747000003</v>
      </c>
      <c r="BM31" s="10">
        <v>512190.90747000003</v>
      </c>
      <c r="BN31" s="10">
        <v>512190.90747000003</v>
      </c>
      <c r="BO31" s="10">
        <v>512190.90747000003</v>
      </c>
      <c r="BP31" s="10">
        <v>512190.90747000003</v>
      </c>
      <c r="BQ31" s="10">
        <v>512190.90747000003</v>
      </c>
      <c r="BR31" s="10">
        <v>512190.90747000003</v>
      </c>
      <c r="BS31" s="10">
        <v>512190.90747000003</v>
      </c>
      <c r="BT31" s="10">
        <v>512190.90747000003</v>
      </c>
      <c r="BU31" s="10">
        <v>512190.90747000003</v>
      </c>
      <c r="BV31" s="10">
        <v>512190.90747000003</v>
      </c>
      <c r="BW31" s="10">
        <v>512190.90747000003</v>
      </c>
      <c r="BX31" s="10">
        <v>589019.54359050002</v>
      </c>
      <c r="BY31" s="10">
        <v>589019.54359050002</v>
      </c>
      <c r="BZ31" s="10">
        <v>589019.54359050002</v>
      </c>
      <c r="CA31" s="10">
        <v>589019.54359050002</v>
      </c>
      <c r="CB31" s="10">
        <v>589019.54359050002</v>
      </c>
      <c r="CC31" s="10">
        <v>589019.54359050002</v>
      </c>
      <c r="CD31" s="10">
        <v>589019.54359050002</v>
      </c>
      <c r="CE31" s="10">
        <v>589019.54359050002</v>
      </c>
      <c r="CF31" s="10">
        <v>589019.54359050002</v>
      </c>
      <c r="CG31" s="10">
        <v>589019.54359050002</v>
      </c>
      <c r="CH31" s="10">
        <v>589019.54359050002</v>
      </c>
      <c r="CI31" s="10">
        <v>589019.54359050002</v>
      </c>
      <c r="CJ31" s="10">
        <v>589019.54359050002</v>
      </c>
      <c r="CK31" s="10">
        <v>589019.54359050002</v>
      </c>
      <c r="CL31" s="10">
        <v>589019.54359050002</v>
      </c>
      <c r="CM31" s="10">
        <v>589019.54359050002</v>
      </c>
      <c r="CN31" s="10">
        <v>589019.54359050002</v>
      </c>
      <c r="CO31" s="10">
        <v>589019.54359050002</v>
      </c>
      <c r="CP31" s="10">
        <v>589019.54359050002</v>
      </c>
      <c r="CQ31" s="10">
        <v>589019.54359050002</v>
      </c>
      <c r="CR31" s="10">
        <v>589019.54359050002</v>
      </c>
      <c r="CS31" s="10">
        <v>589019.54359050002</v>
      </c>
      <c r="CT31" s="10">
        <v>589019.54359050002</v>
      </c>
      <c r="CU31" s="10">
        <v>589019.54359050002</v>
      </c>
      <c r="CV31" s="10">
        <v>589019.54359050002</v>
      </c>
      <c r="CW31" s="10">
        <v>589019.54359050002</v>
      </c>
      <c r="CX31" s="10">
        <v>589019.54359050002</v>
      </c>
      <c r="CY31" s="10">
        <v>589019.54359050002</v>
      </c>
      <c r="CZ31" s="10">
        <v>589019.54359050002</v>
      </c>
      <c r="DA31" s="10">
        <v>589019.54359050002</v>
      </c>
      <c r="DB31" s="10">
        <v>589019.54359050002</v>
      </c>
      <c r="DC31" s="10">
        <v>589019.54359050002</v>
      </c>
      <c r="DD31" s="10">
        <v>589019.54359050002</v>
      </c>
      <c r="DE31" s="10">
        <v>589019.54359050002</v>
      </c>
      <c r="DF31" s="10">
        <v>589019.54359050002</v>
      </c>
      <c r="DG31" s="10">
        <v>589019.54359050002</v>
      </c>
      <c r="DH31" s="10">
        <v>677372.475129075</v>
      </c>
      <c r="DI31" s="10">
        <v>677372.475129075</v>
      </c>
      <c r="DJ31" s="10">
        <v>677372.475129075</v>
      </c>
      <c r="DK31" s="10">
        <v>677372.475129075</v>
      </c>
      <c r="DL31" s="10">
        <v>677372.475129075</v>
      </c>
      <c r="DM31" s="10">
        <v>677372.475129075</v>
      </c>
      <c r="DN31" s="10">
        <v>677372.475129075</v>
      </c>
      <c r="DO31" s="10">
        <v>677372.475129075</v>
      </c>
      <c r="DP31" s="10">
        <v>677372.475129075</v>
      </c>
      <c r="DQ31" s="10">
        <v>677372.475129075</v>
      </c>
      <c r="DR31" s="10">
        <v>677372.475129075</v>
      </c>
      <c r="DS31" s="10">
        <v>677372.475129075</v>
      </c>
      <c r="DT31" s="10">
        <v>677372.475129075</v>
      </c>
      <c r="DU31" s="10">
        <v>677372.475129075</v>
      </c>
      <c r="DV31" s="10">
        <v>677372.475129075</v>
      </c>
      <c r="DW31" s="10">
        <v>677372.475129075</v>
      </c>
      <c r="DX31" s="10">
        <v>677372.475129075</v>
      </c>
      <c r="DY31" s="10">
        <v>677372.475129075</v>
      </c>
      <c r="DZ31" s="10">
        <v>677372.475129075</v>
      </c>
      <c r="EA31" s="10">
        <v>677372.475129075</v>
      </c>
      <c r="EB31" s="10">
        <v>677372.475129075</v>
      </c>
      <c r="EC31" s="10">
        <v>677372.475129075</v>
      </c>
      <c r="ED31" s="10">
        <v>677372.475129075</v>
      </c>
      <c r="EE31" s="10">
        <v>677372.475129075</v>
      </c>
      <c r="EF31" s="10">
        <v>677372.475129075</v>
      </c>
      <c r="EG31" s="10">
        <v>677372.475129075</v>
      </c>
      <c r="EH31" s="10">
        <v>677372.475129075</v>
      </c>
      <c r="EI31" s="10">
        <v>677372.475129075</v>
      </c>
      <c r="EJ31" s="10">
        <v>677372.475129075</v>
      </c>
      <c r="EK31" s="10">
        <v>677372.475129075</v>
      </c>
      <c r="EL31" s="10">
        <v>677372.475129075</v>
      </c>
      <c r="EM31" s="10">
        <v>677372.475129075</v>
      </c>
      <c r="EN31" s="10">
        <v>677372.475129075</v>
      </c>
      <c r="EO31" s="10">
        <v>677372.475129075</v>
      </c>
      <c r="EP31" s="10">
        <v>677372.475129075</v>
      </c>
      <c r="EQ31" s="10">
        <v>677372.475129075</v>
      </c>
      <c r="ER31" s="10">
        <v>778978.34639843623</v>
      </c>
      <c r="ES31" s="10">
        <v>778978.34639843623</v>
      </c>
      <c r="ET31" s="10">
        <v>778978.34639843623</v>
      </c>
      <c r="EU31" s="10">
        <v>778978.34639843623</v>
      </c>
      <c r="EV31" s="10">
        <v>778978.34639843623</v>
      </c>
      <c r="EW31" s="10">
        <v>778978.34639843623</v>
      </c>
      <c r="EX31" s="10">
        <v>778978.34639843623</v>
      </c>
      <c r="EY31" s="10">
        <v>778978.34639843623</v>
      </c>
      <c r="EZ31" s="10">
        <v>778978.34639843623</v>
      </c>
      <c r="FA31" s="10">
        <v>778978.34639843623</v>
      </c>
      <c r="FB31" s="10">
        <v>778978.34639843623</v>
      </c>
      <c r="FC31" s="10">
        <v>778978.34639843623</v>
      </c>
      <c r="FD31" s="10">
        <v>778978.34639843623</v>
      </c>
      <c r="FE31" s="10">
        <v>778978.34639843623</v>
      </c>
      <c r="FF31" s="10">
        <v>778978.34639843623</v>
      </c>
    </row>
    <row r="32" spans="1:162" ht="16.5">
      <c r="A32" s="8" t="s">
        <v>62</v>
      </c>
      <c r="B32" s="9" t="s">
        <v>63</v>
      </c>
      <c r="C32" s="22">
        <v>119037</v>
      </c>
      <c r="D32" s="22"/>
      <c r="E32" s="22"/>
      <c r="F32" s="22"/>
      <c r="G32" s="22"/>
      <c r="H32" s="22"/>
      <c r="I32" s="22"/>
      <c r="J32" s="22"/>
      <c r="K32" s="22"/>
      <c r="L32" s="22">
        <v>119037</v>
      </c>
      <c r="M32" s="22">
        <v>119037</v>
      </c>
      <c r="N32" s="22">
        <v>119037</v>
      </c>
      <c r="O32" s="22">
        <v>119037</v>
      </c>
      <c r="P32" s="22">
        <v>119037</v>
      </c>
      <c r="Q32" s="22">
        <v>119037</v>
      </c>
      <c r="R32" s="22">
        <v>119037</v>
      </c>
      <c r="S32" s="22">
        <v>119037</v>
      </c>
      <c r="T32" s="22">
        <v>119037</v>
      </c>
      <c r="U32" s="22">
        <v>119037</v>
      </c>
      <c r="V32" s="22">
        <v>119037</v>
      </c>
      <c r="W32" s="22">
        <v>119037</v>
      </c>
      <c r="X32" s="22">
        <v>119037</v>
      </c>
      <c r="Y32" s="22">
        <v>119037</v>
      </c>
      <c r="Z32" s="22">
        <v>119037</v>
      </c>
      <c r="AA32" s="22">
        <v>119037</v>
      </c>
      <c r="AB32" s="22">
        <v>119037</v>
      </c>
      <c r="AC32" s="22">
        <v>119037</v>
      </c>
      <c r="AD32" s="22">
        <v>119037</v>
      </c>
      <c r="AE32" s="22">
        <v>119037</v>
      </c>
      <c r="AF32" s="22">
        <v>119037</v>
      </c>
      <c r="AG32" s="22">
        <v>119037</v>
      </c>
      <c r="AH32" s="22">
        <v>119037</v>
      </c>
      <c r="AI32" s="22">
        <v>119037</v>
      </c>
      <c r="AJ32" s="22">
        <v>119037</v>
      </c>
      <c r="AK32" s="22">
        <v>119037</v>
      </c>
      <c r="AL32" s="22">
        <v>119037</v>
      </c>
      <c r="AM32" s="22">
        <v>119037</v>
      </c>
      <c r="AN32" s="10">
        <v>136892.54999999999</v>
      </c>
      <c r="AO32" s="10">
        <v>136892.54999999999</v>
      </c>
      <c r="AP32" s="10">
        <v>136892.54999999999</v>
      </c>
      <c r="AQ32" s="10">
        <v>136892.54999999999</v>
      </c>
      <c r="AR32" s="10">
        <v>136892.54999999999</v>
      </c>
      <c r="AS32" s="10">
        <v>136892.54999999999</v>
      </c>
      <c r="AT32" s="10">
        <v>136892.54999999999</v>
      </c>
      <c r="AU32" s="10">
        <v>136892.54999999999</v>
      </c>
      <c r="AV32" s="10">
        <v>136892.54999999999</v>
      </c>
      <c r="AW32" s="10">
        <v>136892.54999999999</v>
      </c>
      <c r="AX32" s="10">
        <v>136892.54999999999</v>
      </c>
      <c r="AY32" s="10">
        <v>136892.54999999999</v>
      </c>
      <c r="AZ32" s="10">
        <v>136892.54999999999</v>
      </c>
      <c r="BA32" s="10">
        <v>136892.54999999999</v>
      </c>
      <c r="BB32" s="10">
        <v>136892.54999999999</v>
      </c>
      <c r="BC32" s="10">
        <v>136892.54999999999</v>
      </c>
      <c r="BD32" s="10">
        <v>136892.54999999999</v>
      </c>
      <c r="BE32" s="10">
        <v>136892.54999999999</v>
      </c>
      <c r="BF32" s="10">
        <v>136892.54999999999</v>
      </c>
      <c r="BG32" s="10">
        <v>136892.54999999999</v>
      </c>
      <c r="BH32" s="10">
        <v>136892.54999999999</v>
      </c>
      <c r="BI32" s="10">
        <v>136892.54999999999</v>
      </c>
      <c r="BJ32" s="10">
        <v>136892.54999999999</v>
      </c>
      <c r="BK32" s="10">
        <v>136892.54999999999</v>
      </c>
      <c r="BL32" s="10">
        <v>136892.54999999999</v>
      </c>
      <c r="BM32" s="10">
        <v>136892.54999999999</v>
      </c>
      <c r="BN32" s="10">
        <v>136892.54999999999</v>
      </c>
      <c r="BO32" s="10">
        <v>136892.54999999999</v>
      </c>
      <c r="BP32" s="10">
        <v>136892.54999999999</v>
      </c>
      <c r="BQ32" s="10">
        <v>136892.54999999999</v>
      </c>
      <c r="BR32" s="10">
        <v>136892.54999999999</v>
      </c>
      <c r="BS32" s="10">
        <v>136892.54999999999</v>
      </c>
      <c r="BT32" s="10">
        <v>136892.54999999999</v>
      </c>
      <c r="BU32" s="10">
        <v>136892.54999999999</v>
      </c>
      <c r="BV32" s="10">
        <v>136892.54999999999</v>
      </c>
      <c r="BW32" s="10">
        <v>136892.54999999999</v>
      </c>
      <c r="BX32" s="10">
        <v>157426.4325</v>
      </c>
      <c r="BY32" s="10">
        <v>157426.4325</v>
      </c>
      <c r="BZ32" s="10">
        <v>157426.4325</v>
      </c>
      <c r="CA32" s="10">
        <v>157426.4325</v>
      </c>
      <c r="CB32" s="10">
        <v>157426.4325</v>
      </c>
      <c r="CC32" s="10">
        <v>157426.4325</v>
      </c>
      <c r="CD32" s="10">
        <v>157426.4325</v>
      </c>
      <c r="CE32" s="10">
        <v>157426.4325</v>
      </c>
      <c r="CF32" s="10">
        <v>157426.4325</v>
      </c>
      <c r="CG32" s="10">
        <v>157426.4325</v>
      </c>
      <c r="CH32" s="10">
        <v>157426.4325</v>
      </c>
      <c r="CI32" s="10">
        <v>157426.4325</v>
      </c>
      <c r="CJ32" s="10">
        <v>157426.4325</v>
      </c>
      <c r="CK32" s="10">
        <v>157426.4325</v>
      </c>
      <c r="CL32" s="10">
        <v>157426.4325</v>
      </c>
      <c r="CM32" s="10">
        <v>157426.4325</v>
      </c>
      <c r="CN32" s="10">
        <v>157426.4325</v>
      </c>
      <c r="CO32" s="10">
        <v>157426.4325</v>
      </c>
      <c r="CP32" s="10">
        <v>157426.4325</v>
      </c>
      <c r="CQ32" s="10">
        <v>157426.4325</v>
      </c>
      <c r="CR32" s="10">
        <v>157426.4325</v>
      </c>
      <c r="CS32" s="10">
        <v>157426.4325</v>
      </c>
      <c r="CT32" s="10">
        <v>157426.4325</v>
      </c>
      <c r="CU32" s="10">
        <v>157426.4325</v>
      </c>
      <c r="CV32" s="10">
        <v>157426.4325</v>
      </c>
      <c r="CW32" s="10">
        <v>157426.4325</v>
      </c>
      <c r="CX32" s="10">
        <v>157426.4325</v>
      </c>
      <c r="CY32" s="10">
        <v>157426.4325</v>
      </c>
      <c r="CZ32" s="10">
        <v>157426.4325</v>
      </c>
      <c r="DA32" s="10">
        <v>157426.4325</v>
      </c>
      <c r="DB32" s="10">
        <v>157426.4325</v>
      </c>
      <c r="DC32" s="10">
        <v>157426.4325</v>
      </c>
      <c r="DD32" s="10">
        <v>157426.4325</v>
      </c>
      <c r="DE32" s="10">
        <v>157426.4325</v>
      </c>
      <c r="DF32" s="10">
        <v>157426.4325</v>
      </c>
      <c r="DG32" s="10">
        <v>157426.4325</v>
      </c>
      <c r="DH32" s="10">
        <v>181040.397375</v>
      </c>
      <c r="DI32" s="10">
        <v>181040.397375</v>
      </c>
      <c r="DJ32" s="10">
        <v>181040.397375</v>
      </c>
      <c r="DK32" s="10">
        <v>181040.397375</v>
      </c>
      <c r="DL32" s="10">
        <v>181040.397375</v>
      </c>
      <c r="DM32" s="10">
        <v>181040.397375</v>
      </c>
      <c r="DN32" s="10">
        <v>181040.397375</v>
      </c>
      <c r="DO32" s="10">
        <v>181040.397375</v>
      </c>
      <c r="DP32" s="10">
        <v>181040.397375</v>
      </c>
      <c r="DQ32" s="10">
        <v>181040.397375</v>
      </c>
      <c r="DR32" s="10">
        <v>181040.397375</v>
      </c>
      <c r="DS32" s="10">
        <v>181040.397375</v>
      </c>
      <c r="DT32" s="10">
        <v>181040.397375</v>
      </c>
      <c r="DU32" s="10">
        <v>181040.397375</v>
      </c>
      <c r="DV32" s="10">
        <v>181040.397375</v>
      </c>
      <c r="DW32" s="10">
        <v>181040.397375</v>
      </c>
      <c r="DX32" s="10">
        <v>181040.397375</v>
      </c>
      <c r="DY32" s="10">
        <v>181040.397375</v>
      </c>
      <c r="DZ32" s="10">
        <v>181040.397375</v>
      </c>
      <c r="EA32" s="10">
        <v>181040.397375</v>
      </c>
      <c r="EB32" s="10">
        <v>181040.397375</v>
      </c>
      <c r="EC32" s="10">
        <v>181040.397375</v>
      </c>
      <c r="ED32" s="10">
        <v>181040.397375</v>
      </c>
      <c r="EE32" s="10">
        <v>181040.397375</v>
      </c>
      <c r="EF32" s="10">
        <v>181040.397375</v>
      </c>
      <c r="EG32" s="10">
        <v>181040.397375</v>
      </c>
      <c r="EH32" s="10">
        <v>181040.397375</v>
      </c>
      <c r="EI32" s="10">
        <v>181040.397375</v>
      </c>
      <c r="EJ32" s="10">
        <v>181040.397375</v>
      </c>
      <c r="EK32" s="10">
        <v>181040.397375</v>
      </c>
      <c r="EL32" s="10">
        <v>181040.397375</v>
      </c>
      <c r="EM32" s="10">
        <v>181040.397375</v>
      </c>
      <c r="EN32" s="10">
        <v>181040.397375</v>
      </c>
      <c r="EO32" s="10">
        <v>181040.397375</v>
      </c>
      <c r="EP32" s="10">
        <v>181040.397375</v>
      </c>
      <c r="EQ32" s="10">
        <v>181040.397375</v>
      </c>
      <c r="ER32" s="10">
        <v>208196.45699325</v>
      </c>
      <c r="ES32" s="10">
        <v>208196.45699325</v>
      </c>
      <c r="ET32" s="10">
        <v>208196.45699325</v>
      </c>
      <c r="EU32" s="10">
        <v>208196.45699325</v>
      </c>
      <c r="EV32" s="10">
        <v>208196.45699325</v>
      </c>
      <c r="EW32" s="10">
        <v>208196.45699325</v>
      </c>
      <c r="EX32" s="10">
        <v>208196.45699325</v>
      </c>
      <c r="EY32" s="10">
        <v>208196.45699325</v>
      </c>
      <c r="EZ32" s="10">
        <v>208196.45699325</v>
      </c>
      <c r="FA32" s="10">
        <v>208196.45699325</v>
      </c>
      <c r="FB32" s="10">
        <v>208196.45699325</v>
      </c>
      <c r="FC32" s="10">
        <v>208196.45699325</v>
      </c>
      <c r="FD32" s="10">
        <v>208196.45699325</v>
      </c>
      <c r="FE32" s="10">
        <v>208196.45699325</v>
      </c>
      <c r="FF32" s="10">
        <v>208196.45699325</v>
      </c>
    </row>
    <row r="33" spans="1:162" ht="16.5">
      <c r="A33" s="16" t="s">
        <v>64</v>
      </c>
      <c r="B33" s="17" t="s">
        <v>149</v>
      </c>
      <c r="C33" s="22">
        <v>414009.07680000004</v>
      </c>
      <c r="D33" s="22"/>
      <c r="E33" s="22"/>
      <c r="F33" s="22"/>
      <c r="G33" s="22"/>
      <c r="H33" s="22"/>
      <c r="I33" s="22"/>
      <c r="J33" s="22"/>
      <c r="K33" s="22"/>
      <c r="L33" s="22">
        <v>414009.07680000004</v>
      </c>
      <c r="M33" s="22">
        <v>414009.07680000004</v>
      </c>
      <c r="N33" s="22">
        <v>414009.07680000004</v>
      </c>
      <c r="O33" s="22">
        <v>414009.07680000004</v>
      </c>
      <c r="P33" s="22">
        <v>414009.07680000004</v>
      </c>
      <c r="Q33" s="22">
        <v>414009.07680000004</v>
      </c>
      <c r="R33" s="22">
        <v>414009.07680000004</v>
      </c>
      <c r="S33" s="22">
        <v>414009.07680000004</v>
      </c>
      <c r="T33" s="22">
        <v>414009.07680000004</v>
      </c>
      <c r="U33" s="22">
        <v>414009.07680000004</v>
      </c>
      <c r="V33" s="22">
        <v>414009.07680000004</v>
      </c>
      <c r="W33" s="22">
        <v>414009.07680000004</v>
      </c>
      <c r="X33" s="22">
        <v>414009.07680000004</v>
      </c>
      <c r="Y33" s="22">
        <v>414009.07680000004</v>
      </c>
      <c r="Z33" s="22">
        <v>414009.07680000004</v>
      </c>
      <c r="AA33" s="22">
        <v>414009.07680000004</v>
      </c>
      <c r="AB33" s="22">
        <v>414009.07680000004</v>
      </c>
      <c r="AC33" s="22">
        <v>414009.07680000004</v>
      </c>
      <c r="AD33" s="22">
        <v>414009.07680000004</v>
      </c>
      <c r="AE33" s="22">
        <v>414009.07680000004</v>
      </c>
      <c r="AF33" s="22">
        <v>414009.07680000004</v>
      </c>
      <c r="AG33" s="22">
        <v>414009.07680000004</v>
      </c>
      <c r="AH33" s="22">
        <v>414009.07680000004</v>
      </c>
      <c r="AI33" s="22">
        <v>414009.07680000004</v>
      </c>
      <c r="AJ33" s="22">
        <v>414009.07680000004</v>
      </c>
      <c r="AK33" s="22">
        <v>414009.07680000004</v>
      </c>
      <c r="AL33" s="22">
        <v>414009.07680000004</v>
      </c>
      <c r="AM33" s="22">
        <v>414009.07680000004</v>
      </c>
      <c r="AN33" s="10">
        <v>476110.43832000007</v>
      </c>
      <c r="AO33" s="10">
        <v>476110.43832000007</v>
      </c>
      <c r="AP33" s="10">
        <v>476110.43832000007</v>
      </c>
      <c r="AQ33" s="10">
        <v>476110.43832000007</v>
      </c>
      <c r="AR33" s="10">
        <v>476110.43832000007</v>
      </c>
      <c r="AS33" s="10">
        <v>476110.43832000007</v>
      </c>
      <c r="AT33" s="10">
        <v>476110.43832000007</v>
      </c>
      <c r="AU33" s="10">
        <v>476110.43832000007</v>
      </c>
      <c r="AV33" s="10">
        <v>476110.43832000007</v>
      </c>
      <c r="AW33" s="10">
        <v>476110.43832000007</v>
      </c>
      <c r="AX33" s="10">
        <v>476110.43832000007</v>
      </c>
      <c r="AY33" s="10">
        <v>476110.43832000007</v>
      </c>
      <c r="AZ33" s="10">
        <v>476110.43832000007</v>
      </c>
      <c r="BA33" s="10">
        <v>476110.43832000007</v>
      </c>
      <c r="BB33" s="10">
        <v>476110.43832000007</v>
      </c>
      <c r="BC33" s="10">
        <v>476110.43832000007</v>
      </c>
      <c r="BD33" s="10">
        <v>476110.43832000007</v>
      </c>
      <c r="BE33" s="10">
        <v>476110.43832000007</v>
      </c>
      <c r="BF33" s="10">
        <v>476110.43832000007</v>
      </c>
      <c r="BG33" s="10">
        <v>476110.43832000007</v>
      </c>
      <c r="BH33" s="10">
        <v>476110.43832000007</v>
      </c>
      <c r="BI33" s="10">
        <v>476110.43832000007</v>
      </c>
      <c r="BJ33" s="10">
        <v>476110.43832000007</v>
      </c>
      <c r="BK33" s="10">
        <v>476110.43832000007</v>
      </c>
      <c r="BL33" s="10">
        <v>476110.43832000007</v>
      </c>
      <c r="BM33" s="10">
        <v>476110.43832000007</v>
      </c>
      <c r="BN33" s="10">
        <v>476110.43832000007</v>
      </c>
      <c r="BO33" s="10">
        <v>476110.43832000007</v>
      </c>
      <c r="BP33" s="10">
        <v>476110.43832000007</v>
      </c>
      <c r="BQ33" s="10">
        <v>476110.43832000007</v>
      </c>
      <c r="BR33" s="10">
        <v>476110.43832000007</v>
      </c>
      <c r="BS33" s="10">
        <v>476110.43832000007</v>
      </c>
      <c r="BT33" s="10">
        <v>476110.43832000007</v>
      </c>
      <c r="BU33" s="10">
        <v>476110.43832000007</v>
      </c>
      <c r="BV33" s="10">
        <v>476110.43832000007</v>
      </c>
      <c r="BW33" s="10">
        <v>476110.43832000007</v>
      </c>
      <c r="BX33" s="10">
        <v>547527.00406800013</v>
      </c>
      <c r="BY33" s="10">
        <v>547527.00406800013</v>
      </c>
      <c r="BZ33" s="10">
        <v>547527.00406800013</v>
      </c>
      <c r="CA33" s="10">
        <v>547527.00406800013</v>
      </c>
      <c r="CB33" s="10">
        <v>547527.00406800013</v>
      </c>
      <c r="CC33" s="10">
        <v>547527.00406800013</v>
      </c>
      <c r="CD33" s="10">
        <v>547527.00406800013</v>
      </c>
      <c r="CE33" s="10">
        <v>547527.00406800013</v>
      </c>
      <c r="CF33" s="10">
        <v>547527.00406800013</v>
      </c>
      <c r="CG33" s="10">
        <v>547527.00406800013</v>
      </c>
      <c r="CH33" s="10">
        <v>547527.00406800013</v>
      </c>
      <c r="CI33" s="10">
        <v>547527.00406800013</v>
      </c>
      <c r="CJ33" s="10">
        <v>547527.00406800013</v>
      </c>
      <c r="CK33" s="10">
        <v>547527.00406800013</v>
      </c>
      <c r="CL33" s="10">
        <v>547527.00406800013</v>
      </c>
      <c r="CM33" s="10">
        <v>547527.00406800013</v>
      </c>
      <c r="CN33" s="10">
        <v>547527.00406800013</v>
      </c>
      <c r="CO33" s="10">
        <v>547527.00406800013</v>
      </c>
      <c r="CP33" s="10">
        <v>547527.00406800013</v>
      </c>
      <c r="CQ33" s="10">
        <v>547527.00406800013</v>
      </c>
      <c r="CR33" s="10">
        <v>547527.00406800013</v>
      </c>
      <c r="CS33" s="10">
        <v>547527.00406800013</v>
      </c>
      <c r="CT33" s="10">
        <v>547527.00406800013</v>
      </c>
      <c r="CU33" s="10">
        <v>547527.00406800013</v>
      </c>
      <c r="CV33" s="10">
        <v>547527.00406800013</v>
      </c>
      <c r="CW33" s="10">
        <v>547527.00406800013</v>
      </c>
      <c r="CX33" s="10">
        <v>547527.00406800013</v>
      </c>
      <c r="CY33" s="10">
        <v>547527.00406800013</v>
      </c>
      <c r="CZ33" s="10">
        <v>547527.00406800013</v>
      </c>
      <c r="DA33" s="10">
        <v>547527.00406800013</v>
      </c>
      <c r="DB33" s="10">
        <v>547527.00406800013</v>
      </c>
      <c r="DC33" s="10">
        <v>547527.00406800013</v>
      </c>
      <c r="DD33" s="10">
        <v>547527.00406800013</v>
      </c>
      <c r="DE33" s="10">
        <v>547527.00406800013</v>
      </c>
      <c r="DF33" s="10">
        <v>547527.00406800013</v>
      </c>
      <c r="DG33" s="10">
        <v>547527.00406800013</v>
      </c>
      <c r="DH33" s="10">
        <v>629656.05467820016</v>
      </c>
      <c r="DI33" s="10">
        <v>629656.05467820016</v>
      </c>
      <c r="DJ33" s="10">
        <v>629656.05467820016</v>
      </c>
      <c r="DK33" s="10">
        <v>629656.05467820016</v>
      </c>
      <c r="DL33" s="10">
        <v>629656.05467820016</v>
      </c>
      <c r="DM33" s="10">
        <v>629656.05467820016</v>
      </c>
      <c r="DN33" s="10">
        <v>629656.05467820016</v>
      </c>
      <c r="DO33" s="10">
        <v>629656.05467820016</v>
      </c>
      <c r="DP33" s="10">
        <v>629656.05467820016</v>
      </c>
      <c r="DQ33" s="10">
        <v>629656.05467820016</v>
      </c>
      <c r="DR33" s="10">
        <v>629656.05467820016</v>
      </c>
      <c r="DS33" s="10">
        <v>629656.05467820016</v>
      </c>
      <c r="DT33" s="10">
        <v>629656.05467820016</v>
      </c>
      <c r="DU33" s="10">
        <v>629656.05467820016</v>
      </c>
      <c r="DV33" s="10">
        <v>629656.05467820016</v>
      </c>
      <c r="DW33" s="10">
        <v>629656.05467820016</v>
      </c>
      <c r="DX33" s="10">
        <v>629656.05467820016</v>
      </c>
      <c r="DY33" s="10">
        <v>629656.05467820016</v>
      </c>
      <c r="DZ33" s="10">
        <v>629656.05467820016</v>
      </c>
      <c r="EA33" s="10">
        <v>629656.05467820016</v>
      </c>
      <c r="EB33" s="10">
        <v>629656.05467820016</v>
      </c>
      <c r="EC33" s="10">
        <v>629656.05467820016</v>
      </c>
      <c r="ED33" s="10">
        <v>629656.05467820016</v>
      </c>
      <c r="EE33" s="10">
        <v>629656.05467820016</v>
      </c>
      <c r="EF33" s="10">
        <v>629656.05467820016</v>
      </c>
      <c r="EG33" s="10">
        <v>629656.05467820016</v>
      </c>
      <c r="EH33" s="10">
        <v>629656.05467820016</v>
      </c>
      <c r="EI33" s="10">
        <v>629656.05467820016</v>
      </c>
      <c r="EJ33" s="10">
        <v>629656.05467820016</v>
      </c>
      <c r="EK33" s="10">
        <v>629656.05467820016</v>
      </c>
      <c r="EL33" s="10">
        <v>629656.05467820016</v>
      </c>
      <c r="EM33" s="10">
        <v>629656.05467820016</v>
      </c>
      <c r="EN33" s="10">
        <v>629656.05467820016</v>
      </c>
      <c r="EO33" s="10">
        <v>629656.05467820016</v>
      </c>
      <c r="EP33" s="10">
        <v>629656.05467820016</v>
      </c>
      <c r="EQ33" s="10">
        <v>629656.05467820016</v>
      </c>
      <c r="ER33" s="10">
        <v>724104.46287993016</v>
      </c>
      <c r="ES33" s="10">
        <v>724104.46287993016</v>
      </c>
      <c r="ET33" s="10">
        <v>724104.46287993016</v>
      </c>
      <c r="EU33" s="10">
        <v>724104.46287993016</v>
      </c>
      <c r="EV33" s="10">
        <v>724104.46287993016</v>
      </c>
      <c r="EW33" s="10">
        <v>724104.46287993016</v>
      </c>
      <c r="EX33" s="10">
        <v>724104.46287993016</v>
      </c>
      <c r="EY33" s="10">
        <v>724104.46287993016</v>
      </c>
      <c r="EZ33" s="10">
        <v>724104.46287993016</v>
      </c>
      <c r="FA33" s="10">
        <v>724104.46287993016</v>
      </c>
      <c r="FB33" s="10">
        <v>724104.46287993016</v>
      </c>
      <c r="FC33" s="10">
        <v>724104.46287993016</v>
      </c>
      <c r="FD33" s="10">
        <v>724104.46287993016</v>
      </c>
      <c r="FE33" s="10">
        <v>724104.46287993016</v>
      </c>
      <c r="FF33" s="10">
        <v>724104.46287993016</v>
      </c>
    </row>
    <row r="34" spans="1:162" ht="16.5">
      <c r="A34" s="8" t="s">
        <v>150</v>
      </c>
      <c r="B34" s="9" t="s">
        <v>67</v>
      </c>
      <c r="C34" s="22">
        <v>188811</v>
      </c>
      <c r="D34" s="22"/>
      <c r="E34" s="22"/>
      <c r="F34" s="22"/>
      <c r="G34" s="22"/>
      <c r="H34" s="22"/>
      <c r="I34" s="22"/>
      <c r="J34" s="22"/>
      <c r="K34" s="22"/>
      <c r="L34" s="22">
        <v>164183.89000000001</v>
      </c>
      <c r="M34" s="22">
        <v>188811.47350000002</v>
      </c>
      <c r="N34" s="22">
        <v>188811</v>
      </c>
      <c r="O34" s="22">
        <v>188811</v>
      </c>
      <c r="P34" s="22">
        <v>188811</v>
      </c>
      <c r="Q34" s="22">
        <v>188811</v>
      </c>
      <c r="R34" s="22">
        <v>188811</v>
      </c>
      <c r="S34" s="22">
        <v>188811</v>
      </c>
      <c r="T34" s="22">
        <v>188811</v>
      </c>
      <c r="U34" s="22">
        <v>188811</v>
      </c>
      <c r="V34" s="22">
        <v>188811</v>
      </c>
      <c r="W34" s="22">
        <v>188811</v>
      </c>
      <c r="X34" s="22">
        <v>188811</v>
      </c>
      <c r="Y34" s="22">
        <v>188811</v>
      </c>
      <c r="Z34" s="22">
        <v>188811</v>
      </c>
      <c r="AA34" s="22">
        <v>188811</v>
      </c>
      <c r="AB34" s="22">
        <v>188811</v>
      </c>
      <c r="AC34" s="22">
        <v>188811</v>
      </c>
      <c r="AD34" s="22">
        <v>188811</v>
      </c>
      <c r="AE34" s="22">
        <v>188811</v>
      </c>
      <c r="AF34" s="22">
        <v>188811</v>
      </c>
      <c r="AG34" s="22">
        <v>188811</v>
      </c>
      <c r="AH34" s="22">
        <v>188811</v>
      </c>
      <c r="AI34" s="22">
        <v>188811</v>
      </c>
      <c r="AJ34" s="22">
        <v>188811</v>
      </c>
      <c r="AK34" s="22">
        <v>188811</v>
      </c>
      <c r="AL34" s="22">
        <v>188811</v>
      </c>
      <c r="AM34" s="22">
        <v>188811</v>
      </c>
      <c r="AN34" s="10">
        <v>217132.65</v>
      </c>
      <c r="AO34" s="10">
        <v>217132.65</v>
      </c>
      <c r="AP34" s="10">
        <v>217132.65</v>
      </c>
      <c r="AQ34" s="10">
        <v>217132.65</v>
      </c>
      <c r="AR34" s="10">
        <v>217132.65</v>
      </c>
      <c r="AS34" s="10">
        <v>217132.65</v>
      </c>
      <c r="AT34" s="10">
        <v>217132.65</v>
      </c>
      <c r="AU34" s="10">
        <v>217132.65</v>
      </c>
      <c r="AV34" s="10">
        <v>217132.65</v>
      </c>
      <c r="AW34" s="10">
        <v>217132.65</v>
      </c>
      <c r="AX34" s="10">
        <v>217132.65</v>
      </c>
      <c r="AY34" s="10">
        <v>217132.65</v>
      </c>
      <c r="AZ34" s="10">
        <v>217132.65</v>
      </c>
      <c r="BA34" s="10">
        <v>217132.65</v>
      </c>
      <c r="BB34" s="10">
        <v>217132.65</v>
      </c>
      <c r="BC34" s="10">
        <v>217132.65</v>
      </c>
      <c r="BD34" s="10">
        <v>217132.65</v>
      </c>
      <c r="BE34" s="10">
        <v>217132.65</v>
      </c>
      <c r="BF34" s="10">
        <v>217132.65</v>
      </c>
      <c r="BG34" s="10">
        <v>217132.65</v>
      </c>
      <c r="BH34" s="10">
        <v>217132.65</v>
      </c>
      <c r="BI34" s="10">
        <v>217132.65</v>
      </c>
      <c r="BJ34" s="10">
        <v>217132.65</v>
      </c>
      <c r="BK34" s="10">
        <v>217132.65</v>
      </c>
      <c r="BL34" s="10">
        <v>217132.65</v>
      </c>
      <c r="BM34" s="10">
        <v>217132.65</v>
      </c>
      <c r="BN34" s="10">
        <v>217132.65</v>
      </c>
      <c r="BO34" s="10">
        <v>217132.65</v>
      </c>
      <c r="BP34" s="10">
        <v>217132.65</v>
      </c>
      <c r="BQ34" s="10">
        <v>217132.65</v>
      </c>
      <c r="BR34" s="10">
        <v>217132.65</v>
      </c>
      <c r="BS34" s="10">
        <v>217132.65</v>
      </c>
      <c r="BT34" s="10">
        <v>217132.65</v>
      </c>
      <c r="BU34" s="10">
        <v>217132.65</v>
      </c>
      <c r="BV34" s="10">
        <v>217132.65</v>
      </c>
      <c r="BW34" s="10">
        <v>217132.65</v>
      </c>
      <c r="BX34" s="10">
        <v>249702.54749999999</v>
      </c>
      <c r="BY34" s="10">
        <v>249702.54749999999</v>
      </c>
      <c r="BZ34" s="10">
        <v>249702.54749999999</v>
      </c>
      <c r="CA34" s="10">
        <v>249702.54749999999</v>
      </c>
      <c r="CB34" s="10">
        <v>249702.54749999999</v>
      </c>
      <c r="CC34" s="10">
        <v>249702.54749999999</v>
      </c>
      <c r="CD34" s="10">
        <v>249702.54749999999</v>
      </c>
      <c r="CE34" s="10">
        <v>249702.54749999999</v>
      </c>
      <c r="CF34" s="10">
        <v>249702.54749999999</v>
      </c>
      <c r="CG34" s="10">
        <v>249702.54749999999</v>
      </c>
      <c r="CH34" s="10">
        <v>249702.54749999999</v>
      </c>
      <c r="CI34" s="10">
        <v>249702.54749999999</v>
      </c>
      <c r="CJ34" s="10">
        <v>249702.54749999999</v>
      </c>
      <c r="CK34" s="10">
        <v>249702.54749999999</v>
      </c>
      <c r="CL34" s="10">
        <v>249702.54749999999</v>
      </c>
      <c r="CM34" s="10">
        <v>249702.54749999999</v>
      </c>
      <c r="CN34" s="10">
        <v>249702.54749999999</v>
      </c>
      <c r="CO34" s="10">
        <v>249702.54749999999</v>
      </c>
      <c r="CP34" s="10">
        <v>249702.54749999999</v>
      </c>
      <c r="CQ34" s="10">
        <v>249702.54749999999</v>
      </c>
      <c r="CR34" s="10">
        <v>249702.54749999999</v>
      </c>
      <c r="CS34" s="10">
        <v>249702.54749999999</v>
      </c>
      <c r="CT34" s="10">
        <v>249702.54749999999</v>
      </c>
      <c r="CU34" s="10">
        <v>249702.54749999999</v>
      </c>
      <c r="CV34" s="10">
        <v>249702.54749999999</v>
      </c>
      <c r="CW34" s="10">
        <v>249702.54749999999</v>
      </c>
      <c r="CX34" s="10">
        <v>249702.54749999999</v>
      </c>
      <c r="CY34" s="10">
        <v>249702.54749999999</v>
      </c>
      <c r="CZ34" s="10">
        <v>249702.54749999999</v>
      </c>
      <c r="DA34" s="10">
        <v>249702.54749999999</v>
      </c>
      <c r="DB34" s="10">
        <v>249702.54749999999</v>
      </c>
      <c r="DC34" s="10">
        <v>249702.54749999999</v>
      </c>
      <c r="DD34" s="10">
        <v>249702.54749999999</v>
      </c>
      <c r="DE34" s="10">
        <v>249702.54749999999</v>
      </c>
      <c r="DF34" s="10">
        <v>249702.54749999999</v>
      </c>
      <c r="DG34" s="10">
        <v>249702.54749999999</v>
      </c>
      <c r="DH34" s="10">
        <v>287157.92962499999</v>
      </c>
      <c r="DI34" s="10">
        <v>287157.92962499999</v>
      </c>
      <c r="DJ34" s="10">
        <v>287157.92962499999</v>
      </c>
      <c r="DK34" s="10">
        <v>287157.92962499999</v>
      </c>
      <c r="DL34" s="10">
        <v>287157.92962499999</v>
      </c>
      <c r="DM34" s="10">
        <v>287157.92962499999</v>
      </c>
      <c r="DN34" s="10">
        <v>287157.92962499999</v>
      </c>
      <c r="DO34" s="10">
        <v>287157.92962499999</v>
      </c>
      <c r="DP34" s="10">
        <v>287157.92962499999</v>
      </c>
      <c r="DQ34" s="10">
        <v>287157.92962499999</v>
      </c>
      <c r="DR34" s="10">
        <v>287157.92962499999</v>
      </c>
      <c r="DS34" s="10">
        <v>287157.92962499999</v>
      </c>
      <c r="DT34" s="10">
        <v>287157.92962499999</v>
      </c>
      <c r="DU34" s="10">
        <v>287157.92962499999</v>
      </c>
      <c r="DV34" s="10">
        <v>287157.92962499999</v>
      </c>
      <c r="DW34" s="10">
        <v>287157.92962499999</v>
      </c>
      <c r="DX34" s="10">
        <v>287157.92962499999</v>
      </c>
      <c r="DY34" s="10">
        <v>287157.92962499999</v>
      </c>
      <c r="DZ34" s="10">
        <v>287157.92962499999</v>
      </c>
      <c r="EA34" s="10">
        <v>287157.92962499999</v>
      </c>
      <c r="EB34" s="10">
        <v>287157.92962499999</v>
      </c>
      <c r="EC34" s="10">
        <v>287157.92962499999</v>
      </c>
      <c r="ED34" s="10">
        <v>287157.92962499999</v>
      </c>
      <c r="EE34" s="10">
        <v>287157.92962499999</v>
      </c>
      <c r="EF34" s="10">
        <v>287157.92962499999</v>
      </c>
      <c r="EG34" s="10">
        <v>287157.92962499999</v>
      </c>
      <c r="EH34" s="10">
        <v>287157.92962499999</v>
      </c>
      <c r="EI34" s="10">
        <v>287157.92962499999</v>
      </c>
      <c r="EJ34" s="10">
        <v>287157.92962499999</v>
      </c>
      <c r="EK34" s="10">
        <v>287157.92962499999</v>
      </c>
      <c r="EL34" s="10">
        <v>287157.92962499999</v>
      </c>
      <c r="EM34" s="10">
        <v>287157.92962499999</v>
      </c>
      <c r="EN34" s="10">
        <v>287157.92962499999</v>
      </c>
      <c r="EO34" s="10">
        <v>287157.92962499999</v>
      </c>
      <c r="EP34" s="10">
        <v>287157.92962499999</v>
      </c>
      <c r="EQ34" s="10">
        <v>287157.92962499999</v>
      </c>
      <c r="ER34" s="10">
        <v>330231.61906875001</v>
      </c>
      <c r="ES34" s="10">
        <v>330231.61906875001</v>
      </c>
      <c r="ET34" s="10">
        <v>330231.61906875001</v>
      </c>
      <c r="EU34" s="10">
        <v>330231.61906875001</v>
      </c>
      <c r="EV34" s="10">
        <v>330231.61906875001</v>
      </c>
      <c r="EW34" s="10">
        <v>330231.61906875001</v>
      </c>
      <c r="EX34" s="10">
        <v>330231.61906875001</v>
      </c>
      <c r="EY34" s="10">
        <v>330231.61906875001</v>
      </c>
      <c r="EZ34" s="10">
        <v>330231.61906875001</v>
      </c>
      <c r="FA34" s="10">
        <v>330231.61906875001</v>
      </c>
      <c r="FB34" s="10">
        <v>330231.61906875001</v>
      </c>
      <c r="FC34" s="10">
        <v>330231.61906875001</v>
      </c>
      <c r="FD34" s="10">
        <v>330231.61906875001</v>
      </c>
      <c r="FE34" s="10">
        <v>330231.61906875001</v>
      </c>
      <c r="FF34" s="10">
        <v>330231.61906875001</v>
      </c>
    </row>
    <row r="35" spans="1:162" ht="16.5">
      <c r="A35" s="8" t="s">
        <v>66</v>
      </c>
      <c r="B35" s="9" t="s">
        <v>67</v>
      </c>
      <c r="C35" s="22">
        <v>251597</v>
      </c>
      <c r="D35" s="22"/>
      <c r="E35" s="22"/>
      <c r="F35" s="22"/>
      <c r="G35" s="22"/>
      <c r="H35" s="22"/>
      <c r="I35" s="22"/>
      <c r="J35" s="22"/>
      <c r="K35" s="22"/>
      <c r="L35" s="22">
        <v>218779.79500000001</v>
      </c>
      <c r="M35" s="22">
        <v>251596.76425000001</v>
      </c>
      <c r="N35" s="22">
        <v>251597</v>
      </c>
      <c r="O35" s="22">
        <v>251597</v>
      </c>
      <c r="P35" s="22">
        <v>251597</v>
      </c>
      <c r="Q35" s="22">
        <v>251597</v>
      </c>
      <c r="R35" s="22">
        <v>251597</v>
      </c>
      <c r="S35" s="22">
        <v>251597</v>
      </c>
      <c r="T35" s="22">
        <v>251597</v>
      </c>
      <c r="U35" s="22">
        <v>251597</v>
      </c>
      <c r="V35" s="22">
        <v>251597</v>
      </c>
      <c r="W35" s="22">
        <v>251597</v>
      </c>
      <c r="X35" s="22">
        <v>251597</v>
      </c>
      <c r="Y35" s="22">
        <v>251597</v>
      </c>
      <c r="Z35" s="22">
        <v>251597</v>
      </c>
      <c r="AA35" s="22">
        <v>251597</v>
      </c>
      <c r="AB35" s="22">
        <v>251597</v>
      </c>
      <c r="AC35" s="22">
        <v>251597</v>
      </c>
      <c r="AD35" s="22">
        <v>251597</v>
      </c>
      <c r="AE35" s="22">
        <v>251597</v>
      </c>
      <c r="AF35" s="22">
        <v>251597</v>
      </c>
      <c r="AG35" s="22">
        <v>251597</v>
      </c>
      <c r="AH35" s="22">
        <v>251597</v>
      </c>
      <c r="AI35" s="22">
        <v>251597</v>
      </c>
      <c r="AJ35" s="22">
        <v>251597</v>
      </c>
      <c r="AK35" s="22">
        <v>251597</v>
      </c>
      <c r="AL35" s="22">
        <v>251597</v>
      </c>
      <c r="AM35" s="22">
        <v>251597</v>
      </c>
      <c r="AN35" s="10">
        <v>289336.55</v>
      </c>
      <c r="AO35" s="10">
        <v>289336.55</v>
      </c>
      <c r="AP35" s="10">
        <v>289336.55</v>
      </c>
      <c r="AQ35" s="10">
        <v>289336.55</v>
      </c>
      <c r="AR35" s="10">
        <v>289336.55</v>
      </c>
      <c r="AS35" s="10">
        <v>289336.55</v>
      </c>
      <c r="AT35" s="10">
        <v>289336.55</v>
      </c>
      <c r="AU35" s="10">
        <v>289336.55</v>
      </c>
      <c r="AV35" s="10">
        <v>289336.55</v>
      </c>
      <c r="AW35" s="10">
        <v>289336.55</v>
      </c>
      <c r="AX35" s="10">
        <v>289336.55</v>
      </c>
      <c r="AY35" s="10">
        <v>289336.55</v>
      </c>
      <c r="AZ35" s="10">
        <v>289336.55</v>
      </c>
      <c r="BA35" s="10">
        <v>289336.55</v>
      </c>
      <c r="BB35" s="10">
        <v>289336.55</v>
      </c>
      <c r="BC35" s="10">
        <v>289336.55</v>
      </c>
      <c r="BD35" s="10">
        <v>289336.55</v>
      </c>
      <c r="BE35" s="10">
        <v>289336.55</v>
      </c>
      <c r="BF35" s="10">
        <v>289336.55</v>
      </c>
      <c r="BG35" s="10">
        <v>289336.55</v>
      </c>
      <c r="BH35" s="10">
        <v>289336.55</v>
      </c>
      <c r="BI35" s="10">
        <v>289336.55</v>
      </c>
      <c r="BJ35" s="10">
        <v>289336.55</v>
      </c>
      <c r="BK35" s="10">
        <v>289336.55</v>
      </c>
      <c r="BL35" s="10">
        <v>289336.55</v>
      </c>
      <c r="BM35" s="10">
        <v>289336.55</v>
      </c>
      <c r="BN35" s="10">
        <v>289336.55</v>
      </c>
      <c r="BO35" s="10">
        <v>289336.55</v>
      </c>
      <c r="BP35" s="10">
        <v>289336.55</v>
      </c>
      <c r="BQ35" s="10">
        <v>289336.55</v>
      </c>
      <c r="BR35" s="10">
        <v>289336.55</v>
      </c>
      <c r="BS35" s="10">
        <v>289336.55</v>
      </c>
      <c r="BT35" s="10">
        <v>289336.55</v>
      </c>
      <c r="BU35" s="10">
        <v>289336.55</v>
      </c>
      <c r="BV35" s="10">
        <v>289336.55</v>
      </c>
      <c r="BW35" s="10">
        <v>289336.55</v>
      </c>
      <c r="BX35" s="10">
        <v>332737.03249999997</v>
      </c>
      <c r="BY35" s="10">
        <v>332737.03249999997</v>
      </c>
      <c r="BZ35" s="10">
        <v>332737.03249999997</v>
      </c>
      <c r="CA35" s="10">
        <v>332737.03249999997</v>
      </c>
      <c r="CB35" s="10">
        <v>332737.03249999997</v>
      </c>
      <c r="CC35" s="10">
        <v>332737.03249999997</v>
      </c>
      <c r="CD35" s="10">
        <v>332737.03249999997</v>
      </c>
      <c r="CE35" s="10">
        <v>332737.03249999997</v>
      </c>
      <c r="CF35" s="10">
        <v>332737.03249999997</v>
      </c>
      <c r="CG35" s="10">
        <v>332737.03249999997</v>
      </c>
      <c r="CH35" s="10">
        <v>332737.03249999997</v>
      </c>
      <c r="CI35" s="10">
        <v>332737.03249999997</v>
      </c>
      <c r="CJ35" s="10">
        <v>332737.03249999997</v>
      </c>
      <c r="CK35" s="10">
        <v>332737.03249999997</v>
      </c>
      <c r="CL35" s="10">
        <v>332737.03249999997</v>
      </c>
      <c r="CM35" s="10">
        <v>332737.03249999997</v>
      </c>
      <c r="CN35" s="10">
        <v>332737.03249999997</v>
      </c>
      <c r="CO35" s="10">
        <v>332737.03249999997</v>
      </c>
      <c r="CP35" s="10">
        <v>332737.03249999997</v>
      </c>
      <c r="CQ35" s="10">
        <v>332737.03249999997</v>
      </c>
      <c r="CR35" s="10">
        <v>332737.03249999997</v>
      </c>
      <c r="CS35" s="10">
        <v>332737.03249999997</v>
      </c>
      <c r="CT35" s="10">
        <v>332737.03249999997</v>
      </c>
      <c r="CU35" s="10">
        <v>332737.03249999997</v>
      </c>
      <c r="CV35" s="10">
        <v>332737.03249999997</v>
      </c>
      <c r="CW35" s="10">
        <v>332737.03249999997</v>
      </c>
      <c r="CX35" s="10">
        <v>332737.03249999997</v>
      </c>
      <c r="CY35" s="10">
        <v>332737.03249999997</v>
      </c>
      <c r="CZ35" s="10">
        <v>332737.03249999997</v>
      </c>
      <c r="DA35" s="10">
        <v>332737.03249999997</v>
      </c>
      <c r="DB35" s="10">
        <v>332737.03249999997</v>
      </c>
      <c r="DC35" s="10">
        <v>332737.03249999997</v>
      </c>
      <c r="DD35" s="10">
        <v>332737.03249999997</v>
      </c>
      <c r="DE35" s="10">
        <v>332737.03249999997</v>
      </c>
      <c r="DF35" s="10">
        <v>332737.03249999997</v>
      </c>
      <c r="DG35" s="10">
        <v>332737.03249999997</v>
      </c>
      <c r="DH35" s="10">
        <v>382647.58737499994</v>
      </c>
      <c r="DI35" s="10">
        <v>382647.58737499994</v>
      </c>
      <c r="DJ35" s="10">
        <v>382647.58737499994</v>
      </c>
      <c r="DK35" s="10">
        <v>382647.58737499994</v>
      </c>
      <c r="DL35" s="10">
        <v>382647.58737499994</v>
      </c>
      <c r="DM35" s="10">
        <v>382647.58737499994</v>
      </c>
      <c r="DN35" s="10">
        <v>382647.58737499994</v>
      </c>
      <c r="DO35" s="10">
        <v>382647.58737499994</v>
      </c>
      <c r="DP35" s="10">
        <v>382647.58737499994</v>
      </c>
      <c r="DQ35" s="10">
        <v>382647.58737499994</v>
      </c>
      <c r="DR35" s="10">
        <v>382647.58737499994</v>
      </c>
      <c r="DS35" s="10">
        <v>382647.58737499994</v>
      </c>
      <c r="DT35" s="10">
        <v>382647.58737499994</v>
      </c>
      <c r="DU35" s="10">
        <v>382647.58737499994</v>
      </c>
      <c r="DV35" s="10">
        <v>382647.58737499994</v>
      </c>
      <c r="DW35" s="10">
        <v>382647.58737499994</v>
      </c>
      <c r="DX35" s="10">
        <v>382647.58737499994</v>
      </c>
      <c r="DY35" s="10">
        <v>382647.58737499994</v>
      </c>
      <c r="DZ35" s="10">
        <v>382647.58737499994</v>
      </c>
      <c r="EA35" s="10">
        <v>382647.58737499994</v>
      </c>
      <c r="EB35" s="10">
        <v>382647.58737499994</v>
      </c>
      <c r="EC35" s="10">
        <v>382647.58737499994</v>
      </c>
      <c r="ED35" s="10">
        <v>382647.58737499994</v>
      </c>
      <c r="EE35" s="10">
        <v>382647.58737499994</v>
      </c>
      <c r="EF35" s="10">
        <v>382647.58737499994</v>
      </c>
      <c r="EG35" s="10">
        <v>382647.58737499994</v>
      </c>
      <c r="EH35" s="10">
        <v>382647.58737499994</v>
      </c>
      <c r="EI35" s="10">
        <v>382647.58737499994</v>
      </c>
      <c r="EJ35" s="10">
        <v>382647.58737499994</v>
      </c>
      <c r="EK35" s="10">
        <v>382647.58737499994</v>
      </c>
      <c r="EL35" s="10">
        <v>382647.58737499994</v>
      </c>
      <c r="EM35" s="10">
        <v>382647.58737499994</v>
      </c>
      <c r="EN35" s="10">
        <v>382647.58737499994</v>
      </c>
      <c r="EO35" s="10">
        <v>382647.58737499994</v>
      </c>
      <c r="EP35" s="10">
        <v>382647.58737499994</v>
      </c>
      <c r="EQ35" s="10">
        <v>382647.58737499994</v>
      </c>
      <c r="ER35" s="10">
        <v>440044.72548124992</v>
      </c>
      <c r="ES35" s="10">
        <v>440044.72548124992</v>
      </c>
      <c r="ET35" s="10">
        <v>440044.72548124992</v>
      </c>
      <c r="EU35" s="10">
        <v>440044.72548124992</v>
      </c>
      <c r="EV35" s="10">
        <v>440044.72548124992</v>
      </c>
      <c r="EW35" s="10">
        <v>440044.72548124992</v>
      </c>
      <c r="EX35" s="10">
        <v>440044.72548124992</v>
      </c>
      <c r="EY35" s="10">
        <v>440044.72548124992</v>
      </c>
      <c r="EZ35" s="10">
        <v>440044.72548124992</v>
      </c>
      <c r="FA35" s="10">
        <v>440044.72548124992</v>
      </c>
      <c r="FB35" s="10">
        <v>440044.72548124992</v>
      </c>
      <c r="FC35" s="10">
        <v>440044.72548124992</v>
      </c>
      <c r="FD35" s="10">
        <v>440044.72548124992</v>
      </c>
      <c r="FE35" s="10">
        <v>440044.72548124992</v>
      </c>
      <c r="FF35" s="10">
        <v>440044.72548124992</v>
      </c>
    </row>
    <row r="36" spans="1:162" ht="16.5">
      <c r="A36" s="8" t="s">
        <v>68</v>
      </c>
      <c r="B36" s="9" t="s">
        <v>151</v>
      </c>
      <c r="C36" s="22">
        <v>339885.72000000003</v>
      </c>
      <c r="D36" s="22"/>
      <c r="E36" s="22"/>
      <c r="F36" s="22"/>
      <c r="G36" s="22"/>
      <c r="H36" s="22"/>
      <c r="I36" s="22"/>
      <c r="J36" s="22"/>
      <c r="K36" s="22"/>
      <c r="L36" s="22">
        <v>339885.72000000003</v>
      </c>
      <c r="M36" s="22">
        <v>339885.72000000003</v>
      </c>
      <c r="N36" s="22">
        <v>339885.72000000003</v>
      </c>
      <c r="O36" s="22">
        <v>339885.72000000003</v>
      </c>
      <c r="P36" s="22">
        <v>339885.72000000003</v>
      </c>
      <c r="Q36" s="22">
        <v>339885.72000000003</v>
      </c>
      <c r="R36" s="22">
        <v>339885.72000000003</v>
      </c>
      <c r="S36" s="22">
        <v>339885.72000000003</v>
      </c>
      <c r="T36" s="22">
        <v>339885.72000000003</v>
      </c>
      <c r="U36" s="22">
        <v>339885.72000000003</v>
      </c>
      <c r="V36" s="22">
        <v>339885.72000000003</v>
      </c>
      <c r="W36" s="22">
        <v>339885.72000000003</v>
      </c>
      <c r="X36" s="22">
        <v>339885.72000000003</v>
      </c>
      <c r="Y36" s="22">
        <v>339885.72000000003</v>
      </c>
      <c r="Z36" s="22">
        <v>339885.72000000003</v>
      </c>
      <c r="AA36" s="22">
        <v>339885.72000000003</v>
      </c>
      <c r="AB36" s="22">
        <v>339885.72000000003</v>
      </c>
      <c r="AC36" s="22">
        <v>339885.72000000003</v>
      </c>
      <c r="AD36" s="22">
        <v>339885.72000000003</v>
      </c>
      <c r="AE36" s="22">
        <v>339885.72000000003</v>
      </c>
      <c r="AF36" s="22">
        <v>339885.72000000003</v>
      </c>
      <c r="AG36" s="22">
        <v>339885.72000000003</v>
      </c>
      <c r="AH36" s="22">
        <v>339885.72000000003</v>
      </c>
      <c r="AI36" s="22">
        <v>339885.72000000003</v>
      </c>
      <c r="AJ36" s="22">
        <v>339885.72000000003</v>
      </c>
      <c r="AK36" s="22">
        <v>339885.72000000003</v>
      </c>
      <c r="AL36" s="22">
        <v>339885.72000000003</v>
      </c>
      <c r="AM36" s="22">
        <v>339885.72000000003</v>
      </c>
      <c r="AN36" s="10">
        <v>390868.57800000004</v>
      </c>
      <c r="AO36" s="10">
        <v>390868.57800000004</v>
      </c>
      <c r="AP36" s="10">
        <v>390868.57800000004</v>
      </c>
      <c r="AQ36" s="10">
        <v>390868.57800000004</v>
      </c>
      <c r="AR36" s="10">
        <v>390868.57800000004</v>
      </c>
      <c r="AS36" s="10">
        <v>390868.57800000004</v>
      </c>
      <c r="AT36" s="10">
        <v>390868.57800000004</v>
      </c>
      <c r="AU36" s="10">
        <v>390868.57800000004</v>
      </c>
      <c r="AV36" s="10">
        <v>390868.57800000004</v>
      </c>
      <c r="AW36" s="10">
        <v>390868.57800000004</v>
      </c>
      <c r="AX36" s="10">
        <v>390868.57800000004</v>
      </c>
      <c r="AY36" s="10">
        <v>390868.57800000004</v>
      </c>
      <c r="AZ36" s="10">
        <v>390868.57800000004</v>
      </c>
      <c r="BA36" s="10">
        <v>390868.57800000004</v>
      </c>
      <c r="BB36" s="10">
        <v>390868.57800000004</v>
      </c>
      <c r="BC36" s="10">
        <v>390868.57800000004</v>
      </c>
      <c r="BD36" s="10">
        <v>390868.57800000004</v>
      </c>
      <c r="BE36" s="10">
        <v>390868.57800000004</v>
      </c>
      <c r="BF36" s="10">
        <v>390868.57800000004</v>
      </c>
      <c r="BG36" s="10">
        <v>390868.57800000004</v>
      </c>
      <c r="BH36" s="10">
        <v>390868.57800000004</v>
      </c>
      <c r="BI36" s="10">
        <v>390868.57800000004</v>
      </c>
      <c r="BJ36" s="10">
        <v>390868.57800000004</v>
      </c>
      <c r="BK36" s="10">
        <v>390868.57800000004</v>
      </c>
      <c r="BL36" s="10">
        <v>390868.57800000004</v>
      </c>
      <c r="BM36" s="10">
        <v>390868.57800000004</v>
      </c>
      <c r="BN36" s="10">
        <v>390868.57800000004</v>
      </c>
      <c r="BO36" s="10">
        <v>390868.57800000004</v>
      </c>
      <c r="BP36" s="10">
        <v>390868.57800000004</v>
      </c>
      <c r="BQ36" s="10">
        <v>390868.57800000004</v>
      </c>
      <c r="BR36" s="10">
        <v>390868.57800000004</v>
      </c>
      <c r="BS36" s="10">
        <v>390868.57800000004</v>
      </c>
      <c r="BT36" s="10">
        <v>390868.57800000004</v>
      </c>
      <c r="BU36" s="10">
        <v>390868.57800000004</v>
      </c>
      <c r="BV36" s="10">
        <v>390868.57800000004</v>
      </c>
      <c r="BW36" s="10">
        <v>390868.57800000004</v>
      </c>
      <c r="BX36" s="10">
        <v>449498.86470000003</v>
      </c>
      <c r="BY36" s="10">
        <v>449498.86470000003</v>
      </c>
      <c r="BZ36" s="10">
        <v>449498.86470000003</v>
      </c>
      <c r="CA36" s="10">
        <v>449498.86470000003</v>
      </c>
      <c r="CB36" s="10">
        <v>449498.86470000003</v>
      </c>
      <c r="CC36" s="10">
        <v>449498.86470000003</v>
      </c>
      <c r="CD36" s="10">
        <v>449498.86470000003</v>
      </c>
      <c r="CE36" s="10">
        <v>449498.86470000003</v>
      </c>
      <c r="CF36" s="10">
        <v>449498.86470000003</v>
      </c>
      <c r="CG36" s="10">
        <v>449498.86470000003</v>
      </c>
      <c r="CH36" s="10">
        <v>449498.86470000003</v>
      </c>
      <c r="CI36" s="10">
        <v>449498.86470000003</v>
      </c>
      <c r="CJ36" s="10">
        <v>449498.86470000003</v>
      </c>
      <c r="CK36" s="10">
        <v>449498.86470000003</v>
      </c>
      <c r="CL36" s="10">
        <v>449498.86470000003</v>
      </c>
      <c r="CM36" s="10">
        <v>449498.86470000003</v>
      </c>
      <c r="CN36" s="10">
        <v>449498.86470000003</v>
      </c>
      <c r="CO36" s="10">
        <v>449498.86470000003</v>
      </c>
      <c r="CP36" s="10">
        <v>449498.86470000003</v>
      </c>
      <c r="CQ36" s="10">
        <v>449498.86470000003</v>
      </c>
      <c r="CR36" s="10">
        <v>449498.86470000003</v>
      </c>
      <c r="CS36" s="10">
        <v>449498.86470000003</v>
      </c>
      <c r="CT36" s="10">
        <v>449498.86470000003</v>
      </c>
      <c r="CU36" s="10">
        <v>449498.86470000003</v>
      </c>
      <c r="CV36" s="10">
        <v>449498.86470000003</v>
      </c>
      <c r="CW36" s="10">
        <v>449498.86470000003</v>
      </c>
      <c r="CX36" s="10">
        <v>449498.86470000003</v>
      </c>
      <c r="CY36" s="10">
        <v>449498.86470000003</v>
      </c>
      <c r="CZ36" s="10">
        <v>449498.86470000003</v>
      </c>
      <c r="DA36" s="10">
        <v>449498.86470000003</v>
      </c>
      <c r="DB36" s="10">
        <v>449498.86470000003</v>
      </c>
      <c r="DC36" s="10">
        <v>449498.86470000003</v>
      </c>
      <c r="DD36" s="10">
        <v>449498.86470000003</v>
      </c>
      <c r="DE36" s="10">
        <v>449498.86470000003</v>
      </c>
      <c r="DF36" s="10">
        <v>449498.86470000003</v>
      </c>
      <c r="DG36" s="10">
        <v>449498.86470000003</v>
      </c>
      <c r="DH36" s="10">
        <v>516923.69440500002</v>
      </c>
      <c r="DI36" s="10">
        <v>516923.69440500002</v>
      </c>
      <c r="DJ36" s="10">
        <v>516923.69440500002</v>
      </c>
      <c r="DK36" s="10">
        <v>516923.69440500002</v>
      </c>
      <c r="DL36" s="10">
        <v>516923.69440500002</v>
      </c>
      <c r="DM36" s="10">
        <v>516923.69440500002</v>
      </c>
      <c r="DN36" s="10">
        <v>516923.69440500002</v>
      </c>
      <c r="DO36" s="10">
        <v>516923.69440500002</v>
      </c>
      <c r="DP36" s="10">
        <v>516923.69440500002</v>
      </c>
      <c r="DQ36" s="10">
        <v>516923.69440500002</v>
      </c>
      <c r="DR36" s="10">
        <v>516923.69440500002</v>
      </c>
      <c r="DS36" s="10">
        <v>516923.69440500002</v>
      </c>
      <c r="DT36" s="10">
        <v>516923.69440500002</v>
      </c>
      <c r="DU36" s="10">
        <v>516923.69440500002</v>
      </c>
      <c r="DV36" s="10">
        <v>516923.69440500002</v>
      </c>
      <c r="DW36" s="10">
        <v>516923.69440500002</v>
      </c>
      <c r="DX36" s="10">
        <v>516923.69440500002</v>
      </c>
      <c r="DY36" s="10">
        <v>516923.69440500002</v>
      </c>
      <c r="DZ36" s="10">
        <v>516923.69440500002</v>
      </c>
      <c r="EA36" s="10">
        <v>516923.69440500002</v>
      </c>
      <c r="EB36" s="10">
        <v>516923.69440500002</v>
      </c>
      <c r="EC36" s="10">
        <v>516923.69440500002</v>
      </c>
      <c r="ED36" s="10">
        <v>516923.69440500002</v>
      </c>
      <c r="EE36" s="10">
        <v>516923.69440500002</v>
      </c>
      <c r="EF36" s="10">
        <v>516923.69440500002</v>
      </c>
      <c r="EG36" s="10">
        <v>516923.69440500002</v>
      </c>
      <c r="EH36" s="10">
        <v>516923.69440500002</v>
      </c>
      <c r="EI36" s="10">
        <v>516923.69440500002</v>
      </c>
      <c r="EJ36" s="10">
        <v>516923.69440500002</v>
      </c>
      <c r="EK36" s="10">
        <v>516923.69440500002</v>
      </c>
      <c r="EL36" s="10">
        <v>516923.69440500002</v>
      </c>
      <c r="EM36" s="10">
        <v>516923.69440500002</v>
      </c>
      <c r="EN36" s="10">
        <v>516923.69440500002</v>
      </c>
      <c r="EO36" s="10">
        <v>516923.69440500002</v>
      </c>
      <c r="EP36" s="10">
        <v>516923.69440500002</v>
      </c>
      <c r="EQ36" s="10">
        <v>516923.69440500002</v>
      </c>
      <c r="ER36" s="10">
        <v>594462.24856574996</v>
      </c>
      <c r="ES36" s="10">
        <v>594462.24856574996</v>
      </c>
      <c r="ET36" s="10">
        <v>594462.24856574996</v>
      </c>
      <c r="EU36" s="10">
        <v>594462.24856574996</v>
      </c>
      <c r="EV36" s="10">
        <v>594462.24856574996</v>
      </c>
      <c r="EW36" s="10">
        <v>594462.24856574996</v>
      </c>
      <c r="EX36" s="10">
        <v>594462.24856574996</v>
      </c>
      <c r="EY36" s="10">
        <v>594462.24856574996</v>
      </c>
      <c r="EZ36" s="10">
        <v>594462.24856574996</v>
      </c>
      <c r="FA36" s="10">
        <v>594462.24856574996</v>
      </c>
      <c r="FB36" s="10">
        <v>594462.24856574996</v>
      </c>
      <c r="FC36" s="10">
        <v>594462.24856574996</v>
      </c>
      <c r="FD36" s="10">
        <v>594462.24856574996</v>
      </c>
      <c r="FE36" s="10">
        <v>594462.24856574996</v>
      </c>
      <c r="FF36" s="10">
        <v>594462.24856574996</v>
      </c>
    </row>
    <row r="37" spans="1:162" ht="16.5">
      <c r="A37" s="8" t="s">
        <v>72</v>
      </c>
      <c r="B37" s="9" t="s">
        <v>152</v>
      </c>
      <c r="C37" s="22">
        <v>205191</v>
      </c>
      <c r="D37" s="22"/>
      <c r="E37" s="22"/>
      <c r="F37" s="22"/>
      <c r="G37" s="22"/>
      <c r="H37" s="22"/>
      <c r="I37" s="22"/>
      <c r="J37" s="22"/>
      <c r="K37" s="22"/>
      <c r="L37" s="22">
        <v>178427.2</v>
      </c>
      <c r="M37" s="22">
        <v>178427.2</v>
      </c>
      <c r="N37" s="22">
        <v>178427.2</v>
      </c>
      <c r="O37" s="22">
        <v>205191.28000000003</v>
      </c>
      <c r="P37" s="22">
        <v>205191.28000000003</v>
      </c>
      <c r="Q37" s="22">
        <v>205191.28000000003</v>
      </c>
      <c r="R37" s="22">
        <v>205191.28000000003</v>
      </c>
      <c r="S37" s="22">
        <v>205191.28000000003</v>
      </c>
      <c r="T37" s="22">
        <v>205191.28000000003</v>
      </c>
      <c r="U37" s="22">
        <v>205191.28000000003</v>
      </c>
      <c r="V37" s="22">
        <v>205191.28000000003</v>
      </c>
      <c r="W37" s="22">
        <v>205191.28000000003</v>
      </c>
      <c r="X37" s="22">
        <v>205191.28000000003</v>
      </c>
      <c r="Y37" s="22">
        <v>205191.28000000003</v>
      </c>
      <c r="Z37" s="22">
        <v>205191.28000000003</v>
      </c>
      <c r="AA37" s="22">
        <v>205191.28000000003</v>
      </c>
      <c r="AB37" s="22">
        <v>205191.28000000003</v>
      </c>
      <c r="AC37" s="22">
        <v>205191.28000000003</v>
      </c>
      <c r="AD37" s="22">
        <v>205191.28000000003</v>
      </c>
      <c r="AE37" s="22">
        <v>205191.28000000003</v>
      </c>
      <c r="AF37" s="22">
        <v>205191.28000000003</v>
      </c>
      <c r="AG37" s="22">
        <v>205191.28000000003</v>
      </c>
      <c r="AH37" s="22">
        <v>205191.28000000003</v>
      </c>
      <c r="AI37" s="22">
        <v>205191.28000000003</v>
      </c>
      <c r="AJ37" s="22">
        <v>205191.28000000003</v>
      </c>
      <c r="AK37" s="22">
        <v>205191.28000000003</v>
      </c>
      <c r="AL37" s="22">
        <v>205191.28000000003</v>
      </c>
      <c r="AM37" s="22">
        <v>205191.28000000003</v>
      </c>
      <c r="AN37" s="10">
        <v>235969.97200000004</v>
      </c>
      <c r="AO37" s="10">
        <v>235969.97200000004</v>
      </c>
      <c r="AP37" s="10">
        <v>235969.97200000004</v>
      </c>
      <c r="AQ37" s="10">
        <v>235969.97200000004</v>
      </c>
      <c r="AR37" s="10">
        <v>235969.97200000004</v>
      </c>
      <c r="AS37" s="10">
        <v>235969.97200000004</v>
      </c>
      <c r="AT37" s="10">
        <v>235969.97200000004</v>
      </c>
      <c r="AU37" s="10">
        <v>235969.97200000004</v>
      </c>
      <c r="AV37" s="10">
        <v>235969.97200000004</v>
      </c>
      <c r="AW37" s="10">
        <v>235969.97200000004</v>
      </c>
      <c r="AX37" s="10">
        <v>235969.97200000004</v>
      </c>
      <c r="AY37" s="10">
        <v>235969.97200000004</v>
      </c>
      <c r="AZ37" s="10">
        <v>235969.97200000004</v>
      </c>
      <c r="BA37" s="10">
        <v>235969.97200000004</v>
      </c>
      <c r="BB37" s="10">
        <v>235969.97200000004</v>
      </c>
      <c r="BC37" s="10">
        <v>235969.97200000004</v>
      </c>
      <c r="BD37" s="10">
        <v>235969.97200000004</v>
      </c>
      <c r="BE37" s="10">
        <v>235969.97200000004</v>
      </c>
      <c r="BF37" s="10">
        <v>235969.97200000004</v>
      </c>
      <c r="BG37" s="10">
        <v>235969.97200000004</v>
      </c>
      <c r="BH37" s="10">
        <v>235969.97200000004</v>
      </c>
      <c r="BI37" s="10">
        <v>235969.97200000004</v>
      </c>
      <c r="BJ37" s="10">
        <v>235969.97200000004</v>
      </c>
      <c r="BK37" s="10">
        <v>235969.97200000004</v>
      </c>
      <c r="BL37" s="10">
        <v>235969.97200000004</v>
      </c>
      <c r="BM37" s="10">
        <v>235969.97200000004</v>
      </c>
      <c r="BN37" s="10">
        <v>235969.97200000004</v>
      </c>
      <c r="BO37" s="10">
        <v>235969.97200000004</v>
      </c>
      <c r="BP37" s="10">
        <v>235969.97200000004</v>
      </c>
      <c r="BQ37" s="10">
        <v>235969.97200000004</v>
      </c>
      <c r="BR37" s="10">
        <v>235969.97200000004</v>
      </c>
      <c r="BS37" s="10">
        <v>235969.97200000004</v>
      </c>
      <c r="BT37" s="10">
        <v>235969.97200000004</v>
      </c>
      <c r="BU37" s="10">
        <v>235969.97200000004</v>
      </c>
      <c r="BV37" s="10">
        <v>235969.97200000004</v>
      </c>
      <c r="BW37" s="10">
        <v>235969.97200000004</v>
      </c>
      <c r="BX37" s="10">
        <v>271365.46780000004</v>
      </c>
      <c r="BY37" s="10">
        <v>271365.46780000004</v>
      </c>
      <c r="BZ37" s="10">
        <v>271365.46780000004</v>
      </c>
      <c r="CA37" s="10">
        <v>271365.46780000004</v>
      </c>
      <c r="CB37" s="10">
        <v>271365.46780000004</v>
      </c>
      <c r="CC37" s="10">
        <v>271365.46780000004</v>
      </c>
      <c r="CD37" s="10">
        <v>271365.46780000004</v>
      </c>
      <c r="CE37" s="10">
        <v>271365.46780000004</v>
      </c>
      <c r="CF37" s="10">
        <v>271365.46780000004</v>
      </c>
      <c r="CG37" s="10">
        <v>271365.46780000004</v>
      </c>
      <c r="CH37" s="10">
        <v>271365.46780000004</v>
      </c>
      <c r="CI37" s="10">
        <v>271365.46780000004</v>
      </c>
      <c r="CJ37" s="10">
        <v>271365.46780000004</v>
      </c>
      <c r="CK37" s="10">
        <v>271365.46780000004</v>
      </c>
      <c r="CL37" s="10">
        <v>271365.46780000004</v>
      </c>
      <c r="CM37" s="10">
        <v>271365.46780000004</v>
      </c>
      <c r="CN37" s="10">
        <v>271365.46780000004</v>
      </c>
      <c r="CO37" s="10">
        <v>271365.46780000004</v>
      </c>
      <c r="CP37" s="10">
        <v>271365.46780000004</v>
      </c>
      <c r="CQ37" s="10">
        <v>271365.46780000004</v>
      </c>
      <c r="CR37" s="10">
        <v>271365.46780000004</v>
      </c>
      <c r="CS37" s="10">
        <v>271365.46780000004</v>
      </c>
      <c r="CT37" s="10">
        <v>271365.46780000004</v>
      </c>
      <c r="CU37" s="10">
        <v>271365.46780000004</v>
      </c>
      <c r="CV37" s="10">
        <v>271365.46780000004</v>
      </c>
      <c r="CW37" s="10">
        <v>271365.46780000004</v>
      </c>
      <c r="CX37" s="10">
        <v>271365.46780000004</v>
      </c>
      <c r="CY37" s="10">
        <v>271365.46780000004</v>
      </c>
      <c r="CZ37" s="10">
        <v>271365.46780000004</v>
      </c>
      <c r="DA37" s="10">
        <v>271365.46780000004</v>
      </c>
      <c r="DB37" s="10">
        <v>271365.46780000004</v>
      </c>
      <c r="DC37" s="10">
        <v>271365.46780000004</v>
      </c>
      <c r="DD37" s="10">
        <v>271365.46780000004</v>
      </c>
      <c r="DE37" s="10">
        <v>271365.46780000004</v>
      </c>
      <c r="DF37" s="10">
        <v>271365.46780000004</v>
      </c>
      <c r="DG37" s="10">
        <v>271365.46780000004</v>
      </c>
      <c r="DH37" s="10">
        <v>312070.28797000006</v>
      </c>
      <c r="DI37" s="10">
        <v>312070.28797000006</v>
      </c>
      <c r="DJ37" s="10">
        <v>312070.28797000006</v>
      </c>
      <c r="DK37" s="10">
        <v>312070.28797000006</v>
      </c>
      <c r="DL37" s="10">
        <v>312070.28797000006</v>
      </c>
      <c r="DM37" s="10">
        <v>312070.28797000006</v>
      </c>
      <c r="DN37" s="10">
        <v>312070.28797000006</v>
      </c>
      <c r="DO37" s="10">
        <v>312070.28797000006</v>
      </c>
      <c r="DP37" s="10">
        <v>312070.28797000006</v>
      </c>
      <c r="DQ37" s="10">
        <v>312070.28797000006</v>
      </c>
      <c r="DR37" s="10">
        <v>312070.28797000006</v>
      </c>
      <c r="DS37" s="10">
        <v>312070.28797000006</v>
      </c>
      <c r="DT37" s="10">
        <v>312070.28797000006</v>
      </c>
      <c r="DU37" s="10">
        <v>312070.28797000006</v>
      </c>
      <c r="DV37" s="10">
        <v>312070.28797000006</v>
      </c>
      <c r="DW37" s="10">
        <v>312070.28797000006</v>
      </c>
      <c r="DX37" s="10">
        <v>312070.28797000006</v>
      </c>
      <c r="DY37" s="10">
        <v>312070.28797000006</v>
      </c>
      <c r="DZ37" s="10">
        <v>312070.28797000006</v>
      </c>
      <c r="EA37" s="10">
        <v>312070.28797000006</v>
      </c>
      <c r="EB37" s="10">
        <v>312070.28797000006</v>
      </c>
      <c r="EC37" s="10">
        <v>312070.28797000006</v>
      </c>
      <c r="ED37" s="10">
        <v>312070.28797000006</v>
      </c>
      <c r="EE37" s="10">
        <v>312070.28797000006</v>
      </c>
      <c r="EF37" s="10">
        <v>312070.28797000006</v>
      </c>
      <c r="EG37" s="10">
        <v>312070.28797000006</v>
      </c>
      <c r="EH37" s="10">
        <v>312070.28797000006</v>
      </c>
      <c r="EI37" s="10">
        <v>312070.28797000006</v>
      </c>
      <c r="EJ37" s="10">
        <v>312070.28797000006</v>
      </c>
      <c r="EK37" s="10">
        <v>312070.28797000006</v>
      </c>
      <c r="EL37" s="10">
        <v>312070.28797000006</v>
      </c>
      <c r="EM37" s="10">
        <v>312070.28797000006</v>
      </c>
      <c r="EN37" s="10">
        <v>312070.28797000006</v>
      </c>
      <c r="EO37" s="10">
        <v>312070.28797000006</v>
      </c>
      <c r="EP37" s="10">
        <v>312070.28797000006</v>
      </c>
      <c r="EQ37" s="10">
        <v>312070.28797000006</v>
      </c>
      <c r="ER37" s="10">
        <v>358880.8311655001</v>
      </c>
      <c r="ES37" s="10">
        <v>358880.8311655001</v>
      </c>
      <c r="ET37" s="10">
        <v>358880.8311655001</v>
      </c>
      <c r="EU37" s="10">
        <v>358880.8311655001</v>
      </c>
      <c r="EV37" s="10">
        <v>358880.8311655001</v>
      </c>
      <c r="EW37" s="10">
        <v>358880.8311655001</v>
      </c>
      <c r="EX37" s="10">
        <v>358880.8311655001</v>
      </c>
      <c r="EY37" s="10">
        <v>358880.8311655001</v>
      </c>
      <c r="EZ37" s="10">
        <v>358880.8311655001</v>
      </c>
      <c r="FA37" s="10">
        <v>358880.8311655001</v>
      </c>
      <c r="FB37" s="10">
        <v>358880.8311655001</v>
      </c>
      <c r="FC37" s="10">
        <v>358880.8311655001</v>
      </c>
      <c r="FD37" s="10">
        <v>358880.8311655001</v>
      </c>
      <c r="FE37" s="10">
        <v>358880.8311655001</v>
      </c>
      <c r="FF37" s="10">
        <v>358880.8311655001</v>
      </c>
    </row>
    <row r="38" spans="1:162" ht="16.5">
      <c r="A38" s="8" t="s">
        <v>74</v>
      </c>
      <c r="B38" s="9" t="s">
        <v>75</v>
      </c>
      <c r="C38" s="22">
        <v>79353</v>
      </c>
      <c r="D38" s="22"/>
      <c r="E38" s="22"/>
      <c r="F38" s="22"/>
      <c r="G38" s="22"/>
      <c r="H38" s="22"/>
      <c r="I38" s="22"/>
      <c r="J38" s="22"/>
      <c r="K38" s="22"/>
      <c r="L38" s="22">
        <v>79352.683640000003</v>
      </c>
      <c r="M38" s="22">
        <v>79353</v>
      </c>
      <c r="N38" s="22">
        <v>79353</v>
      </c>
      <c r="O38" s="22">
        <v>79353</v>
      </c>
      <c r="P38" s="22">
        <v>79353</v>
      </c>
      <c r="Q38" s="22">
        <v>79353</v>
      </c>
      <c r="R38" s="22">
        <v>79353</v>
      </c>
      <c r="S38" s="22">
        <v>79353</v>
      </c>
      <c r="T38" s="22">
        <v>79353</v>
      </c>
      <c r="U38" s="22">
        <v>79353</v>
      </c>
      <c r="V38" s="22">
        <v>79353</v>
      </c>
      <c r="W38" s="22">
        <v>79353</v>
      </c>
      <c r="X38" s="22">
        <v>79353</v>
      </c>
      <c r="Y38" s="22">
        <v>79353</v>
      </c>
      <c r="Z38" s="22">
        <v>79353</v>
      </c>
      <c r="AA38" s="22">
        <v>79353</v>
      </c>
      <c r="AB38" s="22">
        <v>79353</v>
      </c>
      <c r="AC38" s="22">
        <v>79353</v>
      </c>
      <c r="AD38" s="22">
        <v>79353</v>
      </c>
      <c r="AE38" s="22">
        <v>79353</v>
      </c>
      <c r="AF38" s="22">
        <v>79353</v>
      </c>
      <c r="AG38" s="22">
        <v>79353</v>
      </c>
      <c r="AH38" s="22">
        <v>79353</v>
      </c>
      <c r="AI38" s="22">
        <v>79353</v>
      </c>
      <c r="AJ38" s="22">
        <v>79353</v>
      </c>
      <c r="AK38" s="22">
        <v>79353</v>
      </c>
      <c r="AL38" s="22">
        <v>79353</v>
      </c>
      <c r="AM38" s="22">
        <v>79353</v>
      </c>
      <c r="AN38" s="10">
        <v>91255.95</v>
      </c>
      <c r="AO38" s="10">
        <v>91255.95</v>
      </c>
      <c r="AP38" s="10">
        <v>91255.95</v>
      </c>
      <c r="AQ38" s="10">
        <v>91255.95</v>
      </c>
      <c r="AR38" s="10">
        <v>91255.95</v>
      </c>
      <c r="AS38" s="10">
        <v>91255.95</v>
      </c>
      <c r="AT38" s="10">
        <v>91255.95</v>
      </c>
      <c r="AU38" s="10">
        <v>91255.95</v>
      </c>
      <c r="AV38" s="10">
        <v>91255.95</v>
      </c>
      <c r="AW38" s="10">
        <v>91255.95</v>
      </c>
      <c r="AX38" s="10">
        <v>91255.95</v>
      </c>
      <c r="AY38" s="10">
        <v>91255.95</v>
      </c>
      <c r="AZ38" s="10">
        <v>91255.95</v>
      </c>
      <c r="BA38" s="10">
        <v>91255.95</v>
      </c>
      <c r="BB38" s="10">
        <v>91255.95</v>
      </c>
      <c r="BC38" s="10">
        <v>91255.95</v>
      </c>
      <c r="BD38" s="10">
        <v>91255.95</v>
      </c>
      <c r="BE38" s="10">
        <v>91255.95</v>
      </c>
      <c r="BF38" s="10">
        <v>91255.95</v>
      </c>
      <c r="BG38" s="10">
        <v>91255.95</v>
      </c>
      <c r="BH38" s="10">
        <v>91255.95</v>
      </c>
      <c r="BI38" s="10">
        <v>91255.95</v>
      </c>
      <c r="BJ38" s="10">
        <v>91255.95</v>
      </c>
      <c r="BK38" s="10">
        <v>91255.95</v>
      </c>
      <c r="BL38" s="10">
        <v>91255.95</v>
      </c>
      <c r="BM38" s="10">
        <v>91255.95</v>
      </c>
      <c r="BN38" s="10">
        <v>91255.95</v>
      </c>
      <c r="BO38" s="10">
        <v>91255.95</v>
      </c>
      <c r="BP38" s="10">
        <v>91255.95</v>
      </c>
      <c r="BQ38" s="10">
        <v>91255.95</v>
      </c>
      <c r="BR38" s="10">
        <v>91255.95</v>
      </c>
      <c r="BS38" s="10">
        <v>91255.95</v>
      </c>
      <c r="BT38" s="10">
        <v>91255.95</v>
      </c>
      <c r="BU38" s="10">
        <v>91255.95</v>
      </c>
      <c r="BV38" s="10">
        <v>91255.95</v>
      </c>
      <c r="BW38" s="10">
        <v>91255.95</v>
      </c>
      <c r="BX38" s="10">
        <v>104944.3425</v>
      </c>
      <c r="BY38" s="10">
        <v>104944.3425</v>
      </c>
      <c r="BZ38" s="10">
        <v>104944.3425</v>
      </c>
      <c r="CA38" s="10">
        <v>104944.3425</v>
      </c>
      <c r="CB38" s="10">
        <v>104944.3425</v>
      </c>
      <c r="CC38" s="10">
        <v>104944.3425</v>
      </c>
      <c r="CD38" s="10">
        <v>104944.3425</v>
      </c>
      <c r="CE38" s="10">
        <v>104944.3425</v>
      </c>
      <c r="CF38" s="10">
        <v>104944.3425</v>
      </c>
      <c r="CG38" s="10">
        <v>104944.3425</v>
      </c>
      <c r="CH38" s="10">
        <v>104944.3425</v>
      </c>
      <c r="CI38" s="10">
        <v>104944.3425</v>
      </c>
      <c r="CJ38" s="10">
        <v>104944.3425</v>
      </c>
      <c r="CK38" s="10">
        <v>104944.3425</v>
      </c>
      <c r="CL38" s="10">
        <v>104944.3425</v>
      </c>
      <c r="CM38" s="10">
        <v>104944.3425</v>
      </c>
      <c r="CN38" s="10">
        <v>104944.3425</v>
      </c>
      <c r="CO38" s="10">
        <v>104944.3425</v>
      </c>
      <c r="CP38" s="10">
        <v>104944.3425</v>
      </c>
      <c r="CQ38" s="10">
        <v>104944.3425</v>
      </c>
      <c r="CR38" s="10">
        <v>104944.3425</v>
      </c>
      <c r="CS38" s="10">
        <v>104944.3425</v>
      </c>
      <c r="CT38" s="10">
        <v>104944.3425</v>
      </c>
      <c r="CU38" s="10">
        <v>104944.3425</v>
      </c>
      <c r="CV38" s="10">
        <v>104944.3425</v>
      </c>
      <c r="CW38" s="10">
        <v>104944.3425</v>
      </c>
      <c r="CX38" s="10">
        <v>104944.3425</v>
      </c>
      <c r="CY38" s="10">
        <v>104944.3425</v>
      </c>
      <c r="CZ38" s="10">
        <v>104944.3425</v>
      </c>
      <c r="DA38" s="10">
        <v>104944.3425</v>
      </c>
      <c r="DB38" s="10">
        <v>104944.3425</v>
      </c>
      <c r="DC38" s="10">
        <v>104944.3425</v>
      </c>
      <c r="DD38" s="10">
        <v>104944.3425</v>
      </c>
      <c r="DE38" s="10">
        <v>104944.3425</v>
      </c>
      <c r="DF38" s="10">
        <v>104944.3425</v>
      </c>
      <c r="DG38" s="10">
        <v>104944.3425</v>
      </c>
      <c r="DH38" s="10">
        <v>120685.993875</v>
      </c>
      <c r="DI38" s="10">
        <v>120685.993875</v>
      </c>
      <c r="DJ38" s="10">
        <v>120685.993875</v>
      </c>
      <c r="DK38" s="10">
        <v>120685.993875</v>
      </c>
      <c r="DL38" s="10">
        <v>120685.993875</v>
      </c>
      <c r="DM38" s="10">
        <v>120685.993875</v>
      </c>
      <c r="DN38" s="10">
        <v>120685.993875</v>
      </c>
      <c r="DO38" s="10">
        <v>120685.993875</v>
      </c>
      <c r="DP38" s="10">
        <v>120685.993875</v>
      </c>
      <c r="DQ38" s="10">
        <v>120685.993875</v>
      </c>
      <c r="DR38" s="10">
        <v>120685.993875</v>
      </c>
      <c r="DS38" s="10">
        <v>120685.993875</v>
      </c>
      <c r="DT38" s="10">
        <v>120685.993875</v>
      </c>
      <c r="DU38" s="10">
        <v>120685.993875</v>
      </c>
      <c r="DV38" s="10">
        <v>120685.993875</v>
      </c>
      <c r="DW38" s="10">
        <v>120685.993875</v>
      </c>
      <c r="DX38" s="10">
        <v>120685.993875</v>
      </c>
      <c r="DY38" s="10">
        <v>120685.993875</v>
      </c>
      <c r="DZ38" s="10">
        <v>120685.993875</v>
      </c>
      <c r="EA38" s="10">
        <v>120685.993875</v>
      </c>
      <c r="EB38" s="10">
        <v>120685.993875</v>
      </c>
      <c r="EC38" s="10">
        <v>120685.993875</v>
      </c>
      <c r="ED38" s="10">
        <v>120685.993875</v>
      </c>
      <c r="EE38" s="10">
        <v>120685.993875</v>
      </c>
      <c r="EF38" s="10">
        <v>120685.993875</v>
      </c>
      <c r="EG38" s="10">
        <v>120685.993875</v>
      </c>
      <c r="EH38" s="10">
        <v>120685.993875</v>
      </c>
      <c r="EI38" s="10">
        <v>120685.993875</v>
      </c>
      <c r="EJ38" s="10">
        <v>120685.993875</v>
      </c>
      <c r="EK38" s="10">
        <v>120685.993875</v>
      </c>
      <c r="EL38" s="10">
        <v>120685.993875</v>
      </c>
      <c r="EM38" s="10">
        <v>120685.993875</v>
      </c>
      <c r="EN38" s="10">
        <v>120685.993875</v>
      </c>
      <c r="EO38" s="10">
        <v>120685.993875</v>
      </c>
      <c r="EP38" s="10">
        <v>120685.993875</v>
      </c>
      <c r="EQ38" s="10">
        <v>120685.993875</v>
      </c>
      <c r="ER38" s="10">
        <v>138788.89295625</v>
      </c>
      <c r="ES38" s="10">
        <v>138788.89295625</v>
      </c>
      <c r="ET38" s="10">
        <v>138788.89295625</v>
      </c>
      <c r="EU38" s="10">
        <v>138788.89295625</v>
      </c>
      <c r="EV38" s="10">
        <v>138788.89295625</v>
      </c>
      <c r="EW38" s="10">
        <v>138788.89295625</v>
      </c>
      <c r="EX38" s="10">
        <v>138788.89295625</v>
      </c>
      <c r="EY38" s="10">
        <v>138788.89295625</v>
      </c>
      <c r="EZ38" s="10">
        <v>138788.89295625</v>
      </c>
      <c r="FA38" s="10">
        <v>138788.89295625</v>
      </c>
      <c r="FB38" s="10">
        <v>138788.89295625</v>
      </c>
      <c r="FC38" s="10">
        <v>138788.89295625</v>
      </c>
      <c r="FD38" s="10">
        <v>138788.89295625</v>
      </c>
      <c r="FE38" s="10">
        <v>138788.89295625</v>
      </c>
      <c r="FF38" s="10">
        <v>138788.89295625</v>
      </c>
    </row>
    <row r="39" spans="1:162" ht="16.5">
      <c r="A39" s="8" t="s">
        <v>76</v>
      </c>
      <c r="B39" s="9" t="s">
        <v>77</v>
      </c>
      <c r="C39" s="22">
        <v>117991.00000000001</v>
      </c>
      <c r="D39" s="22"/>
      <c r="E39" s="22"/>
      <c r="F39" s="22"/>
      <c r="G39" s="22"/>
      <c r="H39" s="22"/>
      <c r="I39" s="22"/>
      <c r="J39" s="22"/>
      <c r="K39" s="22"/>
      <c r="L39" s="22">
        <v>117991.00000000001</v>
      </c>
      <c r="M39" s="22">
        <v>117991.00000000001</v>
      </c>
      <c r="N39" s="22">
        <v>117991.00000000001</v>
      </c>
      <c r="O39" s="22">
        <v>117991.00000000001</v>
      </c>
      <c r="P39" s="22">
        <v>117991.00000000001</v>
      </c>
      <c r="Q39" s="22">
        <v>117991.00000000001</v>
      </c>
      <c r="R39" s="22">
        <v>117991.00000000001</v>
      </c>
      <c r="S39" s="22">
        <v>117991.00000000001</v>
      </c>
      <c r="T39" s="22">
        <v>117991.00000000001</v>
      </c>
      <c r="U39" s="22">
        <v>117991.00000000001</v>
      </c>
      <c r="V39" s="22">
        <v>117991.00000000001</v>
      </c>
      <c r="W39" s="22">
        <v>117991.00000000001</v>
      </c>
      <c r="X39" s="22">
        <v>117991.00000000001</v>
      </c>
      <c r="Y39" s="22">
        <v>117991.00000000001</v>
      </c>
      <c r="Z39" s="22">
        <v>117991.00000000001</v>
      </c>
      <c r="AA39" s="22">
        <v>117991.00000000001</v>
      </c>
      <c r="AB39" s="22">
        <v>117991.00000000001</v>
      </c>
      <c r="AC39" s="22">
        <v>117991.00000000001</v>
      </c>
      <c r="AD39" s="22">
        <v>117991.00000000001</v>
      </c>
      <c r="AE39" s="22">
        <v>117991.00000000001</v>
      </c>
      <c r="AF39" s="22">
        <v>117991.00000000001</v>
      </c>
      <c r="AG39" s="22">
        <v>117991.00000000001</v>
      </c>
      <c r="AH39" s="22">
        <v>117991.00000000001</v>
      </c>
      <c r="AI39" s="22">
        <v>117991.00000000001</v>
      </c>
      <c r="AJ39" s="22">
        <v>117991.00000000001</v>
      </c>
      <c r="AK39" s="22">
        <v>117991.00000000001</v>
      </c>
      <c r="AL39" s="22">
        <v>117991.00000000001</v>
      </c>
      <c r="AM39" s="22">
        <v>117991.00000000001</v>
      </c>
      <c r="AN39" s="10">
        <v>135689.65000000002</v>
      </c>
      <c r="AO39" s="10">
        <v>135689.65000000002</v>
      </c>
      <c r="AP39" s="10">
        <v>135689.65000000002</v>
      </c>
      <c r="AQ39" s="10">
        <v>135689.65000000002</v>
      </c>
      <c r="AR39" s="10">
        <v>135689.65000000002</v>
      </c>
      <c r="AS39" s="10">
        <v>135689.65000000002</v>
      </c>
      <c r="AT39" s="10">
        <v>135689.65000000002</v>
      </c>
      <c r="AU39" s="10">
        <v>135689.65000000002</v>
      </c>
      <c r="AV39" s="10">
        <v>135689.65000000002</v>
      </c>
      <c r="AW39" s="10">
        <v>135689.65000000002</v>
      </c>
      <c r="AX39" s="10">
        <v>135689.65000000002</v>
      </c>
      <c r="AY39" s="10">
        <v>135689.65000000002</v>
      </c>
      <c r="AZ39" s="10">
        <v>135689.65000000002</v>
      </c>
      <c r="BA39" s="10">
        <v>135689.65000000002</v>
      </c>
      <c r="BB39" s="10">
        <v>135689.65000000002</v>
      </c>
      <c r="BC39" s="10">
        <v>135689.65000000002</v>
      </c>
      <c r="BD39" s="10">
        <v>135689.65000000002</v>
      </c>
      <c r="BE39" s="10">
        <v>135689.65000000002</v>
      </c>
      <c r="BF39" s="10">
        <v>135689.65000000002</v>
      </c>
      <c r="BG39" s="10">
        <v>135689.65000000002</v>
      </c>
      <c r="BH39" s="10">
        <v>135689.65000000002</v>
      </c>
      <c r="BI39" s="10">
        <v>135689.65000000002</v>
      </c>
      <c r="BJ39" s="10">
        <v>135689.65000000002</v>
      </c>
      <c r="BK39" s="10">
        <v>135689.65000000002</v>
      </c>
      <c r="BL39" s="10">
        <v>135689.65000000002</v>
      </c>
      <c r="BM39" s="10">
        <v>135689.65000000002</v>
      </c>
      <c r="BN39" s="10">
        <v>135689.65000000002</v>
      </c>
      <c r="BO39" s="10">
        <v>135689.65000000002</v>
      </c>
      <c r="BP39" s="10">
        <v>135689.65000000002</v>
      </c>
      <c r="BQ39" s="10">
        <v>135689.65000000002</v>
      </c>
      <c r="BR39" s="10">
        <v>135689.65000000002</v>
      </c>
      <c r="BS39" s="10">
        <v>135689.65000000002</v>
      </c>
      <c r="BT39" s="10">
        <v>135689.65000000002</v>
      </c>
      <c r="BU39" s="10">
        <v>135689.65000000002</v>
      </c>
      <c r="BV39" s="10">
        <v>135689.65000000002</v>
      </c>
      <c r="BW39" s="10">
        <v>135689.65000000002</v>
      </c>
      <c r="BX39" s="10">
        <v>156043.09750000003</v>
      </c>
      <c r="BY39" s="10">
        <v>156043.09750000003</v>
      </c>
      <c r="BZ39" s="10">
        <v>156043.09750000003</v>
      </c>
      <c r="CA39" s="10">
        <v>156043.09750000003</v>
      </c>
      <c r="CB39" s="10">
        <v>156043.09750000003</v>
      </c>
      <c r="CC39" s="10">
        <v>156043.09750000003</v>
      </c>
      <c r="CD39" s="10">
        <v>156043.09750000003</v>
      </c>
      <c r="CE39" s="10">
        <v>156043.09750000003</v>
      </c>
      <c r="CF39" s="10">
        <v>156043.09750000003</v>
      </c>
      <c r="CG39" s="10">
        <v>156043.09750000003</v>
      </c>
      <c r="CH39" s="10">
        <v>156043.09750000003</v>
      </c>
      <c r="CI39" s="10">
        <v>156043.09750000003</v>
      </c>
      <c r="CJ39" s="10">
        <v>156043.09750000003</v>
      </c>
      <c r="CK39" s="10">
        <v>156043.09750000003</v>
      </c>
      <c r="CL39" s="10">
        <v>156043.09750000003</v>
      </c>
      <c r="CM39" s="10">
        <v>156043.09750000003</v>
      </c>
      <c r="CN39" s="10">
        <v>156043.09750000003</v>
      </c>
      <c r="CO39" s="10">
        <v>156043.09750000003</v>
      </c>
      <c r="CP39" s="10">
        <v>156043.09750000003</v>
      </c>
      <c r="CQ39" s="10">
        <v>156043.09750000003</v>
      </c>
      <c r="CR39" s="10">
        <v>156043.09750000003</v>
      </c>
      <c r="CS39" s="10">
        <v>156043.09750000003</v>
      </c>
      <c r="CT39" s="10">
        <v>156043.09750000003</v>
      </c>
      <c r="CU39" s="10">
        <v>156043.09750000003</v>
      </c>
      <c r="CV39" s="10">
        <v>156043.09750000003</v>
      </c>
      <c r="CW39" s="10">
        <v>156043.09750000003</v>
      </c>
      <c r="CX39" s="10">
        <v>156043.09750000003</v>
      </c>
      <c r="CY39" s="10">
        <v>156043.09750000003</v>
      </c>
      <c r="CZ39" s="10">
        <v>156043.09750000003</v>
      </c>
      <c r="DA39" s="10">
        <v>156043.09750000003</v>
      </c>
      <c r="DB39" s="10">
        <v>156043.09750000003</v>
      </c>
      <c r="DC39" s="10">
        <v>156043.09750000003</v>
      </c>
      <c r="DD39" s="10">
        <v>156043.09750000003</v>
      </c>
      <c r="DE39" s="10">
        <v>156043.09750000003</v>
      </c>
      <c r="DF39" s="10">
        <v>156043.09750000003</v>
      </c>
      <c r="DG39" s="10">
        <v>156043.09750000003</v>
      </c>
      <c r="DH39" s="10">
        <v>179449.56212500003</v>
      </c>
      <c r="DI39" s="10">
        <v>179449.56212500003</v>
      </c>
      <c r="DJ39" s="10">
        <v>179449.56212500003</v>
      </c>
      <c r="DK39" s="10">
        <v>179449.56212500003</v>
      </c>
      <c r="DL39" s="10">
        <v>179449.56212500003</v>
      </c>
      <c r="DM39" s="10">
        <v>179449.56212500003</v>
      </c>
      <c r="DN39" s="10">
        <v>179449.56212500003</v>
      </c>
      <c r="DO39" s="10">
        <v>179449.56212500003</v>
      </c>
      <c r="DP39" s="10">
        <v>179449.56212500003</v>
      </c>
      <c r="DQ39" s="10">
        <v>179449.56212500003</v>
      </c>
      <c r="DR39" s="10">
        <v>179449.56212500003</v>
      </c>
      <c r="DS39" s="10">
        <v>179449.56212500003</v>
      </c>
      <c r="DT39" s="10">
        <v>179449.56212500003</v>
      </c>
      <c r="DU39" s="10">
        <v>179449.56212500003</v>
      </c>
      <c r="DV39" s="10">
        <v>179449.56212500003</v>
      </c>
      <c r="DW39" s="10">
        <v>179449.56212500003</v>
      </c>
      <c r="DX39" s="10">
        <v>179449.56212500003</v>
      </c>
      <c r="DY39" s="10">
        <v>179449.56212500003</v>
      </c>
      <c r="DZ39" s="10">
        <v>179449.56212500003</v>
      </c>
      <c r="EA39" s="10">
        <v>179449.56212500003</v>
      </c>
      <c r="EB39" s="10">
        <v>179449.56212500003</v>
      </c>
      <c r="EC39" s="10">
        <v>179449.56212500003</v>
      </c>
      <c r="ED39" s="10">
        <v>179449.56212500003</v>
      </c>
      <c r="EE39" s="10">
        <v>179449.56212500003</v>
      </c>
      <c r="EF39" s="10">
        <v>179449.56212500003</v>
      </c>
      <c r="EG39" s="10">
        <v>179449.56212500003</v>
      </c>
      <c r="EH39" s="10">
        <v>179449.56212500003</v>
      </c>
      <c r="EI39" s="10">
        <v>179449.56212500003</v>
      </c>
      <c r="EJ39" s="10">
        <v>179449.56212500003</v>
      </c>
      <c r="EK39" s="10">
        <v>179449.56212500003</v>
      </c>
      <c r="EL39" s="10">
        <v>179449.56212500003</v>
      </c>
      <c r="EM39" s="10">
        <v>179449.56212500003</v>
      </c>
      <c r="EN39" s="10">
        <v>179449.56212500003</v>
      </c>
      <c r="EO39" s="10">
        <v>179449.56212500003</v>
      </c>
      <c r="EP39" s="10">
        <v>179449.56212500003</v>
      </c>
      <c r="EQ39" s="10">
        <v>179449.56212500003</v>
      </c>
      <c r="ER39" s="10">
        <v>206366.99644375002</v>
      </c>
      <c r="ES39" s="10">
        <v>206366.99644375002</v>
      </c>
      <c r="ET39" s="10">
        <v>206366.99644375002</v>
      </c>
      <c r="EU39" s="10">
        <v>206366.99644375002</v>
      </c>
      <c r="EV39" s="10">
        <v>206366.99644375002</v>
      </c>
      <c r="EW39" s="10">
        <v>206366.99644375002</v>
      </c>
      <c r="EX39" s="10">
        <v>206366.99644375002</v>
      </c>
      <c r="EY39" s="10">
        <v>206366.99644375002</v>
      </c>
      <c r="EZ39" s="10">
        <v>206366.99644375002</v>
      </c>
      <c r="FA39" s="10">
        <v>206366.99644375002</v>
      </c>
      <c r="FB39" s="10">
        <v>206366.99644375002</v>
      </c>
      <c r="FC39" s="10">
        <v>206366.99644375002</v>
      </c>
      <c r="FD39" s="10">
        <v>206366.99644375002</v>
      </c>
      <c r="FE39" s="10">
        <v>206366.99644375002</v>
      </c>
      <c r="FF39" s="10">
        <v>206366.99644375002</v>
      </c>
    </row>
    <row r="40" spans="1:162" ht="16.5">
      <c r="A40" s="8" t="s">
        <v>153</v>
      </c>
      <c r="B40" s="9" t="s">
        <v>154</v>
      </c>
      <c r="C40" s="22">
        <v>90123.199999999997</v>
      </c>
      <c r="D40" s="22"/>
      <c r="E40" s="22"/>
      <c r="F40" s="22"/>
      <c r="G40" s="22"/>
      <c r="H40" s="22"/>
      <c r="I40" s="22"/>
      <c r="J40" s="22"/>
      <c r="K40" s="22"/>
      <c r="L40" s="22">
        <v>90123.199999999997</v>
      </c>
      <c r="M40" s="22">
        <v>90123.199999999997</v>
      </c>
      <c r="N40" s="22">
        <v>90123.199999999997</v>
      </c>
      <c r="O40" s="22">
        <v>90123.199999999997</v>
      </c>
      <c r="P40" s="22">
        <v>90123.199999999997</v>
      </c>
      <c r="Q40" s="22">
        <v>90123.199999999997</v>
      </c>
      <c r="R40" s="22">
        <v>90123.199999999997</v>
      </c>
      <c r="S40" s="22">
        <v>90123.199999999997</v>
      </c>
      <c r="T40" s="22">
        <v>90123.199999999997</v>
      </c>
      <c r="U40" s="22">
        <v>90123.199999999997</v>
      </c>
      <c r="V40" s="22">
        <v>90123.199999999997</v>
      </c>
      <c r="W40" s="22">
        <v>90123.199999999997</v>
      </c>
      <c r="X40" s="22">
        <v>90123.199999999997</v>
      </c>
      <c r="Y40" s="22">
        <v>90123.199999999997</v>
      </c>
      <c r="Z40" s="22">
        <v>90123.199999999997</v>
      </c>
      <c r="AA40" s="22">
        <v>90123.199999999997</v>
      </c>
      <c r="AB40" s="22">
        <v>90123.199999999997</v>
      </c>
      <c r="AC40" s="22">
        <v>90123.199999999997</v>
      </c>
      <c r="AD40" s="22">
        <v>90123.199999999997</v>
      </c>
      <c r="AE40" s="22">
        <v>90123.199999999997</v>
      </c>
      <c r="AF40" s="22">
        <v>90123.199999999997</v>
      </c>
      <c r="AG40" s="22">
        <v>90123.199999999997</v>
      </c>
      <c r="AH40" s="22">
        <v>90123.199999999997</v>
      </c>
      <c r="AI40" s="22">
        <v>90123.199999999997</v>
      </c>
      <c r="AJ40" s="22">
        <v>90123.199999999997</v>
      </c>
      <c r="AK40" s="22">
        <v>90123.199999999997</v>
      </c>
      <c r="AL40" s="22">
        <v>90123.199999999997</v>
      </c>
      <c r="AM40" s="22">
        <v>90123.199999999997</v>
      </c>
      <c r="AN40" s="10">
        <v>103641.68</v>
      </c>
      <c r="AO40" s="10">
        <v>103641.68</v>
      </c>
      <c r="AP40" s="10">
        <v>103641.68</v>
      </c>
      <c r="AQ40" s="10">
        <v>103641.68</v>
      </c>
      <c r="AR40" s="10">
        <v>103641.68</v>
      </c>
      <c r="AS40" s="10">
        <v>103641.68</v>
      </c>
      <c r="AT40" s="10">
        <v>103641.68</v>
      </c>
      <c r="AU40" s="10">
        <v>103641.68</v>
      </c>
      <c r="AV40" s="10">
        <v>103641.68</v>
      </c>
      <c r="AW40" s="10">
        <v>103641.68</v>
      </c>
      <c r="AX40" s="10">
        <v>103641.68</v>
      </c>
      <c r="AY40" s="10">
        <v>103641.68</v>
      </c>
      <c r="AZ40" s="10">
        <v>103641.68</v>
      </c>
      <c r="BA40" s="10">
        <v>103641.68</v>
      </c>
      <c r="BB40" s="10">
        <v>103641.68</v>
      </c>
      <c r="BC40" s="10">
        <v>103641.68</v>
      </c>
      <c r="BD40" s="10">
        <v>103641.68</v>
      </c>
      <c r="BE40" s="10">
        <v>103641.68</v>
      </c>
      <c r="BF40" s="10">
        <v>103641.68</v>
      </c>
      <c r="BG40" s="10">
        <v>103641.68</v>
      </c>
      <c r="BH40" s="10">
        <v>103641.68</v>
      </c>
      <c r="BI40" s="10">
        <v>103641.68</v>
      </c>
      <c r="BJ40" s="10">
        <v>103641.68</v>
      </c>
      <c r="BK40" s="10">
        <v>103641.68</v>
      </c>
      <c r="BL40" s="10">
        <v>103641.68</v>
      </c>
      <c r="BM40" s="10">
        <v>103641.68</v>
      </c>
      <c r="BN40" s="10">
        <v>103641.68</v>
      </c>
      <c r="BO40" s="10">
        <v>103641.68</v>
      </c>
      <c r="BP40" s="10">
        <v>103641.68</v>
      </c>
      <c r="BQ40" s="10">
        <v>103641.68</v>
      </c>
      <c r="BR40" s="10">
        <v>103641.68</v>
      </c>
      <c r="BS40" s="10">
        <v>103641.68</v>
      </c>
      <c r="BT40" s="10">
        <v>103641.68</v>
      </c>
      <c r="BU40" s="10">
        <v>103641.68</v>
      </c>
      <c r="BV40" s="10">
        <v>103641.68</v>
      </c>
      <c r="BW40" s="10">
        <v>103641.68</v>
      </c>
      <c r="BX40" s="10">
        <v>119187.93199999999</v>
      </c>
      <c r="BY40" s="10">
        <v>119187.93199999999</v>
      </c>
      <c r="BZ40" s="10">
        <v>119187.93199999999</v>
      </c>
      <c r="CA40" s="10">
        <v>119187.93199999999</v>
      </c>
      <c r="CB40" s="10">
        <v>119187.93199999999</v>
      </c>
      <c r="CC40" s="10">
        <v>119187.93199999999</v>
      </c>
      <c r="CD40" s="10">
        <v>119187.93199999999</v>
      </c>
      <c r="CE40" s="10">
        <v>119187.93199999999</v>
      </c>
      <c r="CF40" s="10">
        <v>119187.93199999999</v>
      </c>
      <c r="CG40" s="10">
        <v>119187.93199999999</v>
      </c>
      <c r="CH40" s="10">
        <v>119187.93199999999</v>
      </c>
      <c r="CI40" s="10">
        <v>119187.93199999999</v>
      </c>
      <c r="CJ40" s="10">
        <v>119187.93199999999</v>
      </c>
      <c r="CK40" s="10">
        <v>119187.93199999999</v>
      </c>
      <c r="CL40" s="10">
        <v>119187.93199999999</v>
      </c>
      <c r="CM40" s="10">
        <v>119187.93199999999</v>
      </c>
      <c r="CN40" s="10">
        <v>119187.93199999999</v>
      </c>
      <c r="CO40" s="10">
        <v>119187.93199999999</v>
      </c>
      <c r="CP40" s="10">
        <v>119187.93199999999</v>
      </c>
      <c r="CQ40" s="10">
        <v>119187.93199999999</v>
      </c>
      <c r="CR40" s="10">
        <v>119187.93199999999</v>
      </c>
      <c r="CS40" s="10">
        <v>119187.93199999999</v>
      </c>
      <c r="CT40" s="10">
        <v>119187.93199999999</v>
      </c>
      <c r="CU40" s="10">
        <v>119187.93199999999</v>
      </c>
      <c r="CV40" s="10">
        <v>119187.93199999999</v>
      </c>
      <c r="CW40" s="10">
        <v>119187.93199999999</v>
      </c>
      <c r="CX40" s="10">
        <v>119187.93199999999</v>
      </c>
      <c r="CY40" s="10">
        <v>119187.93199999999</v>
      </c>
      <c r="CZ40" s="10">
        <v>119187.93199999999</v>
      </c>
      <c r="DA40" s="10">
        <v>119187.93199999999</v>
      </c>
      <c r="DB40" s="10">
        <v>119187.93199999999</v>
      </c>
      <c r="DC40" s="10">
        <v>119187.93199999999</v>
      </c>
      <c r="DD40" s="10">
        <v>119187.93199999999</v>
      </c>
      <c r="DE40" s="10">
        <v>119187.93199999999</v>
      </c>
      <c r="DF40" s="10">
        <v>119187.93199999999</v>
      </c>
      <c r="DG40" s="10">
        <v>119187.93199999999</v>
      </c>
      <c r="DH40" s="10">
        <v>137066.12179999999</v>
      </c>
      <c r="DI40" s="10">
        <v>137066.12179999999</v>
      </c>
      <c r="DJ40" s="10">
        <v>137066.12179999999</v>
      </c>
      <c r="DK40" s="10">
        <v>137066.12179999999</v>
      </c>
      <c r="DL40" s="10">
        <v>137066.12179999999</v>
      </c>
      <c r="DM40" s="10">
        <v>137066.12179999999</v>
      </c>
      <c r="DN40" s="10">
        <v>137066.12179999999</v>
      </c>
      <c r="DO40" s="10">
        <v>137066.12179999999</v>
      </c>
      <c r="DP40" s="10">
        <v>137066.12179999999</v>
      </c>
      <c r="DQ40" s="10">
        <v>137066.12179999999</v>
      </c>
      <c r="DR40" s="10">
        <v>137066.12179999999</v>
      </c>
      <c r="DS40" s="10">
        <v>137066.12179999999</v>
      </c>
      <c r="DT40" s="10">
        <v>137066.12179999999</v>
      </c>
      <c r="DU40" s="10">
        <v>137066.12179999999</v>
      </c>
      <c r="DV40" s="10">
        <v>137066.12179999999</v>
      </c>
      <c r="DW40" s="10">
        <v>137066.12179999999</v>
      </c>
      <c r="DX40" s="10">
        <v>137066.12179999999</v>
      </c>
      <c r="DY40" s="10">
        <v>137066.12179999999</v>
      </c>
      <c r="DZ40" s="10">
        <v>137066.12179999999</v>
      </c>
      <c r="EA40" s="10">
        <v>137066.12179999999</v>
      </c>
      <c r="EB40" s="10">
        <v>137066.12179999999</v>
      </c>
      <c r="EC40" s="10">
        <v>137066.12179999999</v>
      </c>
      <c r="ED40" s="10">
        <v>137066.12179999999</v>
      </c>
      <c r="EE40" s="10">
        <v>137066.12179999999</v>
      </c>
      <c r="EF40" s="10">
        <v>137066.12179999999</v>
      </c>
      <c r="EG40" s="10">
        <v>137066.12179999999</v>
      </c>
      <c r="EH40" s="10">
        <v>137066.12179999999</v>
      </c>
      <c r="EI40" s="10">
        <v>137066.12179999999</v>
      </c>
      <c r="EJ40" s="10">
        <v>137066.12179999999</v>
      </c>
      <c r="EK40" s="10">
        <v>137066.12179999999</v>
      </c>
      <c r="EL40" s="10">
        <v>137066.12179999999</v>
      </c>
      <c r="EM40" s="10">
        <v>137066.12179999999</v>
      </c>
      <c r="EN40" s="10">
        <v>137066.12179999999</v>
      </c>
      <c r="EO40" s="10">
        <v>137066.12179999999</v>
      </c>
      <c r="EP40" s="10">
        <v>137066.12179999999</v>
      </c>
      <c r="EQ40" s="10">
        <v>137066.12179999999</v>
      </c>
      <c r="ER40" s="10">
        <v>157626.04006999999</v>
      </c>
      <c r="ES40" s="10">
        <v>157626.04006999999</v>
      </c>
      <c r="ET40" s="10">
        <v>157626.04006999999</v>
      </c>
      <c r="EU40" s="10">
        <v>157626.04006999999</v>
      </c>
      <c r="EV40" s="10">
        <v>157626.04006999999</v>
      </c>
      <c r="EW40" s="10">
        <v>157626.04006999999</v>
      </c>
      <c r="EX40" s="10">
        <v>157626.04006999999</v>
      </c>
      <c r="EY40" s="10">
        <v>157626.04006999999</v>
      </c>
      <c r="EZ40" s="10">
        <v>157626.04006999999</v>
      </c>
      <c r="FA40" s="10">
        <v>157626.04006999999</v>
      </c>
      <c r="FB40" s="10">
        <v>157626.04006999999</v>
      </c>
      <c r="FC40" s="10">
        <v>157626.04006999999</v>
      </c>
      <c r="FD40" s="10">
        <v>157626.04006999999</v>
      </c>
      <c r="FE40" s="10">
        <v>157626.04006999999</v>
      </c>
      <c r="FF40" s="10">
        <v>157626.04006999999</v>
      </c>
    </row>
    <row r="41" spans="1:162" ht="16.5">
      <c r="A41" s="8" t="s">
        <v>155</v>
      </c>
      <c r="B41" s="9" t="s">
        <v>156</v>
      </c>
      <c r="C41" s="22">
        <v>84764.900000000009</v>
      </c>
      <c r="D41" s="22"/>
      <c r="E41" s="22"/>
      <c r="F41" s="22"/>
      <c r="G41" s="22"/>
      <c r="H41" s="22"/>
      <c r="I41" s="22"/>
      <c r="J41" s="22"/>
      <c r="K41" s="22"/>
      <c r="L41" s="22">
        <v>84764.900000000009</v>
      </c>
      <c r="M41" s="22">
        <v>84764.900000000009</v>
      </c>
      <c r="N41" s="22">
        <v>84764.900000000009</v>
      </c>
      <c r="O41" s="22">
        <v>84764.900000000009</v>
      </c>
      <c r="P41" s="22">
        <v>84764.900000000009</v>
      </c>
      <c r="Q41" s="22">
        <v>84764.900000000009</v>
      </c>
      <c r="R41" s="22">
        <v>84764.900000000009</v>
      </c>
      <c r="S41" s="22">
        <v>84764.900000000009</v>
      </c>
      <c r="T41" s="22">
        <v>84764.900000000009</v>
      </c>
      <c r="U41" s="22">
        <v>84764.900000000009</v>
      </c>
      <c r="V41" s="22">
        <v>84764.900000000009</v>
      </c>
      <c r="W41" s="22">
        <v>84764.900000000009</v>
      </c>
      <c r="X41" s="22">
        <v>84764.900000000009</v>
      </c>
      <c r="Y41" s="22">
        <v>84764.900000000009</v>
      </c>
      <c r="Z41" s="22">
        <v>84764.900000000009</v>
      </c>
      <c r="AA41" s="22">
        <v>84764.900000000009</v>
      </c>
      <c r="AB41" s="22">
        <v>84764.900000000009</v>
      </c>
      <c r="AC41" s="22">
        <v>84764.900000000009</v>
      </c>
      <c r="AD41" s="22">
        <v>84764.900000000009</v>
      </c>
      <c r="AE41" s="22">
        <v>84764.900000000009</v>
      </c>
      <c r="AF41" s="22">
        <v>84764.900000000009</v>
      </c>
      <c r="AG41" s="22">
        <v>84764.900000000009</v>
      </c>
      <c r="AH41" s="22">
        <v>84764.900000000009</v>
      </c>
      <c r="AI41" s="22">
        <v>84764.900000000009</v>
      </c>
      <c r="AJ41" s="22">
        <v>84764.900000000009</v>
      </c>
      <c r="AK41" s="22">
        <v>84764.900000000009</v>
      </c>
      <c r="AL41" s="22">
        <v>84764.900000000009</v>
      </c>
      <c r="AM41" s="22">
        <v>84764.900000000009</v>
      </c>
      <c r="AN41" s="10">
        <v>97479.635000000009</v>
      </c>
      <c r="AO41" s="10">
        <v>97479.635000000009</v>
      </c>
      <c r="AP41" s="10">
        <v>97479.635000000009</v>
      </c>
      <c r="AQ41" s="10">
        <v>97479.635000000009</v>
      </c>
      <c r="AR41" s="10">
        <v>97479.635000000009</v>
      </c>
      <c r="AS41" s="10">
        <v>97479.635000000009</v>
      </c>
      <c r="AT41" s="10">
        <v>97479.635000000009</v>
      </c>
      <c r="AU41" s="10">
        <v>97479.635000000009</v>
      </c>
      <c r="AV41" s="10">
        <v>97479.635000000009</v>
      </c>
      <c r="AW41" s="10">
        <v>97479.635000000009</v>
      </c>
      <c r="AX41" s="10">
        <v>97479.635000000009</v>
      </c>
      <c r="AY41" s="10">
        <v>97479.635000000009</v>
      </c>
      <c r="AZ41" s="10">
        <v>97479.635000000009</v>
      </c>
      <c r="BA41" s="10">
        <v>97479.635000000009</v>
      </c>
      <c r="BB41" s="10">
        <v>97479.635000000009</v>
      </c>
      <c r="BC41" s="10">
        <v>97479.635000000009</v>
      </c>
      <c r="BD41" s="10">
        <v>97479.635000000009</v>
      </c>
      <c r="BE41" s="10">
        <v>97479.635000000009</v>
      </c>
      <c r="BF41" s="10">
        <v>97479.635000000009</v>
      </c>
      <c r="BG41" s="10">
        <v>97479.635000000009</v>
      </c>
      <c r="BH41" s="10">
        <v>97479.635000000009</v>
      </c>
      <c r="BI41" s="10">
        <v>97479.635000000009</v>
      </c>
      <c r="BJ41" s="10">
        <v>97479.635000000009</v>
      </c>
      <c r="BK41" s="10">
        <v>97479.635000000009</v>
      </c>
      <c r="BL41" s="10">
        <v>97479.635000000009</v>
      </c>
      <c r="BM41" s="10">
        <v>97479.635000000009</v>
      </c>
      <c r="BN41" s="10">
        <v>97479.635000000009</v>
      </c>
      <c r="BO41" s="10">
        <v>97479.635000000009</v>
      </c>
      <c r="BP41" s="10">
        <v>97479.635000000009</v>
      </c>
      <c r="BQ41" s="10">
        <v>97479.635000000009</v>
      </c>
      <c r="BR41" s="10">
        <v>97479.635000000009</v>
      </c>
      <c r="BS41" s="10">
        <v>97479.635000000009</v>
      </c>
      <c r="BT41" s="10">
        <v>97479.635000000009</v>
      </c>
      <c r="BU41" s="10">
        <v>97479.635000000009</v>
      </c>
      <c r="BV41" s="10">
        <v>97479.635000000009</v>
      </c>
      <c r="BW41" s="10">
        <v>97479.635000000009</v>
      </c>
      <c r="BX41" s="10">
        <v>112101.58025000001</v>
      </c>
      <c r="BY41" s="10">
        <v>112101.58025000001</v>
      </c>
      <c r="BZ41" s="10">
        <v>112101.58025000001</v>
      </c>
      <c r="CA41" s="10">
        <v>112101.58025000001</v>
      </c>
      <c r="CB41" s="10">
        <v>112101.58025000001</v>
      </c>
      <c r="CC41" s="10">
        <v>112101.58025000001</v>
      </c>
      <c r="CD41" s="10">
        <v>112101.58025000001</v>
      </c>
      <c r="CE41" s="10">
        <v>112101.58025000001</v>
      </c>
      <c r="CF41" s="10">
        <v>112101.58025000001</v>
      </c>
      <c r="CG41" s="10">
        <v>112101.58025000001</v>
      </c>
      <c r="CH41" s="10">
        <v>112101.58025000001</v>
      </c>
      <c r="CI41" s="10">
        <v>112101.58025000001</v>
      </c>
      <c r="CJ41" s="10">
        <v>112101.58025000001</v>
      </c>
      <c r="CK41" s="10">
        <v>112101.58025000001</v>
      </c>
      <c r="CL41" s="10">
        <v>112101.58025000001</v>
      </c>
      <c r="CM41" s="10">
        <v>112101.58025000001</v>
      </c>
      <c r="CN41" s="10">
        <v>112101.58025000001</v>
      </c>
      <c r="CO41" s="10">
        <v>112101.58025000001</v>
      </c>
      <c r="CP41" s="10">
        <v>112101.58025000001</v>
      </c>
      <c r="CQ41" s="10">
        <v>112101.58025000001</v>
      </c>
      <c r="CR41" s="10">
        <v>112101.58025000001</v>
      </c>
      <c r="CS41" s="10">
        <v>112101.58025000001</v>
      </c>
      <c r="CT41" s="10">
        <v>112101.58025000001</v>
      </c>
      <c r="CU41" s="10">
        <v>112101.58025000001</v>
      </c>
      <c r="CV41" s="10">
        <v>112101.58025000001</v>
      </c>
      <c r="CW41" s="10">
        <v>112101.58025000001</v>
      </c>
      <c r="CX41" s="10">
        <v>112101.58025000001</v>
      </c>
      <c r="CY41" s="10">
        <v>112101.58025000001</v>
      </c>
      <c r="CZ41" s="10">
        <v>112101.58025000001</v>
      </c>
      <c r="DA41" s="10">
        <v>112101.58025000001</v>
      </c>
      <c r="DB41" s="10">
        <v>112101.58025000001</v>
      </c>
      <c r="DC41" s="10">
        <v>112101.58025000001</v>
      </c>
      <c r="DD41" s="10">
        <v>112101.58025000001</v>
      </c>
      <c r="DE41" s="10">
        <v>112101.58025000001</v>
      </c>
      <c r="DF41" s="10">
        <v>112101.58025000001</v>
      </c>
      <c r="DG41" s="10">
        <v>112101.58025000001</v>
      </c>
      <c r="DH41" s="10">
        <v>128916.81728750002</v>
      </c>
      <c r="DI41" s="10">
        <v>128916.81728750002</v>
      </c>
      <c r="DJ41" s="10">
        <v>128916.81728750002</v>
      </c>
      <c r="DK41" s="10">
        <v>128916.81728750002</v>
      </c>
      <c r="DL41" s="10">
        <v>128916.81728750002</v>
      </c>
      <c r="DM41" s="10">
        <v>128916.81728750002</v>
      </c>
      <c r="DN41" s="10">
        <v>128916.81728750002</v>
      </c>
      <c r="DO41" s="10">
        <v>128916.81728750002</v>
      </c>
      <c r="DP41" s="10">
        <v>128916.81728750002</v>
      </c>
      <c r="DQ41" s="10">
        <v>128916.81728750002</v>
      </c>
      <c r="DR41" s="10">
        <v>128916.81728750002</v>
      </c>
      <c r="DS41" s="10">
        <v>128916.81728750002</v>
      </c>
      <c r="DT41" s="10">
        <v>128916.81728750002</v>
      </c>
      <c r="DU41" s="10">
        <v>128916.81728750002</v>
      </c>
      <c r="DV41" s="10">
        <v>128916.81728750002</v>
      </c>
      <c r="DW41" s="10">
        <v>128916.81728750002</v>
      </c>
      <c r="DX41" s="10">
        <v>128916.81728750002</v>
      </c>
      <c r="DY41" s="10">
        <v>128916.81728750002</v>
      </c>
      <c r="DZ41" s="10">
        <v>128916.81728750002</v>
      </c>
      <c r="EA41" s="10">
        <v>128916.81728750002</v>
      </c>
      <c r="EB41" s="10">
        <v>128916.81728750002</v>
      </c>
      <c r="EC41" s="10">
        <v>128916.81728750002</v>
      </c>
      <c r="ED41" s="10">
        <v>128916.81728750002</v>
      </c>
      <c r="EE41" s="10">
        <v>128916.81728750002</v>
      </c>
      <c r="EF41" s="10">
        <v>128916.81728750002</v>
      </c>
      <c r="EG41" s="10">
        <v>128916.81728750002</v>
      </c>
      <c r="EH41" s="10">
        <v>128916.81728750002</v>
      </c>
      <c r="EI41" s="10">
        <v>128916.81728750002</v>
      </c>
      <c r="EJ41" s="10">
        <v>128916.81728750002</v>
      </c>
      <c r="EK41" s="10">
        <v>128916.81728750002</v>
      </c>
      <c r="EL41" s="10">
        <v>128916.81728750002</v>
      </c>
      <c r="EM41" s="10">
        <v>128916.81728750002</v>
      </c>
      <c r="EN41" s="10">
        <v>128916.81728750002</v>
      </c>
      <c r="EO41" s="10">
        <v>128916.81728750002</v>
      </c>
      <c r="EP41" s="10">
        <v>128916.81728750002</v>
      </c>
      <c r="EQ41" s="10">
        <v>128916.81728750002</v>
      </c>
      <c r="ER41" s="10">
        <v>148254.33988062502</v>
      </c>
      <c r="ES41" s="10">
        <v>148254.33988062502</v>
      </c>
      <c r="ET41" s="10">
        <v>148254.33988062502</v>
      </c>
      <c r="EU41" s="10">
        <v>148254.33988062502</v>
      </c>
      <c r="EV41" s="10">
        <v>148254.33988062502</v>
      </c>
      <c r="EW41" s="10">
        <v>148254.33988062502</v>
      </c>
      <c r="EX41" s="10">
        <v>148254.33988062502</v>
      </c>
      <c r="EY41" s="10">
        <v>148254.33988062502</v>
      </c>
      <c r="EZ41" s="10">
        <v>148254.33988062502</v>
      </c>
      <c r="FA41" s="10">
        <v>148254.33988062502</v>
      </c>
      <c r="FB41" s="10">
        <v>148254.33988062502</v>
      </c>
      <c r="FC41" s="10">
        <v>148254.33988062502</v>
      </c>
      <c r="FD41" s="10">
        <v>148254.33988062502</v>
      </c>
      <c r="FE41" s="10">
        <v>148254.33988062502</v>
      </c>
      <c r="FF41" s="10">
        <v>148254.33988062502</v>
      </c>
    </row>
    <row r="42" spans="1:162" ht="16.5">
      <c r="A42" s="8" t="s">
        <v>157</v>
      </c>
      <c r="B42" s="9" t="s">
        <v>158</v>
      </c>
      <c r="C42" s="22">
        <v>77281.5</v>
      </c>
      <c r="D42" s="22"/>
      <c r="E42" s="22"/>
      <c r="F42" s="22"/>
      <c r="G42" s="22"/>
      <c r="H42" s="22"/>
      <c r="I42" s="22"/>
      <c r="J42" s="22"/>
      <c r="K42" s="22"/>
      <c r="L42" s="22">
        <v>77281.5</v>
      </c>
      <c r="M42" s="22">
        <v>77281.5</v>
      </c>
      <c r="N42" s="22">
        <v>77281.5</v>
      </c>
      <c r="O42" s="22">
        <v>77281.5</v>
      </c>
      <c r="P42" s="22">
        <v>77281.5</v>
      </c>
      <c r="Q42" s="22">
        <v>77281.5</v>
      </c>
      <c r="R42" s="22">
        <v>77281.5</v>
      </c>
      <c r="S42" s="22">
        <v>77281.5</v>
      </c>
      <c r="T42" s="22">
        <v>77281.5</v>
      </c>
      <c r="U42" s="22">
        <v>77281.5</v>
      </c>
      <c r="V42" s="22">
        <v>77281.5</v>
      </c>
      <c r="W42" s="22">
        <v>77281.5</v>
      </c>
      <c r="X42" s="22">
        <v>77281.5</v>
      </c>
      <c r="Y42" s="22">
        <v>77281.5</v>
      </c>
      <c r="Z42" s="22">
        <v>77281.5</v>
      </c>
      <c r="AA42" s="22">
        <v>77281.5</v>
      </c>
      <c r="AB42" s="22">
        <v>77281.5</v>
      </c>
      <c r="AC42" s="22">
        <v>77281.5</v>
      </c>
      <c r="AD42" s="22">
        <v>77281.5</v>
      </c>
      <c r="AE42" s="22">
        <v>77281.5</v>
      </c>
      <c r="AF42" s="22">
        <v>77281.5</v>
      </c>
      <c r="AG42" s="22">
        <v>77281.5</v>
      </c>
      <c r="AH42" s="22">
        <v>77281.5</v>
      </c>
      <c r="AI42" s="22">
        <v>77281.5</v>
      </c>
      <c r="AJ42" s="22">
        <v>77281.5</v>
      </c>
      <c r="AK42" s="22">
        <v>77281.5</v>
      </c>
      <c r="AL42" s="22">
        <v>77281.5</v>
      </c>
      <c r="AM42" s="22">
        <v>77281.5</v>
      </c>
      <c r="AN42" s="10">
        <v>88873.725000000006</v>
      </c>
      <c r="AO42" s="10">
        <v>88873.725000000006</v>
      </c>
      <c r="AP42" s="10">
        <v>88873.725000000006</v>
      </c>
      <c r="AQ42" s="10">
        <v>88873.725000000006</v>
      </c>
      <c r="AR42" s="10">
        <v>88873.725000000006</v>
      </c>
      <c r="AS42" s="10">
        <v>88873.725000000006</v>
      </c>
      <c r="AT42" s="10">
        <v>88873.725000000006</v>
      </c>
      <c r="AU42" s="10">
        <v>88873.725000000006</v>
      </c>
      <c r="AV42" s="10">
        <v>88873.725000000006</v>
      </c>
      <c r="AW42" s="10">
        <v>88873.725000000006</v>
      </c>
      <c r="AX42" s="10">
        <v>88873.725000000006</v>
      </c>
      <c r="AY42" s="10">
        <v>88873.725000000006</v>
      </c>
      <c r="AZ42" s="10">
        <v>88873.725000000006</v>
      </c>
      <c r="BA42" s="10">
        <v>88873.725000000006</v>
      </c>
      <c r="BB42" s="10">
        <v>88873.725000000006</v>
      </c>
      <c r="BC42" s="10">
        <v>88873.725000000006</v>
      </c>
      <c r="BD42" s="10">
        <v>88873.725000000006</v>
      </c>
      <c r="BE42" s="10">
        <v>88873.725000000006</v>
      </c>
      <c r="BF42" s="10">
        <v>88873.725000000006</v>
      </c>
      <c r="BG42" s="10">
        <v>88873.725000000006</v>
      </c>
      <c r="BH42" s="10">
        <v>88873.725000000006</v>
      </c>
      <c r="BI42" s="10">
        <v>88873.725000000006</v>
      </c>
      <c r="BJ42" s="10">
        <v>88873.725000000006</v>
      </c>
      <c r="BK42" s="10">
        <v>88873.725000000006</v>
      </c>
      <c r="BL42" s="10">
        <v>88873.725000000006</v>
      </c>
      <c r="BM42" s="10">
        <v>88873.725000000006</v>
      </c>
      <c r="BN42" s="10">
        <v>88873.725000000006</v>
      </c>
      <c r="BO42" s="10">
        <v>88873.725000000006</v>
      </c>
      <c r="BP42" s="10">
        <v>88873.725000000006</v>
      </c>
      <c r="BQ42" s="10">
        <v>88873.725000000006</v>
      </c>
      <c r="BR42" s="10">
        <v>88873.725000000006</v>
      </c>
      <c r="BS42" s="10">
        <v>88873.725000000006</v>
      </c>
      <c r="BT42" s="10">
        <v>88873.725000000006</v>
      </c>
      <c r="BU42" s="10">
        <v>88873.725000000006</v>
      </c>
      <c r="BV42" s="10">
        <v>88873.725000000006</v>
      </c>
      <c r="BW42" s="10">
        <v>88873.725000000006</v>
      </c>
      <c r="BX42" s="10">
        <v>102204.78375</v>
      </c>
      <c r="BY42" s="10">
        <v>102204.78375</v>
      </c>
      <c r="BZ42" s="10">
        <v>102204.78375</v>
      </c>
      <c r="CA42" s="10">
        <v>102204.78375</v>
      </c>
      <c r="CB42" s="10">
        <v>102204.78375</v>
      </c>
      <c r="CC42" s="10">
        <v>102204.78375</v>
      </c>
      <c r="CD42" s="10">
        <v>102204.78375</v>
      </c>
      <c r="CE42" s="10">
        <v>102204.78375</v>
      </c>
      <c r="CF42" s="10">
        <v>102204.78375</v>
      </c>
      <c r="CG42" s="10">
        <v>102204.78375</v>
      </c>
      <c r="CH42" s="10">
        <v>102204.78375</v>
      </c>
      <c r="CI42" s="10">
        <v>102204.78375</v>
      </c>
      <c r="CJ42" s="10">
        <v>102204.78375</v>
      </c>
      <c r="CK42" s="10">
        <v>102204.78375</v>
      </c>
      <c r="CL42" s="10">
        <v>102204.78375</v>
      </c>
      <c r="CM42" s="10">
        <v>102204.78375</v>
      </c>
      <c r="CN42" s="10">
        <v>102204.78375</v>
      </c>
      <c r="CO42" s="10">
        <v>102204.78375</v>
      </c>
      <c r="CP42" s="10">
        <v>102204.78375</v>
      </c>
      <c r="CQ42" s="10">
        <v>102204.78375</v>
      </c>
      <c r="CR42" s="10">
        <v>102204.78375</v>
      </c>
      <c r="CS42" s="10">
        <v>102204.78375</v>
      </c>
      <c r="CT42" s="10">
        <v>102204.78375</v>
      </c>
      <c r="CU42" s="10">
        <v>102204.78375</v>
      </c>
      <c r="CV42" s="10">
        <v>102204.78375</v>
      </c>
      <c r="CW42" s="10">
        <v>102204.78375</v>
      </c>
      <c r="CX42" s="10">
        <v>102204.78375</v>
      </c>
      <c r="CY42" s="10">
        <v>102204.78375</v>
      </c>
      <c r="CZ42" s="10">
        <v>102204.78375</v>
      </c>
      <c r="DA42" s="10">
        <v>102204.78375</v>
      </c>
      <c r="DB42" s="10">
        <v>102204.78375</v>
      </c>
      <c r="DC42" s="10">
        <v>102204.78375</v>
      </c>
      <c r="DD42" s="10">
        <v>102204.78375</v>
      </c>
      <c r="DE42" s="10">
        <v>102204.78375</v>
      </c>
      <c r="DF42" s="10">
        <v>102204.78375</v>
      </c>
      <c r="DG42" s="10">
        <v>102204.78375</v>
      </c>
      <c r="DH42" s="10">
        <v>117535.5013125</v>
      </c>
      <c r="DI42" s="10">
        <v>117535.5013125</v>
      </c>
      <c r="DJ42" s="10">
        <v>117535.5013125</v>
      </c>
      <c r="DK42" s="10">
        <v>117535.5013125</v>
      </c>
      <c r="DL42" s="10">
        <v>117535.5013125</v>
      </c>
      <c r="DM42" s="10">
        <v>117535.5013125</v>
      </c>
      <c r="DN42" s="10">
        <v>117535.5013125</v>
      </c>
      <c r="DO42" s="10">
        <v>117535.5013125</v>
      </c>
      <c r="DP42" s="10">
        <v>117535.5013125</v>
      </c>
      <c r="DQ42" s="10">
        <v>117535.5013125</v>
      </c>
      <c r="DR42" s="10">
        <v>117535.5013125</v>
      </c>
      <c r="DS42" s="10">
        <v>117535.5013125</v>
      </c>
      <c r="DT42" s="10">
        <v>117535.5013125</v>
      </c>
      <c r="DU42" s="10">
        <v>117535.5013125</v>
      </c>
      <c r="DV42" s="10">
        <v>117535.5013125</v>
      </c>
      <c r="DW42" s="10">
        <v>117535.5013125</v>
      </c>
      <c r="DX42" s="10">
        <v>117535.5013125</v>
      </c>
      <c r="DY42" s="10">
        <v>117535.5013125</v>
      </c>
      <c r="DZ42" s="10">
        <v>117535.5013125</v>
      </c>
      <c r="EA42" s="10">
        <v>117535.5013125</v>
      </c>
      <c r="EB42" s="10">
        <v>117535.5013125</v>
      </c>
      <c r="EC42" s="10">
        <v>117535.5013125</v>
      </c>
      <c r="ED42" s="10">
        <v>117535.5013125</v>
      </c>
      <c r="EE42" s="10">
        <v>117535.5013125</v>
      </c>
      <c r="EF42" s="10">
        <v>117535.5013125</v>
      </c>
      <c r="EG42" s="10">
        <v>117535.5013125</v>
      </c>
      <c r="EH42" s="10">
        <v>117535.5013125</v>
      </c>
      <c r="EI42" s="10">
        <v>117535.5013125</v>
      </c>
      <c r="EJ42" s="10">
        <v>117535.5013125</v>
      </c>
      <c r="EK42" s="10">
        <v>117535.5013125</v>
      </c>
      <c r="EL42" s="10">
        <v>117535.5013125</v>
      </c>
      <c r="EM42" s="10">
        <v>117535.5013125</v>
      </c>
      <c r="EN42" s="10">
        <v>117535.5013125</v>
      </c>
      <c r="EO42" s="10">
        <v>117535.5013125</v>
      </c>
      <c r="EP42" s="10">
        <v>117535.5013125</v>
      </c>
      <c r="EQ42" s="10">
        <v>117535.5013125</v>
      </c>
      <c r="ER42" s="10">
        <v>135165.82650937501</v>
      </c>
      <c r="ES42" s="10">
        <v>135165.82650937501</v>
      </c>
      <c r="ET42" s="10">
        <v>135165.82650937501</v>
      </c>
      <c r="EU42" s="10">
        <v>135165.82650937501</v>
      </c>
      <c r="EV42" s="10">
        <v>135165.82650937501</v>
      </c>
      <c r="EW42" s="10">
        <v>135165.82650937501</v>
      </c>
      <c r="EX42" s="10">
        <v>135165.82650937501</v>
      </c>
      <c r="EY42" s="10">
        <v>135165.82650937501</v>
      </c>
      <c r="EZ42" s="10">
        <v>135165.82650937501</v>
      </c>
      <c r="FA42" s="10">
        <v>135165.82650937501</v>
      </c>
      <c r="FB42" s="10">
        <v>135165.82650937501</v>
      </c>
      <c r="FC42" s="10">
        <v>135165.82650937501</v>
      </c>
      <c r="FD42" s="10">
        <v>135165.82650937501</v>
      </c>
      <c r="FE42" s="10">
        <v>135165.82650937501</v>
      </c>
      <c r="FF42" s="10">
        <v>135165.82650937501</v>
      </c>
    </row>
    <row r="43" spans="1:162" ht="16.5">
      <c r="A43" s="8" t="s">
        <v>159</v>
      </c>
      <c r="B43" s="9" t="s">
        <v>160</v>
      </c>
      <c r="C43" s="22">
        <v>87692</v>
      </c>
      <c r="D43" s="22"/>
      <c r="E43" s="22"/>
      <c r="F43" s="22"/>
      <c r="G43" s="22"/>
      <c r="H43" s="22"/>
      <c r="I43" s="22"/>
      <c r="J43" s="22"/>
      <c r="K43" s="22"/>
      <c r="L43" s="22">
        <v>87692.1</v>
      </c>
      <c r="M43" s="22">
        <v>87692</v>
      </c>
      <c r="N43" s="22">
        <v>87692</v>
      </c>
      <c r="O43" s="22">
        <v>87692</v>
      </c>
      <c r="P43" s="22">
        <v>87692</v>
      </c>
      <c r="Q43" s="22">
        <v>87692</v>
      </c>
      <c r="R43" s="22">
        <v>87692</v>
      </c>
      <c r="S43" s="22">
        <v>87692</v>
      </c>
      <c r="T43" s="22">
        <v>87692</v>
      </c>
      <c r="U43" s="22">
        <v>87692</v>
      </c>
      <c r="V43" s="22">
        <v>87692</v>
      </c>
      <c r="W43" s="22">
        <v>87692</v>
      </c>
      <c r="X43" s="22">
        <v>87692</v>
      </c>
      <c r="Y43" s="22">
        <v>87692</v>
      </c>
      <c r="Z43" s="22">
        <v>87692</v>
      </c>
      <c r="AA43" s="22">
        <v>87692</v>
      </c>
      <c r="AB43" s="22">
        <v>87692</v>
      </c>
      <c r="AC43" s="22">
        <v>87692</v>
      </c>
      <c r="AD43" s="22">
        <v>87692</v>
      </c>
      <c r="AE43" s="22">
        <v>87692</v>
      </c>
      <c r="AF43" s="22">
        <v>87692</v>
      </c>
      <c r="AG43" s="22">
        <v>87692</v>
      </c>
      <c r="AH43" s="22">
        <v>87692</v>
      </c>
      <c r="AI43" s="22">
        <v>87692</v>
      </c>
      <c r="AJ43" s="22">
        <v>87692</v>
      </c>
      <c r="AK43" s="22">
        <v>87692</v>
      </c>
      <c r="AL43" s="22">
        <v>87692</v>
      </c>
      <c r="AM43" s="22">
        <v>87692</v>
      </c>
      <c r="AN43" s="10">
        <v>100845.8</v>
      </c>
      <c r="AO43" s="10">
        <v>100845.8</v>
      </c>
      <c r="AP43" s="10">
        <v>100845.8</v>
      </c>
      <c r="AQ43" s="10">
        <v>100845.8</v>
      </c>
      <c r="AR43" s="10">
        <v>100845.8</v>
      </c>
      <c r="AS43" s="10">
        <v>100845.8</v>
      </c>
      <c r="AT43" s="10">
        <v>100845.8</v>
      </c>
      <c r="AU43" s="10">
        <v>100845.8</v>
      </c>
      <c r="AV43" s="10">
        <v>100845.8</v>
      </c>
      <c r="AW43" s="10">
        <v>100845.8</v>
      </c>
      <c r="AX43" s="10">
        <v>100845.8</v>
      </c>
      <c r="AY43" s="10">
        <v>100845.8</v>
      </c>
      <c r="AZ43" s="10">
        <v>100845.8</v>
      </c>
      <c r="BA43" s="10">
        <v>100845.8</v>
      </c>
      <c r="BB43" s="10">
        <v>100845.8</v>
      </c>
      <c r="BC43" s="10">
        <v>100845.8</v>
      </c>
      <c r="BD43" s="10">
        <v>100845.8</v>
      </c>
      <c r="BE43" s="10">
        <v>100845.8</v>
      </c>
      <c r="BF43" s="10">
        <v>100845.8</v>
      </c>
      <c r="BG43" s="10">
        <v>100845.8</v>
      </c>
      <c r="BH43" s="10">
        <v>100845.8</v>
      </c>
      <c r="BI43" s="10">
        <v>100845.8</v>
      </c>
      <c r="BJ43" s="10">
        <v>100845.8</v>
      </c>
      <c r="BK43" s="10">
        <v>100845.8</v>
      </c>
      <c r="BL43" s="10">
        <v>100845.8</v>
      </c>
      <c r="BM43" s="10">
        <v>100845.8</v>
      </c>
      <c r="BN43" s="10">
        <v>100845.8</v>
      </c>
      <c r="BO43" s="10">
        <v>100845.8</v>
      </c>
      <c r="BP43" s="10">
        <v>100845.8</v>
      </c>
      <c r="BQ43" s="10">
        <v>100845.8</v>
      </c>
      <c r="BR43" s="10">
        <v>100845.8</v>
      </c>
      <c r="BS43" s="10">
        <v>100845.8</v>
      </c>
      <c r="BT43" s="10">
        <v>100845.8</v>
      </c>
      <c r="BU43" s="10">
        <v>100845.8</v>
      </c>
      <c r="BV43" s="10">
        <v>100845.8</v>
      </c>
      <c r="BW43" s="10">
        <v>100845.8</v>
      </c>
      <c r="BX43" s="10">
        <v>115972.67</v>
      </c>
      <c r="BY43" s="10">
        <v>115972.67</v>
      </c>
      <c r="BZ43" s="10">
        <v>115972.67</v>
      </c>
      <c r="CA43" s="10">
        <v>115972.67</v>
      </c>
      <c r="CB43" s="10">
        <v>115972.67</v>
      </c>
      <c r="CC43" s="10">
        <v>115972.67</v>
      </c>
      <c r="CD43" s="10">
        <v>115972.67</v>
      </c>
      <c r="CE43" s="10">
        <v>115972.67</v>
      </c>
      <c r="CF43" s="10">
        <v>115972.67</v>
      </c>
      <c r="CG43" s="10">
        <v>115972.67</v>
      </c>
      <c r="CH43" s="10">
        <v>115972.67</v>
      </c>
      <c r="CI43" s="10">
        <v>115972.67</v>
      </c>
      <c r="CJ43" s="10">
        <v>115972.67</v>
      </c>
      <c r="CK43" s="10">
        <v>115972.67</v>
      </c>
      <c r="CL43" s="10">
        <v>115972.67</v>
      </c>
      <c r="CM43" s="10">
        <v>115972.67</v>
      </c>
      <c r="CN43" s="10">
        <v>115972.67</v>
      </c>
      <c r="CO43" s="10">
        <v>115972.67</v>
      </c>
      <c r="CP43" s="10">
        <v>115972.67</v>
      </c>
      <c r="CQ43" s="10">
        <v>115972.67</v>
      </c>
      <c r="CR43" s="10">
        <v>115972.67</v>
      </c>
      <c r="CS43" s="10">
        <v>115972.67</v>
      </c>
      <c r="CT43" s="10">
        <v>115972.67</v>
      </c>
      <c r="CU43" s="10">
        <v>115972.67</v>
      </c>
      <c r="CV43" s="10">
        <v>115972.67</v>
      </c>
      <c r="CW43" s="10">
        <v>115972.67</v>
      </c>
      <c r="CX43" s="10">
        <v>115972.67</v>
      </c>
      <c r="CY43" s="10">
        <v>115972.67</v>
      </c>
      <c r="CZ43" s="10">
        <v>115972.67</v>
      </c>
      <c r="DA43" s="10">
        <v>115972.67</v>
      </c>
      <c r="DB43" s="10">
        <v>115972.67</v>
      </c>
      <c r="DC43" s="10">
        <v>115972.67</v>
      </c>
      <c r="DD43" s="10">
        <v>115972.67</v>
      </c>
      <c r="DE43" s="10">
        <v>115972.67</v>
      </c>
      <c r="DF43" s="10">
        <v>115972.67</v>
      </c>
      <c r="DG43" s="10">
        <v>115972.67</v>
      </c>
      <c r="DH43" s="10">
        <v>133368.5705</v>
      </c>
      <c r="DI43" s="10">
        <v>133368.5705</v>
      </c>
      <c r="DJ43" s="10">
        <v>133368.5705</v>
      </c>
      <c r="DK43" s="10">
        <v>133368.5705</v>
      </c>
      <c r="DL43" s="10">
        <v>133368.5705</v>
      </c>
      <c r="DM43" s="10">
        <v>133368.5705</v>
      </c>
      <c r="DN43" s="10">
        <v>133368.5705</v>
      </c>
      <c r="DO43" s="10">
        <v>133368.5705</v>
      </c>
      <c r="DP43" s="10">
        <v>133368.5705</v>
      </c>
      <c r="DQ43" s="10">
        <v>133368.5705</v>
      </c>
      <c r="DR43" s="10">
        <v>133368.5705</v>
      </c>
      <c r="DS43" s="10">
        <v>133368.5705</v>
      </c>
      <c r="DT43" s="10">
        <v>133368.5705</v>
      </c>
      <c r="DU43" s="10">
        <v>133368.5705</v>
      </c>
      <c r="DV43" s="10">
        <v>133368.5705</v>
      </c>
      <c r="DW43" s="10">
        <v>133368.5705</v>
      </c>
      <c r="DX43" s="10">
        <v>133368.5705</v>
      </c>
      <c r="DY43" s="10">
        <v>133368.5705</v>
      </c>
      <c r="DZ43" s="10">
        <v>133368.5705</v>
      </c>
      <c r="EA43" s="10">
        <v>133368.5705</v>
      </c>
      <c r="EB43" s="10">
        <v>133368.5705</v>
      </c>
      <c r="EC43" s="10">
        <v>133368.5705</v>
      </c>
      <c r="ED43" s="10">
        <v>133368.5705</v>
      </c>
      <c r="EE43" s="10">
        <v>133368.5705</v>
      </c>
      <c r="EF43" s="10">
        <v>133368.5705</v>
      </c>
      <c r="EG43" s="10">
        <v>133368.5705</v>
      </c>
      <c r="EH43" s="10">
        <v>133368.5705</v>
      </c>
      <c r="EI43" s="10">
        <v>133368.5705</v>
      </c>
      <c r="EJ43" s="10">
        <v>133368.5705</v>
      </c>
      <c r="EK43" s="10">
        <v>133368.5705</v>
      </c>
      <c r="EL43" s="10">
        <v>133368.5705</v>
      </c>
      <c r="EM43" s="10">
        <v>133368.5705</v>
      </c>
      <c r="EN43" s="10">
        <v>133368.5705</v>
      </c>
      <c r="EO43" s="10">
        <v>133368.5705</v>
      </c>
      <c r="EP43" s="10">
        <v>133368.5705</v>
      </c>
      <c r="EQ43" s="10">
        <v>133368.5705</v>
      </c>
      <c r="ER43" s="10">
        <v>153373.85607499999</v>
      </c>
      <c r="ES43" s="10">
        <v>153373.85607499999</v>
      </c>
      <c r="ET43" s="10">
        <v>153373.85607499999</v>
      </c>
      <c r="EU43" s="10">
        <v>153373.85607499999</v>
      </c>
      <c r="EV43" s="10">
        <v>153373.85607499999</v>
      </c>
      <c r="EW43" s="10">
        <v>153373.85607499999</v>
      </c>
      <c r="EX43" s="10">
        <v>153373.85607499999</v>
      </c>
      <c r="EY43" s="10">
        <v>153373.85607499999</v>
      </c>
      <c r="EZ43" s="10">
        <v>153373.85607499999</v>
      </c>
      <c r="FA43" s="10">
        <v>153373.85607499999</v>
      </c>
      <c r="FB43" s="10">
        <v>153373.85607499999</v>
      </c>
      <c r="FC43" s="10">
        <v>153373.85607499999</v>
      </c>
      <c r="FD43" s="10">
        <v>153373.85607499999</v>
      </c>
      <c r="FE43" s="10">
        <v>153373.85607499999</v>
      </c>
      <c r="FF43" s="10">
        <v>153373.85607499999</v>
      </c>
    </row>
    <row r="44" spans="1:162" ht="16.5">
      <c r="A44" s="8" t="s">
        <v>161</v>
      </c>
      <c r="B44" s="9" t="s">
        <v>162</v>
      </c>
      <c r="C44" s="22">
        <v>101745.21500000001</v>
      </c>
      <c r="D44" s="22"/>
      <c r="E44" s="22"/>
      <c r="F44" s="22"/>
      <c r="G44" s="22"/>
      <c r="H44" s="22"/>
      <c r="I44" s="22"/>
      <c r="J44" s="22"/>
      <c r="K44" s="22"/>
      <c r="L44" s="22">
        <v>101745.21500000001</v>
      </c>
      <c r="M44" s="22">
        <v>101745.21500000001</v>
      </c>
      <c r="N44" s="22">
        <v>101745.21500000001</v>
      </c>
      <c r="O44" s="22">
        <v>101745.21500000001</v>
      </c>
      <c r="P44" s="22">
        <v>101745.21500000001</v>
      </c>
      <c r="Q44" s="22">
        <v>101745.21500000001</v>
      </c>
      <c r="R44" s="22">
        <v>101745.21500000001</v>
      </c>
      <c r="S44" s="22">
        <v>101745.21500000001</v>
      </c>
      <c r="T44" s="22">
        <v>101745.21500000001</v>
      </c>
      <c r="U44" s="22">
        <v>101745.21500000001</v>
      </c>
      <c r="V44" s="22">
        <v>101745.21500000001</v>
      </c>
      <c r="W44" s="22">
        <v>101745.21500000001</v>
      </c>
      <c r="X44" s="22">
        <v>101745.21500000001</v>
      </c>
      <c r="Y44" s="22">
        <v>101745.21500000001</v>
      </c>
      <c r="Z44" s="22">
        <v>101745.21500000001</v>
      </c>
      <c r="AA44" s="22">
        <v>101745.21500000001</v>
      </c>
      <c r="AB44" s="22">
        <v>101745.21500000001</v>
      </c>
      <c r="AC44" s="22">
        <v>101745.21500000001</v>
      </c>
      <c r="AD44" s="22">
        <v>101745.21500000001</v>
      </c>
      <c r="AE44" s="22">
        <v>101745.21500000001</v>
      </c>
      <c r="AF44" s="22">
        <v>101745.21500000001</v>
      </c>
      <c r="AG44" s="22">
        <v>101745.21500000001</v>
      </c>
      <c r="AH44" s="22">
        <v>101745.21500000001</v>
      </c>
      <c r="AI44" s="22">
        <v>101745.21500000001</v>
      </c>
      <c r="AJ44" s="22">
        <v>101745.21500000001</v>
      </c>
      <c r="AK44" s="22">
        <v>101745.21500000001</v>
      </c>
      <c r="AL44" s="22">
        <v>101745.21500000001</v>
      </c>
      <c r="AM44" s="22">
        <v>101745.21500000001</v>
      </c>
      <c r="AN44" s="10">
        <v>117006.99725000001</v>
      </c>
      <c r="AO44" s="10">
        <v>117006.99725000001</v>
      </c>
      <c r="AP44" s="10">
        <v>117006.99725000001</v>
      </c>
      <c r="AQ44" s="10">
        <v>117006.99725000001</v>
      </c>
      <c r="AR44" s="10">
        <v>117006.99725000001</v>
      </c>
      <c r="AS44" s="10">
        <v>117006.99725000001</v>
      </c>
      <c r="AT44" s="10">
        <v>117006.99725000001</v>
      </c>
      <c r="AU44" s="10">
        <v>117006.99725000001</v>
      </c>
      <c r="AV44" s="10">
        <v>117006.99725000001</v>
      </c>
      <c r="AW44" s="10">
        <v>117006.99725000001</v>
      </c>
      <c r="AX44" s="10">
        <v>117006.99725000001</v>
      </c>
      <c r="AY44" s="10">
        <v>117006.99725000001</v>
      </c>
      <c r="AZ44" s="10">
        <v>117006.99725000001</v>
      </c>
      <c r="BA44" s="10">
        <v>117006.99725000001</v>
      </c>
      <c r="BB44" s="10">
        <v>117006.99725000001</v>
      </c>
      <c r="BC44" s="10">
        <v>117006.99725000001</v>
      </c>
      <c r="BD44" s="10">
        <v>117006.99725000001</v>
      </c>
      <c r="BE44" s="10">
        <v>117006.99725000001</v>
      </c>
      <c r="BF44" s="10">
        <v>117006.99725000001</v>
      </c>
      <c r="BG44" s="10">
        <v>117006.99725000001</v>
      </c>
      <c r="BH44" s="10">
        <v>117006.99725000001</v>
      </c>
      <c r="BI44" s="10">
        <v>117006.99725000001</v>
      </c>
      <c r="BJ44" s="10">
        <v>117006.99725000001</v>
      </c>
      <c r="BK44" s="10">
        <v>117006.99725000001</v>
      </c>
      <c r="BL44" s="10">
        <v>117006.99725000001</v>
      </c>
      <c r="BM44" s="10">
        <v>117006.99725000001</v>
      </c>
      <c r="BN44" s="10">
        <v>117006.99725000001</v>
      </c>
      <c r="BO44" s="10">
        <v>117006.99725000001</v>
      </c>
      <c r="BP44" s="10">
        <v>117006.99725000001</v>
      </c>
      <c r="BQ44" s="10">
        <v>117006.99725000001</v>
      </c>
      <c r="BR44" s="10">
        <v>117006.99725000001</v>
      </c>
      <c r="BS44" s="10">
        <v>117006.99725000001</v>
      </c>
      <c r="BT44" s="10">
        <v>117006.99725000001</v>
      </c>
      <c r="BU44" s="10">
        <v>117006.99725000001</v>
      </c>
      <c r="BV44" s="10">
        <v>117006.99725000001</v>
      </c>
      <c r="BW44" s="10">
        <v>117006.99725000001</v>
      </c>
      <c r="BX44" s="10">
        <v>134558.04683750001</v>
      </c>
      <c r="BY44" s="10">
        <v>134558.04683750001</v>
      </c>
      <c r="BZ44" s="10">
        <v>134558.04683750001</v>
      </c>
      <c r="CA44" s="10">
        <v>134558.04683750001</v>
      </c>
      <c r="CB44" s="10">
        <v>134558.04683750001</v>
      </c>
      <c r="CC44" s="10">
        <v>134558.04683750001</v>
      </c>
      <c r="CD44" s="10">
        <v>134558.04683750001</v>
      </c>
      <c r="CE44" s="10">
        <v>134558.04683750001</v>
      </c>
      <c r="CF44" s="10">
        <v>134558.04683750001</v>
      </c>
      <c r="CG44" s="10">
        <v>134558.04683750001</v>
      </c>
      <c r="CH44" s="10">
        <v>134558.04683750001</v>
      </c>
      <c r="CI44" s="10">
        <v>134558.04683750001</v>
      </c>
      <c r="CJ44" s="10">
        <v>134558.04683750001</v>
      </c>
      <c r="CK44" s="10">
        <v>134558.04683750001</v>
      </c>
      <c r="CL44" s="10">
        <v>134558.04683750001</v>
      </c>
      <c r="CM44" s="10">
        <v>134558.04683750001</v>
      </c>
      <c r="CN44" s="10">
        <v>134558.04683750001</v>
      </c>
      <c r="CO44" s="10">
        <v>134558.04683750001</v>
      </c>
      <c r="CP44" s="10">
        <v>134558.04683750001</v>
      </c>
      <c r="CQ44" s="10">
        <v>134558.04683750001</v>
      </c>
      <c r="CR44" s="10">
        <v>134558.04683750001</v>
      </c>
      <c r="CS44" s="10">
        <v>134558.04683750001</v>
      </c>
      <c r="CT44" s="10">
        <v>134558.04683750001</v>
      </c>
      <c r="CU44" s="10">
        <v>134558.04683750001</v>
      </c>
      <c r="CV44" s="10">
        <v>134558.04683750001</v>
      </c>
      <c r="CW44" s="10">
        <v>134558.04683750001</v>
      </c>
      <c r="CX44" s="10">
        <v>134558.04683750001</v>
      </c>
      <c r="CY44" s="10">
        <v>134558.04683750001</v>
      </c>
      <c r="CZ44" s="10">
        <v>134558.04683750001</v>
      </c>
      <c r="DA44" s="10">
        <v>134558.04683750001</v>
      </c>
      <c r="DB44" s="10">
        <v>134558.04683750001</v>
      </c>
      <c r="DC44" s="10">
        <v>134558.04683750001</v>
      </c>
      <c r="DD44" s="10">
        <v>134558.04683750001</v>
      </c>
      <c r="DE44" s="10">
        <v>134558.04683750001</v>
      </c>
      <c r="DF44" s="10">
        <v>134558.04683750001</v>
      </c>
      <c r="DG44" s="10">
        <v>134558.04683750001</v>
      </c>
      <c r="DH44" s="10">
        <v>154741.75386312499</v>
      </c>
      <c r="DI44" s="10">
        <v>154741.75386312499</v>
      </c>
      <c r="DJ44" s="10">
        <v>154741.75386312499</v>
      </c>
      <c r="DK44" s="10">
        <v>154741.75386312499</v>
      </c>
      <c r="DL44" s="10">
        <v>154741.75386312499</v>
      </c>
      <c r="DM44" s="10">
        <v>154741.75386312499</v>
      </c>
      <c r="DN44" s="10">
        <v>154741.75386312499</v>
      </c>
      <c r="DO44" s="10">
        <v>154741.75386312499</v>
      </c>
      <c r="DP44" s="10">
        <v>154741.75386312499</v>
      </c>
      <c r="DQ44" s="10">
        <v>154741.75386312499</v>
      </c>
      <c r="DR44" s="10">
        <v>154741.75386312499</v>
      </c>
      <c r="DS44" s="10">
        <v>154741.75386312499</v>
      </c>
      <c r="DT44" s="10">
        <v>154741.75386312499</v>
      </c>
      <c r="DU44" s="10">
        <v>154741.75386312499</v>
      </c>
      <c r="DV44" s="10">
        <v>154741.75386312499</v>
      </c>
      <c r="DW44" s="10">
        <v>154741.75386312499</v>
      </c>
      <c r="DX44" s="10">
        <v>154741.75386312499</v>
      </c>
      <c r="DY44" s="10">
        <v>154741.75386312499</v>
      </c>
      <c r="DZ44" s="10">
        <v>154741.75386312499</v>
      </c>
      <c r="EA44" s="10">
        <v>154741.75386312499</v>
      </c>
      <c r="EB44" s="10">
        <v>154741.75386312499</v>
      </c>
      <c r="EC44" s="10">
        <v>154741.75386312499</v>
      </c>
      <c r="ED44" s="10">
        <v>154741.75386312499</v>
      </c>
      <c r="EE44" s="10">
        <v>154741.75386312499</v>
      </c>
      <c r="EF44" s="10">
        <v>154741.75386312499</v>
      </c>
      <c r="EG44" s="10">
        <v>154741.75386312499</v>
      </c>
      <c r="EH44" s="10">
        <v>154741.75386312499</v>
      </c>
      <c r="EI44" s="10">
        <v>154741.75386312499</v>
      </c>
      <c r="EJ44" s="10">
        <v>154741.75386312499</v>
      </c>
      <c r="EK44" s="10">
        <v>154741.75386312499</v>
      </c>
      <c r="EL44" s="10">
        <v>154741.75386312499</v>
      </c>
      <c r="EM44" s="10">
        <v>154741.75386312499</v>
      </c>
      <c r="EN44" s="10">
        <v>154741.75386312499</v>
      </c>
      <c r="EO44" s="10">
        <v>154741.75386312499</v>
      </c>
      <c r="EP44" s="10">
        <v>154741.75386312499</v>
      </c>
      <c r="EQ44" s="10">
        <v>154741.75386312499</v>
      </c>
      <c r="ER44" s="10">
        <v>177953.01694259373</v>
      </c>
      <c r="ES44" s="10">
        <v>177953.01694259373</v>
      </c>
      <c r="ET44" s="10">
        <v>177953.01694259373</v>
      </c>
      <c r="EU44" s="10">
        <v>177953.01694259373</v>
      </c>
      <c r="EV44" s="10">
        <v>177953.01694259373</v>
      </c>
      <c r="EW44" s="10">
        <v>177953.01694259373</v>
      </c>
      <c r="EX44" s="10">
        <v>177953.01694259373</v>
      </c>
      <c r="EY44" s="10">
        <v>177953.01694259373</v>
      </c>
      <c r="EZ44" s="10">
        <v>177953.01694259373</v>
      </c>
      <c r="FA44" s="10">
        <v>177953.01694259373</v>
      </c>
      <c r="FB44" s="10">
        <v>177953.01694259373</v>
      </c>
      <c r="FC44" s="10">
        <v>177953.01694259373</v>
      </c>
      <c r="FD44" s="10">
        <v>177953.01694259373</v>
      </c>
      <c r="FE44" s="10">
        <v>177953.01694259373</v>
      </c>
      <c r="FF44" s="10">
        <v>177953.01694259373</v>
      </c>
    </row>
    <row r="45" spans="1:162" ht="16.5">
      <c r="A45" s="8" t="s">
        <v>80</v>
      </c>
      <c r="B45" s="9" t="s">
        <v>81</v>
      </c>
      <c r="C45" s="22">
        <v>68283</v>
      </c>
      <c r="D45" s="22"/>
      <c r="E45" s="22"/>
      <c r="F45" s="22"/>
      <c r="G45" s="22"/>
      <c r="H45" s="22"/>
      <c r="I45" s="22"/>
      <c r="J45" s="22"/>
      <c r="K45" s="22"/>
      <c r="L45" s="22">
        <v>68283</v>
      </c>
      <c r="M45" s="22">
        <v>68283</v>
      </c>
      <c r="N45" s="22">
        <v>68283</v>
      </c>
      <c r="O45" s="22">
        <v>68283</v>
      </c>
      <c r="P45" s="22">
        <v>68283</v>
      </c>
      <c r="Q45" s="22">
        <v>68283</v>
      </c>
      <c r="R45" s="22">
        <v>68283</v>
      </c>
      <c r="S45" s="22">
        <v>68283</v>
      </c>
      <c r="T45" s="22">
        <v>68283</v>
      </c>
      <c r="U45" s="22">
        <v>68283</v>
      </c>
      <c r="V45" s="22">
        <v>68283</v>
      </c>
      <c r="W45" s="22">
        <v>68283</v>
      </c>
      <c r="X45" s="22">
        <v>68283</v>
      </c>
      <c r="Y45" s="22">
        <v>68283</v>
      </c>
      <c r="Z45" s="22">
        <v>68283</v>
      </c>
      <c r="AA45" s="22">
        <v>68283</v>
      </c>
      <c r="AB45" s="22">
        <v>68283</v>
      </c>
      <c r="AC45" s="22">
        <v>68283</v>
      </c>
      <c r="AD45" s="22">
        <v>68283</v>
      </c>
      <c r="AE45" s="22">
        <v>68283</v>
      </c>
      <c r="AF45" s="22">
        <v>68283</v>
      </c>
      <c r="AG45" s="22">
        <v>68283</v>
      </c>
      <c r="AH45" s="22">
        <v>68283</v>
      </c>
      <c r="AI45" s="22">
        <v>68283</v>
      </c>
      <c r="AJ45" s="22">
        <v>68283</v>
      </c>
      <c r="AK45" s="22">
        <v>68283</v>
      </c>
      <c r="AL45" s="22">
        <v>68283</v>
      </c>
      <c r="AM45" s="22">
        <v>68283</v>
      </c>
      <c r="AN45" s="10">
        <v>78525.45</v>
      </c>
      <c r="AO45" s="10">
        <v>78525.45</v>
      </c>
      <c r="AP45" s="10">
        <v>78525.45</v>
      </c>
      <c r="AQ45" s="10">
        <v>78525.45</v>
      </c>
      <c r="AR45" s="10">
        <v>78525.45</v>
      </c>
      <c r="AS45" s="10">
        <v>78525.45</v>
      </c>
      <c r="AT45" s="10">
        <v>78525.45</v>
      </c>
      <c r="AU45" s="10">
        <v>78525.45</v>
      </c>
      <c r="AV45" s="10">
        <v>78525.45</v>
      </c>
      <c r="AW45" s="10">
        <v>78525.45</v>
      </c>
      <c r="AX45" s="10">
        <v>78525.45</v>
      </c>
      <c r="AY45" s="10">
        <v>78525.45</v>
      </c>
      <c r="AZ45" s="10">
        <v>78525.45</v>
      </c>
      <c r="BA45" s="10">
        <v>78525.45</v>
      </c>
      <c r="BB45" s="10">
        <v>78525.45</v>
      </c>
      <c r="BC45" s="10">
        <v>78525.45</v>
      </c>
      <c r="BD45" s="10">
        <v>78525.45</v>
      </c>
      <c r="BE45" s="10">
        <v>78525.45</v>
      </c>
      <c r="BF45" s="10">
        <v>78525.45</v>
      </c>
      <c r="BG45" s="10">
        <v>78525.45</v>
      </c>
      <c r="BH45" s="10">
        <v>78525.45</v>
      </c>
      <c r="BI45" s="10">
        <v>78525.45</v>
      </c>
      <c r="BJ45" s="10">
        <v>78525.45</v>
      </c>
      <c r="BK45" s="10">
        <v>78525.45</v>
      </c>
      <c r="BL45" s="10">
        <v>78525.45</v>
      </c>
      <c r="BM45" s="10">
        <v>78525.45</v>
      </c>
      <c r="BN45" s="10">
        <v>78525.45</v>
      </c>
      <c r="BO45" s="10">
        <v>78525.45</v>
      </c>
      <c r="BP45" s="10">
        <v>78525.45</v>
      </c>
      <c r="BQ45" s="10">
        <v>78525.45</v>
      </c>
      <c r="BR45" s="10">
        <v>78525.45</v>
      </c>
      <c r="BS45" s="10">
        <v>78525.45</v>
      </c>
      <c r="BT45" s="10">
        <v>78525.45</v>
      </c>
      <c r="BU45" s="10">
        <v>78525.45</v>
      </c>
      <c r="BV45" s="10">
        <v>78525.45</v>
      </c>
      <c r="BW45" s="10">
        <v>78525.45</v>
      </c>
      <c r="BX45" s="10">
        <v>90304.267500000002</v>
      </c>
      <c r="BY45" s="10">
        <v>90304.267500000002</v>
      </c>
      <c r="BZ45" s="10">
        <v>90304.267500000002</v>
      </c>
      <c r="CA45" s="10">
        <v>90304.267500000002</v>
      </c>
      <c r="CB45" s="10">
        <v>90304.267500000002</v>
      </c>
      <c r="CC45" s="10">
        <v>90304.267500000002</v>
      </c>
      <c r="CD45" s="10">
        <v>90304.267500000002</v>
      </c>
      <c r="CE45" s="10">
        <v>90304.267500000002</v>
      </c>
      <c r="CF45" s="10">
        <v>90304.267500000002</v>
      </c>
      <c r="CG45" s="10">
        <v>90304.267500000002</v>
      </c>
      <c r="CH45" s="10">
        <v>90304.267500000002</v>
      </c>
      <c r="CI45" s="10">
        <v>90304.267500000002</v>
      </c>
      <c r="CJ45" s="10">
        <v>90304.267500000002</v>
      </c>
      <c r="CK45" s="10">
        <v>90304.267500000002</v>
      </c>
      <c r="CL45" s="10">
        <v>90304.267500000002</v>
      </c>
      <c r="CM45" s="10">
        <v>90304.267500000002</v>
      </c>
      <c r="CN45" s="10">
        <v>90304.267500000002</v>
      </c>
      <c r="CO45" s="10">
        <v>90304.267500000002</v>
      </c>
      <c r="CP45" s="10">
        <v>90304.267500000002</v>
      </c>
      <c r="CQ45" s="10">
        <v>90304.267500000002</v>
      </c>
      <c r="CR45" s="10">
        <v>90304.267500000002</v>
      </c>
      <c r="CS45" s="10">
        <v>90304.267500000002</v>
      </c>
      <c r="CT45" s="10">
        <v>90304.267500000002</v>
      </c>
      <c r="CU45" s="10">
        <v>90304.267500000002</v>
      </c>
      <c r="CV45" s="10">
        <v>90304.267500000002</v>
      </c>
      <c r="CW45" s="10">
        <v>90304.267500000002</v>
      </c>
      <c r="CX45" s="10">
        <v>90304.267500000002</v>
      </c>
      <c r="CY45" s="10">
        <v>90304.267500000002</v>
      </c>
      <c r="CZ45" s="10">
        <v>90304.267500000002</v>
      </c>
      <c r="DA45" s="10">
        <v>90304.267500000002</v>
      </c>
      <c r="DB45" s="10">
        <v>90304.267500000002</v>
      </c>
      <c r="DC45" s="10">
        <v>90304.267500000002</v>
      </c>
      <c r="DD45" s="10">
        <v>90304.267500000002</v>
      </c>
      <c r="DE45" s="10">
        <v>90304.267500000002</v>
      </c>
      <c r="DF45" s="10">
        <v>90304.267500000002</v>
      </c>
      <c r="DG45" s="10">
        <v>90304.267500000002</v>
      </c>
      <c r="DH45" s="10">
        <v>103849.90762500001</v>
      </c>
      <c r="DI45" s="10">
        <v>103849.90762500001</v>
      </c>
      <c r="DJ45" s="10">
        <v>103849.90762500001</v>
      </c>
      <c r="DK45" s="10">
        <v>103849.90762500001</v>
      </c>
      <c r="DL45" s="10">
        <v>103849.90762500001</v>
      </c>
      <c r="DM45" s="10">
        <v>103849.90762500001</v>
      </c>
      <c r="DN45" s="10">
        <v>103849.90762500001</v>
      </c>
      <c r="DO45" s="10">
        <v>103849.90762500001</v>
      </c>
      <c r="DP45" s="10">
        <v>103849.90762500001</v>
      </c>
      <c r="DQ45" s="10">
        <v>103849.90762500001</v>
      </c>
      <c r="DR45" s="10">
        <v>103849.90762500001</v>
      </c>
      <c r="DS45" s="10">
        <v>103849.90762500001</v>
      </c>
      <c r="DT45" s="10">
        <v>103849.90762500001</v>
      </c>
      <c r="DU45" s="10">
        <v>103849.90762500001</v>
      </c>
      <c r="DV45" s="10">
        <v>103849.90762500001</v>
      </c>
      <c r="DW45" s="10">
        <v>103849.90762500001</v>
      </c>
      <c r="DX45" s="10">
        <v>103849.90762500001</v>
      </c>
      <c r="DY45" s="10">
        <v>103849.90762500001</v>
      </c>
      <c r="DZ45" s="10">
        <v>103849.90762500001</v>
      </c>
      <c r="EA45" s="10">
        <v>103849.90762500001</v>
      </c>
      <c r="EB45" s="10">
        <v>103849.90762500001</v>
      </c>
      <c r="EC45" s="10">
        <v>103849.90762500001</v>
      </c>
      <c r="ED45" s="10">
        <v>103849.90762500001</v>
      </c>
      <c r="EE45" s="10">
        <v>103849.90762500001</v>
      </c>
      <c r="EF45" s="10">
        <v>103849.90762500001</v>
      </c>
      <c r="EG45" s="10">
        <v>103849.90762500001</v>
      </c>
      <c r="EH45" s="10">
        <v>103849.90762500001</v>
      </c>
      <c r="EI45" s="10">
        <v>103849.90762500001</v>
      </c>
      <c r="EJ45" s="10">
        <v>103849.90762500001</v>
      </c>
      <c r="EK45" s="10">
        <v>103849.90762500001</v>
      </c>
      <c r="EL45" s="10">
        <v>103849.90762500001</v>
      </c>
      <c r="EM45" s="10">
        <v>103849.90762500001</v>
      </c>
      <c r="EN45" s="10">
        <v>103849.90762500001</v>
      </c>
      <c r="EO45" s="10">
        <v>103849.90762500001</v>
      </c>
      <c r="EP45" s="10">
        <v>103849.90762500001</v>
      </c>
      <c r="EQ45" s="10">
        <v>103849.90762500001</v>
      </c>
      <c r="ER45" s="10">
        <v>119427.39376875001</v>
      </c>
      <c r="ES45" s="10">
        <v>119427.39376875001</v>
      </c>
      <c r="ET45" s="10">
        <v>119427.39376875001</v>
      </c>
      <c r="EU45" s="10">
        <v>119427.39376875001</v>
      </c>
      <c r="EV45" s="10">
        <v>119427.39376875001</v>
      </c>
      <c r="EW45" s="10">
        <v>119427.39376875001</v>
      </c>
      <c r="EX45" s="10">
        <v>119427.39376875001</v>
      </c>
      <c r="EY45" s="10">
        <v>119427.39376875001</v>
      </c>
      <c r="EZ45" s="10">
        <v>119427.39376875001</v>
      </c>
      <c r="FA45" s="10">
        <v>119427.39376875001</v>
      </c>
      <c r="FB45" s="10">
        <v>119427.39376875001</v>
      </c>
      <c r="FC45" s="10">
        <v>119427.39376875001</v>
      </c>
      <c r="FD45" s="10">
        <v>119427.39376875001</v>
      </c>
      <c r="FE45" s="10">
        <v>119427.39376875001</v>
      </c>
      <c r="FF45" s="10">
        <v>119427.39376875001</v>
      </c>
    </row>
    <row r="46" spans="1:162" ht="16.5">
      <c r="A46" s="8" t="s">
        <v>86</v>
      </c>
      <c r="B46" s="9" t="s">
        <v>87</v>
      </c>
      <c r="C46" s="22">
        <v>90018.5</v>
      </c>
      <c r="D46" s="22"/>
      <c r="E46" s="22"/>
      <c r="F46" s="22"/>
      <c r="G46" s="22"/>
      <c r="H46" s="22"/>
      <c r="I46" s="22"/>
      <c r="J46" s="22"/>
      <c r="K46" s="22"/>
      <c r="L46" s="22">
        <v>90018.5</v>
      </c>
      <c r="M46" s="22">
        <v>90018.5</v>
      </c>
      <c r="N46" s="22">
        <v>90018.5</v>
      </c>
      <c r="O46" s="22">
        <v>90018.5</v>
      </c>
      <c r="P46" s="22">
        <v>90018.5</v>
      </c>
      <c r="Q46" s="22">
        <v>90018.5</v>
      </c>
      <c r="R46" s="22">
        <v>90018.5</v>
      </c>
      <c r="S46" s="22">
        <v>90018.5</v>
      </c>
      <c r="T46" s="22">
        <v>90018.5</v>
      </c>
      <c r="U46" s="22">
        <v>90018.5</v>
      </c>
      <c r="V46" s="22">
        <v>90018.5</v>
      </c>
      <c r="W46" s="22">
        <v>90018.5</v>
      </c>
      <c r="X46" s="22">
        <v>90018.5</v>
      </c>
      <c r="Y46" s="22">
        <v>90018.5</v>
      </c>
      <c r="Z46" s="22">
        <v>90018.5</v>
      </c>
      <c r="AA46" s="22">
        <v>90018.5</v>
      </c>
      <c r="AB46" s="22">
        <v>90018.5</v>
      </c>
      <c r="AC46" s="22">
        <v>90018.5</v>
      </c>
      <c r="AD46" s="22">
        <v>90018.5</v>
      </c>
      <c r="AE46" s="22">
        <v>90018.5</v>
      </c>
      <c r="AF46" s="22">
        <v>90018.5</v>
      </c>
      <c r="AG46" s="22">
        <v>90018.5</v>
      </c>
      <c r="AH46" s="22">
        <v>90018.5</v>
      </c>
      <c r="AI46" s="22">
        <v>90018.5</v>
      </c>
      <c r="AJ46" s="22">
        <v>90018.5</v>
      </c>
      <c r="AK46" s="22">
        <v>90018.5</v>
      </c>
      <c r="AL46" s="22">
        <v>90018.5</v>
      </c>
      <c r="AM46" s="22">
        <v>90018.5</v>
      </c>
      <c r="AN46" s="10">
        <v>103521.27499999999</v>
      </c>
      <c r="AO46" s="10">
        <v>103521.27499999999</v>
      </c>
      <c r="AP46" s="10">
        <v>103521.27499999999</v>
      </c>
      <c r="AQ46" s="10">
        <v>103521.27499999999</v>
      </c>
      <c r="AR46" s="10">
        <v>103521.27499999999</v>
      </c>
      <c r="AS46" s="10">
        <v>103521.27499999999</v>
      </c>
      <c r="AT46" s="10">
        <v>103521.27499999999</v>
      </c>
      <c r="AU46" s="10">
        <v>103521.27499999999</v>
      </c>
      <c r="AV46" s="10">
        <v>103521.27499999999</v>
      </c>
      <c r="AW46" s="10">
        <v>103521.27499999999</v>
      </c>
      <c r="AX46" s="10">
        <v>103521.27499999999</v>
      </c>
      <c r="AY46" s="10">
        <v>103521.27499999999</v>
      </c>
      <c r="AZ46" s="10">
        <v>103521.27499999999</v>
      </c>
      <c r="BA46" s="10">
        <v>103521.27499999999</v>
      </c>
      <c r="BB46" s="10">
        <v>103521.27499999999</v>
      </c>
      <c r="BC46" s="10">
        <v>103521.27499999999</v>
      </c>
      <c r="BD46" s="10">
        <v>103521.27499999999</v>
      </c>
      <c r="BE46" s="10">
        <v>103521.27499999999</v>
      </c>
      <c r="BF46" s="10">
        <v>103521.27499999999</v>
      </c>
      <c r="BG46" s="10">
        <v>103521.27499999999</v>
      </c>
      <c r="BH46" s="10">
        <v>103521.27499999999</v>
      </c>
      <c r="BI46" s="10">
        <v>103521.27499999999</v>
      </c>
      <c r="BJ46" s="10">
        <v>103521.27499999999</v>
      </c>
      <c r="BK46" s="10">
        <v>103521.27499999999</v>
      </c>
      <c r="BL46" s="10">
        <v>103521.27499999999</v>
      </c>
      <c r="BM46" s="10">
        <v>103521.27499999999</v>
      </c>
      <c r="BN46" s="10">
        <v>103521.27499999999</v>
      </c>
      <c r="BO46" s="10">
        <v>103521.27499999999</v>
      </c>
      <c r="BP46" s="10">
        <v>103521.27499999999</v>
      </c>
      <c r="BQ46" s="10">
        <v>103521.27499999999</v>
      </c>
      <c r="BR46" s="10">
        <v>103521.27499999999</v>
      </c>
      <c r="BS46" s="10">
        <v>103521.27499999999</v>
      </c>
      <c r="BT46" s="10">
        <v>103521.27499999999</v>
      </c>
      <c r="BU46" s="10">
        <v>103521.27499999999</v>
      </c>
      <c r="BV46" s="10">
        <v>103521.27499999999</v>
      </c>
      <c r="BW46" s="10">
        <v>103521.27499999999</v>
      </c>
      <c r="BX46" s="10">
        <v>119049.46625</v>
      </c>
      <c r="BY46" s="10">
        <v>119049.46625</v>
      </c>
      <c r="BZ46" s="10">
        <v>119049.46625</v>
      </c>
      <c r="CA46" s="10">
        <v>119049.46625</v>
      </c>
      <c r="CB46" s="10">
        <v>119049.46625</v>
      </c>
      <c r="CC46" s="10">
        <v>119049.46625</v>
      </c>
      <c r="CD46" s="10">
        <v>119049.46625</v>
      </c>
      <c r="CE46" s="10">
        <v>119049.46625</v>
      </c>
      <c r="CF46" s="10">
        <v>119049.46625</v>
      </c>
      <c r="CG46" s="10">
        <v>119049.46625</v>
      </c>
      <c r="CH46" s="10">
        <v>119049.46625</v>
      </c>
      <c r="CI46" s="10">
        <v>119049.46625</v>
      </c>
      <c r="CJ46" s="10">
        <v>119049.46625</v>
      </c>
      <c r="CK46" s="10">
        <v>119049.46625</v>
      </c>
      <c r="CL46" s="10">
        <v>119049.46625</v>
      </c>
      <c r="CM46" s="10">
        <v>119049.46625</v>
      </c>
      <c r="CN46" s="10">
        <v>119049.46625</v>
      </c>
      <c r="CO46" s="10">
        <v>119049.46625</v>
      </c>
      <c r="CP46" s="10">
        <v>119049.46625</v>
      </c>
      <c r="CQ46" s="10">
        <v>119049.46625</v>
      </c>
      <c r="CR46" s="10">
        <v>119049.46625</v>
      </c>
      <c r="CS46" s="10">
        <v>119049.46625</v>
      </c>
      <c r="CT46" s="10">
        <v>119049.46625</v>
      </c>
      <c r="CU46" s="10">
        <v>119049.46625</v>
      </c>
      <c r="CV46" s="10">
        <v>119049.46625</v>
      </c>
      <c r="CW46" s="10">
        <v>119049.46625</v>
      </c>
      <c r="CX46" s="10">
        <v>119049.46625</v>
      </c>
      <c r="CY46" s="10">
        <v>119049.46625</v>
      </c>
      <c r="CZ46" s="10">
        <v>119049.46625</v>
      </c>
      <c r="DA46" s="10">
        <v>119049.46625</v>
      </c>
      <c r="DB46" s="10">
        <v>119049.46625</v>
      </c>
      <c r="DC46" s="10">
        <v>119049.46625</v>
      </c>
      <c r="DD46" s="10">
        <v>119049.46625</v>
      </c>
      <c r="DE46" s="10">
        <v>119049.46625</v>
      </c>
      <c r="DF46" s="10">
        <v>119049.46625</v>
      </c>
      <c r="DG46" s="10">
        <v>119049.46625</v>
      </c>
      <c r="DH46" s="10">
        <v>136906.8861875</v>
      </c>
      <c r="DI46" s="10">
        <v>136906.8861875</v>
      </c>
      <c r="DJ46" s="10">
        <v>136906.8861875</v>
      </c>
      <c r="DK46" s="10">
        <v>136906.8861875</v>
      </c>
      <c r="DL46" s="10">
        <v>136906.8861875</v>
      </c>
      <c r="DM46" s="10">
        <v>136906.8861875</v>
      </c>
      <c r="DN46" s="10">
        <v>136906.8861875</v>
      </c>
      <c r="DO46" s="10">
        <v>136906.8861875</v>
      </c>
      <c r="DP46" s="10">
        <v>136906.8861875</v>
      </c>
      <c r="DQ46" s="10">
        <v>136906.8861875</v>
      </c>
      <c r="DR46" s="10">
        <v>136906.8861875</v>
      </c>
      <c r="DS46" s="10">
        <v>136906.8861875</v>
      </c>
      <c r="DT46" s="10">
        <v>136906.8861875</v>
      </c>
      <c r="DU46" s="10">
        <v>136906.8861875</v>
      </c>
      <c r="DV46" s="10">
        <v>136906.8861875</v>
      </c>
      <c r="DW46" s="10">
        <v>136906.8861875</v>
      </c>
      <c r="DX46" s="10">
        <v>136906.8861875</v>
      </c>
      <c r="DY46" s="10">
        <v>136906.8861875</v>
      </c>
      <c r="DZ46" s="10">
        <v>136906.8861875</v>
      </c>
      <c r="EA46" s="10">
        <v>136906.8861875</v>
      </c>
      <c r="EB46" s="10">
        <v>136906.8861875</v>
      </c>
      <c r="EC46" s="10">
        <v>136906.8861875</v>
      </c>
      <c r="ED46" s="10">
        <v>136906.8861875</v>
      </c>
      <c r="EE46" s="10">
        <v>136906.8861875</v>
      </c>
      <c r="EF46" s="10">
        <v>136906.8861875</v>
      </c>
      <c r="EG46" s="10">
        <v>136906.8861875</v>
      </c>
      <c r="EH46" s="10">
        <v>136906.8861875</v>
      </c>
      <c r="EI46" s="10">
        <v>136906.8861875</v>
      </c>
      <c r="EJ46" s="10">
        <v>136906.8861875</v>
      </c>
      <c r="EK46" s="10">
        <v>136906.8861875</v>
      </c>
      <c r="EL46" s="10">
        <v>136906.8861875</v>
      </c>
      <c r="EM46" s="10">
        <v>136906.8861875</v>
      </c>
      <c r="EN46" s="10">
        <v>136906.8861875</v>
      </c>
      <c r="EO46" s="10">
        <v>136906.8861875</v>
      </c>
      <c r="EP46" s="10">
        <v>136906.8861875</v>
      </c>
      <c r="EQ46" s="10">
        <v>136906.8861875</v>
      </c>
      <c r="ER46" s="10">
        <v>157442.919115625</v>
      </c>
      <c r="ES46" s="10">
        <v>157442.919115625</v>
      </c>
      <c r="ET46" s="10">
        <v>157442.919115625</v>
      </c>
      <c r="EU46" s="10">
        <v>157442.919115625</v>
      </c>
      <c r="EV46" s="10">
        <v>157442.919115625</v>
      </c>
      <c r="EW46" s="10">
        <v>157442.919115625</v>
      </c>
      <c r="EX46" s="10">
        <v>157442.919115625</v>
      </c>
      <c r="EY46" s="10">
        <v>157442.919115625</v>
      </c>
      <c r="EZ46" s="10">
        <v>157442.919115625</v>
      </c>
      <c r="FA46" s="10">
        <v>157442.919115625</v>
      </c>
      <c r="FB46" s="10">
        <v>157442.919115625</v>
      </c>
      <c r="FC46" s="10">
        <v>157442.919115625</v>
      </c>
      <c r="FD46" s="10">
        <v>157442.919115625</v>
      </c>
      <c r="FE46" s="10">
        <v>157442.919115625</v>
      </c>
      <c r="FF46" s="10">
        <v>157442.919115625</v>
      </c>
    </row>
    <row r="47" spans="1:162" ht="16.5">
      <c r="A47" s="8" t="s">
        <v>90</v>
      </c>
      <c r="B47" s="9" t="s">
        <v>91</v>
      </c>
      <c r="C47" s="10">
        <v>30933</v>
      </c>
      <c r="D47" s="10"/>
      <c r="E47" s="10"/>
      <c r="F47" s="10"/>
      <c r="G47" s="10"/>
      <c r="H47" s="10"/>
      <c r="I47" s="10"/>
      <c r="J47" s="10"/>
      <c r="K47" s="10"/>
      <c r="L47" s="10">
        <v>30933</v>
      </c>
      <c r="M47" s="10">
        <v>30933</v>
      </c>
      <c r="N47" s="10">
        <v>30933</v>
      </c>
      <c r="O47" s="10">
        <v>30933</v>
      </c>
      <c r="P47" s="10">
        <v>30933</v>
      </c>
      <c r="Q47" s="10">
        <v>30933</v>
      </c>
      <c r="R47" s="10">
        <v>30933</v>
      </c>
      <c r="S47" s="10">
        <v>30933</v>
      </c>
      <c r="T47" s="10">
        <v>30933</v>
      </c>
      <c r="U47" s="10">
        <v>30933</v>
      </c>
      <c r="V47" s="10">
        <v>30933</v>
      </c>
      <c r="W47" s="10">
        <v>30933</v>
      </c>
      <c r="X47" s="10">
        <v>30933</v>
      </c>
      <c r="Y47" s="10">
        <v>30933</v>
      </c>
      <c r="Z47" s="10">
        <v>30933</v>
      </c>
      <c r="AA47" s="10">
        <v>30933</v>
      </c>
      <c r="AB47" s="10">
        <v>30933</v>
      </c>
      <c r="AC47" s="10">
        <v>30933</v>
      </c>
      <c r="AD47" s="10">
        <v>30933</v>
      </c>
      <c r="AE47" s="10">
        <v>30933</v>
      </c>
      <c r="AF47" s="10">
        <v>30933</v>
      </c>
      <c r="AG47" s="10">
        <v>30933</v>
      </c>
      <c r="AH47" s="10">
        <v>30933</v>
      </c>
      <c r="AI47" s="10">
        <v>30933</v>
      </c>
      <c r="AJ47" s="10">
        <v>30933</v>
      </c>
      <c r="AK47" s="10">
        <v>30933</v>
      </c>
      <c r="AL47" s="10">
        <v>30933</v>
      </c>
      <c r="AM47" s="10">
        <v>30933</v>
      </c>
      <c r="AN47" s="10">
        <v>35572.949999999997</v>
      </c>
      <c r="AO47" s="10">
        <v>35572.949999999997</v>
      </c>
      <c r="AP47" s="10">
        <v>35572.949999999997</v>
      </c>
      <c r="AQ47" s="10">
        <v>35572.949999999997</v>
      </c>
      <c r="AR47" s="10">
        <v>35572.949999999997</v>
      </c>
      <c r="AS47" s="10">
        <v>35572.949999999997</v>
      </c>
      <c r="AT47" s="10">
        <v>35572.949999999997</v>
      </c>
      <c r="AU47" s="10">
        <v>35572.949999999997</v>
      </c>
      <c r="AV47" s="10">
        <v>35572.949999999997</v>
      </c>
      <c r="AW47" s="10">
        <v>35572.949999999997</v>
      </c>
      <c r="AX47" s="10">
        <v>35572.949999999997</v>
      </c>
      <c r="AY47" s="10">
        <v>35572.949999999997</v>
      </c>
      <c r="AZ47" s="10">
        <v>35572.949999999997</v>
      </c>
      <c r="BA47" s="10">
        <v>35572.949999999997</v>
      </c>
      <c r="BB47" s="10">
        <v>35572.949999999997</v>
      </c>
      <c r="BC47" s="10">
        <v>35572.949999999997</v>
      </c>
      <c r="BD47" s="10">
        <v>35572.949999999997</v>
      </c>
      <c r="BE47" s="10">
        <v>35572.949999999997</v>
      </c>
      <c r="BF47" s="10">
        <v>35572.949999999997</v>
      </c>
      <c r="BG47" s="10">
        <v>35572.949999999997</v>
      </c>
      <c r="BH47" s="10">
        <v>35572.949999999997</v>
      </c>
      <c r="BI47" s="10">
        <v>35572.949999999997</v>
      </c>
      <c r="BJ47" s="10">
        <v>35572.949999999997</v>
      </c>
      <c r="BK47" s="10">
        <v>35572.949999999997</v>
      </c>
      <c r="BL47" s="10">
        <v>35572.949999999997</v>
      </c>
      <c r="BM47" s="10">
        <v>35572.949999999997</v>
      </c>
      <c r="BN47" s="10">
        <v>35572.949999999997</v>
      </c>
      <c r="BO47" s="10">
        <v>35572.949999999997</v>
      </c>
      <c r="BP47" s="10">
        <v>35572.949999999997</v>
      </c>
      <c r="BQ47" s="10">
        <v>35572.949999999997</v>
      </c>
      <c r="BR47" s="10">
        <v>35572.949999999997</v>
      </c>
      <c r="BS47" s="10">
        <v>35572.949999999997</v>
      </c>
      <c r="BT47" s="10">
        <v>35572.949999999997</v>
      </c>
      <c r="BU47" s="10">
        <v>35572.949999999997</v>
      </c>
      <c r="BV47" s="10">
        <v>35572.949999999997</v>
      </c>
      <c r="BW47" s="10">
        <v>35572.949999999997</v>
      </c>
      <c r="BX47" s="10">
        <v>40908.892499999994</v>
      </c>
      <c r="BY47" s="10">
        <v>40908.892499999994</v>
      </c>
      <c r="BZ47" s="10">
        <v>40908.892499999994</v>
      </c>
      <c r="CA47" s="10">
        <v>40908.892499999994</v>
      </c>
      <c r="CB47" s="10">
        <v>40908.892499999994</v>
      </c>
      <c r="CC47" s="10">
        <v>40908.892499999994</v>
      </c>
      <c r="CD47" s="10">
        <v>40908.892499999994</v>
      </c>
      <c r="CE47" s="10">
        <v>40908.892499999994</v>
      </c>
      <c r="CF47" s="10">
        <v>40908.892499999994</v>
      </c>
      <c r="CG47" s="10">
        <v>40908.892499999994</v>
      </c>
      <c r="CH47" s="10">
        <v>40908.892499999994</v>
      </c>
      <c r="CI47" s="10">
        <v>40908.892499999994</v>
      </c>
      <c r="CJ47" s="10">
        <v>40908.892499999994</v>
      </c>
      <c r="CK47" s="10">
        <v>40908.892499999994</v>
      </c>
      <c r="CL47" s="10">
        <v>40908.892499999994</v>
      </c>
      <c r="CM47" s="10">
        <v>40908.892499999994</v>
      </c>
      <c r="CN47" s="10">
        <v>40908.892499999994</v>
      </c>
      <c r="CO47" s="10">
        <v>40908.892499999994</v>
      </c>
      <c r="CP47" s="10">
        <v>40908.892499999994</v>
      </c>
      <c r="CQ47" s="10">
        <v>40908.892499999994</v>
      </c>
      <c r="CR47" s="10">
        <v>40908.892499999994</v>
      </c>
      <c r="CS47" s="10">
        <v>40908.892499999994</v>
      </c>
      <c r="CT47" s="10">
        <v>40908.892499999994</v>
      </c>
      <c r="CU47" s="10">
        <v>40908.892499999994</v>
      </c>
      <c r="CV47" s="10">
        <v>40908.892499999994</v>
      </c>
      <c r="CW47" s="10">
        <v>40908.892499999994</v>
      </c>
      <c r="CX47" s="10">
        <v>40908.892499999994</v>
      </c>
      <c r="CY47" s="10">
        <v>40908.892499999994</v>
      </c>
      <c r="CZ47" s="10">
        <v>40908.892499999994</v>
      </c>
      <c r="DA47" s="10">
        <v>40908.892499999994</v>
      </c>
      <c r="DB47" s="10">
        <v>40908.892499999994</v>
      </c>
      <c r="DC47" s="10">
        <v>40908.892499999994</v>
      </c>
      <c r="DD47" s="10">
        <v>40908.892499999994</v>
      </c>
      <c r="DE47" s="10">
        <v>40908.892499999994</v>
      </c>
      <c r="DF47" s="10">
        <v>40908.892499999994</v>
      </c>
      <c r="DG47" s="10">
        <v>40908.892499999994</v>
      </c>
      <c r="DH47" s="10">
        <v>47045.226374999991</v>
      </c>
      <c r="DI47" s="10">
        <v>47045.226374999991</v>
      </c>
      <c r="DJ47" s="10">
        <v>47045.226374999991</v>
      </c>
      <c r="DK47" s="10">
        <v>47045.226374999991</v>
      </c>
      <c r="DL47" s="10">
        <v>47045.226374999991</v>
      </c>
      <c r="DM47" s="10">
        <v>47045.226374999991</v>
      </c>
      <c r="DN47" s="10">
        <v>47045.226374999991</v>
      </c>
      <c r="DO47" s="10">
        <v>47045.226374999991</v>
      </c>
      <c r="DP47" s="10">
        <v>47045.226374999991</v>
      </c>
      <c r="DQ47" s="10">
        <v>47045.226374999991</v>
      </c>
      <c r="DR47" s="10">
        <v>47045.226374999991</v>
      </c>
      <c r="DS47" s="10">
        <v>47045.226374999991</v>
      </c>
      <c r="DT47" s="10">
        <v>47045.226374999991</v>
      </c>
      <c r="DU47" s="10">
        <v>47045.226374999991</v>
      </c>
      <c r="DV47" s="10">
        <v>47045.226374999991</v>
      </c>
      <c r="DW47" s="10">
        <v>47045.226374999991</v>
      </c>
      <c r="DX47" s="10">
        <v>47045.226374999991</v>
      </c>
      <c r="DY47" s="10">
        <v>47045.226374999991</v>
      </c>
      <c r="DZ47" s="10">
        <v>47045.226374999991</v>
      </c>
      <c r="EA47" s="10">
        <v>47045.226374999991</v>
      </c>
      <c r="EB47" s="10">
        <v>47045.226374999991</v>
      </c>
      <c r="EC47" s="10">
        <v>47045.226374999991</v>
      </c>
      <c r="ED47" s="10">
        <v>47045.226374999991</v>
      </c>
      <c r="EE47" s="10">
        <v>47045.226374999991</v>
      </c>
      <c r="EF47" s="10">
        <v>47045.226374999991</v>
      </c>
      <c r="EG47" s="10">
        <v>47045.226374999991</v>
      </c>
      <c r="EH47" s="10">
        <v>47045.226374999991</v>
      </c>
      <c r="EI47" s="10">
        <v>47045.226374999991</v>
      </c>
      <c r="EJ47" s="10">
        <v>47045.226374999991</v>
      </c>
      <c r="EK47" s="10">
        <v>47045.226374999991</v>
      </c>
      <c r="EL47" s="10">
        <v>47045.226374999991</v>
      </c>
      <c r="EM47" s="10">
        <v>47045.226374999991</v>
      </c>
      <c r="EN47" s="10">
        <v>47045.226374999991</v>
      </c>
      <c r="EO47" s="10">
        <v>47045.226374999991</v>
      </c>
      <c r="EP47" s="10">
        <v>47045.226374999991</v>
      </c>
      <c r="EQ47" s="10">
        <v>47045.226374999991</v>
      </c>
      <c r="ER47" s="10">
        <v>54102.010331249992</v>
      </c>
      <c r="ES47" s="10">
        <v>54102.010331249992</v>
      </c>
      <c r="ET47" s="10">
        <v>54102.010331249992</v>
      </c>
      <c r="EU47" s="10">
        <v>54102.010331249992</v>
      </c>
      <c r="EV47" s="10">
        <v>54102.010331249992</v>
      </c>
      <c r="EW47" s="10">
        <v>54102.010331249992</v>
      </c>
      <c r="EX47" s="10">
        <v>54102.010331249992</v>
      </c>
      <c r="EY47" s="10">
        <v>54102.010331249992</v>
      </c>
      <c r="EZ47" s="10">
        <v>54102.010331249992</v>
      </c>
      <c r="FA47" s="10">
        <v>54102.010331249992</v>
      </c>
      <c r="FB47" s="10">
        <v>54102.010331249992</v>
      </c>
      <c r="FC47" s="10">
        <v>54102.010331249992</v>
      </c>
      <c r="FD47" s="10">
        <v>54102.010331249992</v>
      </c>
      <c r="FE47" s="10">
        <v>54102.010331249992</v>
      </c>
      <c r="FF47" s="10">
        <v>54102.010331249992</v>
      </c>
    </row>
    <row r="48" spans="1:162" ht="16.5">
      <c r="A48" s="16" t="s">
        <v>94</v>
      </c>
      <c r="B48" s="17" t="s">
        <v>163</v>
      </c>
      <c r="C48" s="22">
        <v>174568.62</v>
      </c>
      <c r="D48" s="22"/>
      <c r="E48" s="22"/>
      <c r="F48" s="22"/>
      <c r="G48" s="22"/>
      <c r="H48" s="22"/>
      <c r="I48" s="22"/>
      <c r="J48" s="22"/>
      <c r="K48" s="22"/>
      <c r="L48" s="22">
        <v>174568.62</v>
      </c>
      <c r="M48" s="22">
        <v>174568.62</v>
      </c>
      <c r="N48" s="22">
        <v>174568.62</v>
      </c>
      <c r="O48" s="22">
        <v>174568.62</v>
      </c>
      <c r="P48" s="22">
        <v>174568.62</v>
      </c>
      <c r="Q48" s="22">
        <v>174568.62</v>
      </c>
      <c r="R48" s="22">
        <v>174568.62</v>
      </c>
      <c r="S48" s="22">
        <v>174568.62</v>
      </c>
      <c r="T48" s="22">
        <v>174568.62</v>
      </c>
      <c r="U48" s="22">
        <v>174568.62</v>
      </c>
      <c r="V48" s="22">
        <v>174568.62</v>
      </c>
      <c r="W48" s="22">
        <v>174568.62</v>
      </c>
      <c r="X48" s="22">
        <v>174568.62</v>
      </c>
      <c r="Y48" s="22">
        <v>174568.62</v>
      </c>
      <c r="Z48" s="22">
        <v>174568.62</v>
      </c>
      <c r="AA48" s="22">
        <v>174568.62</v>
      </c>
      <c r="AB48" s="22">
        <v>174568.62</v>
      </c>
      <c r="AC48" s="22">
        <v>174568.62</v>
      </c>
      <c r="AD48" s="22">
        <v>174568.62</v>
      </c>
      <c r="AE48" s="22">
        <v>174568.62</v>
      </c>
      <c r="AF48" s="22">
        <v>174568.62</v>
      </c>
      <c r="AG48" s="22">
        <v>174568.62</v>
      </c>
      <c r="AH48" s="22">
        <v>174568.62</v>
      </c>
      <c r="AI48" s="22">
        <v>174568.62</v>
      </c>
      <c r="AJ48" s="22">
        <v>174568.62</v>
      </c>
      <c r="AK48" s="22">
        <v>174568.62</v>
      </c>
      <c r="AL48" s="22">
        <v>174568.62</v>
      </c>
      <c r="AM48" s="22">
        <v>174568.62</v>
      </c>
      <c r="AN48" s="10">
        <v>200753.913</v>
      </c>
      <c r="AO48" s="10">
        <v>200753.913</v>
      </c>
      <c r="AP48" s="10">
        <v>200753.913</v>
      </c>
      <c r="AQ48" s="10">
        <v>200753.913</v>
      </c>
      <c r="AR48" s="10">
        <v>200753.913</v>
      </c>
      <c r="AS48" s="10">
        <v>200753.913</v>
      </c>
      <c r="AT48" s="10">
        <v>200753.913</v>
      </c>
      <c r="AU48" s="10">
        <v>200753.913</v>
      </c>
      <c r="AV48" s="10">
        <v>200753.913</v>
      </c>
      <c r="AW48" s="10">
        <v>200753.913</v>
      </c>
      <c r="AX48" s="10">
        <v>200753.913</v>
      </c>
      <c r="AY48" s="10">
        <v>200753.913</v>
      </c>
      <c r="AZ48" s="10">
        <v>200753.913</v>
      </c>
      <c r="BA48" s="10">
        <v>200753.913</v>
      </c>
      <c r="BB48" s="10">
        <v>200753.913</v>
      </c>
      <c r="BC48" s="10">
        <v>200753.913</v>
      </c>
      <c r="BD48" s="10">
        <v>200753.913</v>
      </c>
      <c r="BE48" s="10">
        <v>200753.913</v>
      </c>
      <c r="BF48" s="10">
        <v>200753.913</v>
      </c>
      <c r="BG48" s="10">
        <v>200753.913</v>
      </c>
      <c r="BH48" s="10">
        <v>200753.913</v>
      </c>
      <c r="BI48" s="10">
        <v>200753.913</v>
      </c>
      <c r="BJ48" s="10">
        <v>200753.913</v>
      </c>
      <c r="BK48" s="10">
        <v>200753.913</v>
      </c>
      <c r="BL48" s="10">
        <v>200753.913</v>
      </c>
      <c r="BM48" s="10">
        <v>200753.913</v>
      </c>
      <c r="BN48" s="10">
        <v>200753.913</v>
      </c>
      <c r="BO48" s="10">
        <v>200753.913</v>
      </c>
      <c r="BP48" s="10">
        <v>200753.913</v>
      </c>
      <c r="BQ48" s="10">
        <v>200753.913</v>
      </c>
      <c r="BR48" s="10">
        <v>200753.913</v>
      </c>
      <c r="BS48" s="10">
        <v>200753.913</v>
      </c>
      <c r="BT48" s="10">
        <v>200753.913</v>
      </c>
      <c r="BU48" s="10">
        <v>200753.913</v>
      </c>
      <c r="BV48" s="10">
        <v>200753.913</v>
      </c>
      <c r="BW48" s="10">
        <v>200753.913</v>
      </c>
      <c r="BX48" s="10">
        <v>230866.99995</v>
      </c>
      <c r="BY48" s="10">
        <v>230866.99995</v>
      </c>
      <c r="BZ48" s="10">
        <v>230866.99995</v>
      </c>
      <c r="CA48" s="10">
        <v>230866.99995</v>
      </c>
      <c r="CB48" s="10">
        <v>230866.99995</v>
      </c>
      <c r="CC48" s="10">
        <v>230866.99995</v>
      </c>
      <c r="CD48" s="10">
        <v>230866.99995</v>
      </c>
      <c r="CE48" s="10">
        <v>230866.99995</v>
      </c>
      <c r="CF48" s="10">
        <v>230866.99995</v>
      </c>
      <c r="CG48" s="10">
        <v>230866.99995</v>
      </c>
      <c r="CH48" s="10">
        <v>230866.99995</v>
      </c>
      <c r="CI48" s="10">
        <v>230866.99995</v>
      </c>
      <c r="CJ48" s="10">
        <v>230866.99995</v>
      </c>
      <c r="CK48" s="10">
        <v>230866.99995</v>
      </c>
      <c r="CL48" s="10">
        <v>230866.99995</v>
      </c>
      <c r="CM48" s="10">
        <v>230866.99995</v>
      </c>
      <c r="CN48" s="10">
        <v>230866.99995</v>
      </c>
      <c r="CO48" s="10">
        <v>230866.99995</v>
      </c>
      <c r="CP48" s="10">
        <v>230866.99995</v>
      </c>
      <c r="CQ48" s="10">
        <v>230866.99995</v>
      </c>
      <c r="CR48" s="10">
        <v>230866.99995</v>
      </c>
      <c r="CS48" s="10">
        <v>230866.99995</v>
      </c>
      <c r="CT48" s="10">
        <v>230866.99995</v>
      </c>
      <c r="CU48" s="10">
        <v>230866.99995</v>
      </c>
      <c r="CV48" s="10">
        <v>230866.99995</v>
      </c>
      <c r="CW48" s="10">
        <v>230866.99995</v>
      </c>
      <c r="CX48" s="10">
        <v>230866.99995</v>
      </c>
      <c r="CY48" s="10">
        <v>230866.99995</v>
      </c>
      <c r="CZ48" s="10">
        <v>230866.99995</v>
      </c>
      <c r="DA48" s="10">
        <v>230866.99995</v>
      </c>
      <c r="DB48" s="10">
        <v>230866.99995</v>
      </c>
      <c r="DC48" s="10">
        <v>230866.99995</v>
      </c>
      <c r="DD48" s="10">
        <v>230866.99995</v>
      </c>
      <c r="DE48" s="10">
        <v>230866.99995</v>
      </c>
      <c r="DF48" s="10">
        <v>230866.99995</v>
      </c>
      <c r="DG48" s="10">
        <v>230866.99995</v>
      </c>
      <c r="DH48" s="10">
        <v>265497.04994250002</v>
      </c>
      <c r="DI48" s="10">
        <v>265497.04994250002</v>
      </c>
      <c r="DJ48" s="10">
        <v>265497.04994250002</v>
      </c>
      <c r="DK48" s="10">
        <v>265497.04994250002</v>
      </c>
      <c r="DL48" s="10">
        <v>265497.04994250002</v>
      </c>
      <c r="DM48" s="10">
        <v>265497.04994250002</v>
      </c>
      <c r="DN48" s="10">
        <v>265497.04994250002</v>
      </c>
      <c r="DO48" s="10">
        <v>265497.04994250002</v>
      </c>
      <c r="DP48" s="10">
        <v>265497.04994250002</v>
      </c>
      <c r="DQ48" s="10">
        <v>265497.04994250002</v>
      </c>
      <c r="DR48" s="10">
        <v>265497.04994250002</v>
      </c>
      <c r="DS48" s="10">
        <v>265497.04994250002</v>
      </c>
      <c r="DT48" s="10">
        <v>265497.04994250002</v>
      </c>
      <c r="DU48" s="10">
        <v>265497.04994250002</v>
      </c>
      <c r="DV48" s="10">
        <v>265497.04994250002</v>
      </c>
      <c r="DW48" s="10">
        <v>265497.04994250002</v>
      </c>
      <c r="DX48" s="10">
        <v>265497.04994250002</v>
      </c>
      <c r="DY48" s="10">
        <v>265497.04994250002</v>
      </c>
      <c r="DZ48" s="10">
        <v>265497.04994250002</v>
      </c>
      <c r="EA48" s="10">
        <v>265497.04994250002</v>
      </c>
      <c r="EB48" s="10">
        <v>265497.04994250002</v>
      </c>
      <c r="EC48" s="10">
        <v>265497.04994250002</v>
      </c>
      <c r="ED48" s="10">
        <v>265497.04994250002</v>
      </c>
      <c r="EE48" s="10">
        <v>265497.04994250002</v>
      </c>
      <c r="EF48" s="10">
        <v>265497.04994250002</v>
      </c>
      <c r="EG48" s="10">
        <v>265497.04994250002</v>
      </c>
      <c r="EH48" s="10">
        <v>265497.04994250002</v>
      </c>
      <c r="EI48" s="10">
        <v>265497.04994250002</v>
      </c>
      <c r="EJ48" s="10">
        <v>265497.04994250002</v>
      </c>
      <c r="EK48" s="10">
        <v>265497.04994250002</v>
      </c>
      <c r="EL48" s="10">
        <v>265497.04994250002</v>
      </c>
      <c r="EM48" s="10">
        <v>265497.04994250002</v>
      </c>
      <c r="EN48" s="10">
        <v>265497.04994250002</v>
      </c>
      <c r="EO48" s="10">
        <v>265497.04994250002</v>
      </c>
      <c r="EP48" s="10">
        <v>265497.04994250002</v>
      </c>
      <c r="EQ48" s="10">
        <v>265497.04994250002</v>
      </c>
      <c r="ER48" s="10">
        <v>305321.60743387503</v>
      </c>
      <c r="ES48" s="10">
        <v>305321.60743387503</v>
      </c>
      <c r="ET48" s="10">
        <v>305321.60743387503</v>
      </c>
      <c r="EU48" s="10">
        <v>305321.60743387503</v>
      </c>
      <c r="EV48" s="10">
        <v>305321.60743387503</v>
      </c>
      <c r="EW48" s="10">
        <v>305321.60743387503</v>
      </c>
      <c r="EX48" s="10">
        <v>305321.60743387503</v>
      </c>
      <c r="EY48" s="10">
        <v>305321.60743387503</v>
      </c>
      <c r="EZ48" s="10">
        <v>305321.60743387503</v>
      </c>
      <c r="FA48" s="10">
        <v>305321.60743387503</v>
      </c>
      <c r="FB48" s="10">
        <v>305321.60743387503</v>
      </c>
      <c r="FC48" s="10">
        <v>305321.60743387503</v>
      </c>
      <c r="FD48" s="10">
        <v>305321.60743387503</v>
      </c>
      <c r="FE48" s="10">
        <v>305321.60743387503</v>
      </c>
      <c r="FF48" s="10">
        <v>305321.60743387503</v>
      </c>
    </row>
    <row r="49" spans="1:162" ht="16.5">
      <c r="A49" s="8" t="s">
        <v>98</v>
      </c>
      <c r="B49" s="9" t="s">
        <v>99</v>
      </c>
      <c r="C49" s="22">
        <v>92626.5</v>
      </c>
      <c r="D49" s="22"/>
      <c r="E49" s="22"/>
      <c r="F49" s="22"/>
      <c r="G49" s="22"/>
      <c r="H49" s="22"/>
      <c r="I49" s="22"/>
      <c r="J49" s="22"/>
      <c r="K49" s="22"/>
      <c r="L49" s="22">
        <v>92626.5</v>
      </c>
      <c r="M49" s="22">
        <v>92626.5</v>
      </c>
      <c r="N49" s="22">
        <v>92626.5</v>
      </c>
      <c r="O49" s="22">
        <v>92626.5</v>
      </c>
      <c r="P49" s="22">
        <v>92626.5</v>
      </c>
      <c r="Q49" s="22">
        <v>92626.5</v>
      </c>
      <c r="R49" s="22">
        <v>92626.5</v>
      </c>
      <c r="S49" s="22">
        <v>92626.5</v>
      </c>
      <c r="T49" s="22">
        <v>92626.5</v>
      </c>
      <c r="U49" s="22">
        <v>92626.5</v>
      </c>
      <c r="V49" s="22">
        <v>92626.5</v>
      </c>
      <c r="W49" s="22">
        <v>92626.5</v>
      </c>
      <c r="X49" s="22">
        <v>92626.5</v>
      </c>
      <c r="Y49" s="22">
        <v>92626.5</v>
      </c>
      <c r="Z49" s="22">
        <v>92626.5</v>
      </c>
      <c r="AA49" s="22">
        <v>92626.5</v>
      </c>
      <c r="AB49" s="22">
        <v>92626.5</v>
      </c>
      <c r="AC49" s="22">
        <v>92626.5</v>
      </c>
      <c r="AD49" s="22">
        <v>92626.5</v>
      </c>
      <c r="AE49" s="22">
        <v>92626.5</v>
      </c>
      <c r="AF49" s="22">
        <v>92626.5</v>
      </c>
      <c r="AG49" s="22">
        <v>92626.5</v>
      </c>
      <c r="AH49" s="22">
        <v>92626.5</v>
      </c>
      <c r="AI49" s="22">
        <v>92626.5</v>
      </c>
      <c r="AJ49" s="22">
        <v>92626.5</v>
      </c>
      <c r="AK49" s="22">
        <v>92626.5</v>
      </c>
      <c r="AL49" s="22">
        <v>92626.5</v>
      </c>
      <c r="AM49" s="22">
        <v>92626.5</v>
      </c>
      <c r="AN49" s="10">
        <v>106520.47500000001</v>
      </c>
      <c r="AO49" s="10">
        <v>106520.47500000001</v>
      </c>
      <c r="AP49" s="10">
        <v>106520.47500000001</v>
      </c>
      <c r="AQ49" s="10">
        <v>106520.47500000001</v>
      </c>
      <c r="AR49" s="10">
        <v>106520.47500000001</v>
      </c>
      <c r="AS49" s="10">
        <v>106520.47500000001</v>
      </c>
      <c r="AT49" s="10">
        <v>106520.47500000001</v>
      </c>
      <c r="AU49" s="10">
        <v>106520.47500000001</v>
      </c>
      <c r="AV49" s="10">
        <v>106520.47500000001</v>
      </c>
      <c r="AW49" s="10">
        <v>106520.47500000001</v>
      </c>
      <c r="AX49" s="10">
        <v>106520.47500000001</v>
      </c>
      <c r="AY49" s="10">
        <v>106520.47500000001</v>
      </c>
      <c r="AZ49" s="10">
        <v>106520.47500000001</v>
      </c>
      <c r="BA49" s="10">
        <v>106520.47500000001</v>
      </c>
      <c r="BB49" s="10">
        <v>106520.47500000001</v>
      </c>
      <c r="BC49" s="10">
        <v>106520.47500000001</v>
      </c>
      <c r="BD49" s="10">
        <v>106520.47500000001</v>
      </c>
      <c r="BE49" s="10">
        <v>106520.47500000001</v>
      </c>
      <c r="BF49" s="10">
        <v>106520.47500000001</v>
      </c>
      <c r="BG49" s="10">
        <v>106520.47500000001</v>
      </c>
      <c r="BH49" s="10">
        <v>106520.47500000001</v>
      </c>
      <c r="BI49" s="10">
        <v>106520.47500000001</v>
      </c>
      <c r="BJ49" s="10">
        <v>106520.47500000001</v>
      </c>
      <c r="BK49" s="10">
        <v>106520.47500000001</v>
      </c>
      <c r="BL49" s="10">
        <v>106520.47500000001</v>
      </c>
      <c r="BM49" s="10">
        <v>106520.47500000001</v>
      </c>
      <c r="BN49" s="10">
        <v>106520.47500000001</v>
      </c>
      <c r="BO49" s="10">
        <v>106520.47500000001</v>
      </c>
      <c r="BP49" s="10">
        <v>106520.47500000001</v>
      </c>
      <c r="BQ49" s="10">
        <v>106520.47500000001</v>
      </c>
      <c r="BR49" s="10">
        <v>106520.47500000001</v>
      </c>
      <c r="BS49" s="10">
        <v>106520.47500000001</v>
      </c>
      <c r="BT49" s="10">
        <v>106520.47500000001</v>
      </c>
      <c r="BU49" s="10">
        <v>106520.47500000001</v>
      </c>
      <c r="BV49" s="10">
        <v>106520.47500000001</v>
      </c>
      <c r="BW49" s="10">
        <v>106520.47500000001</v>
      </c>
      <c r="BX49" s="10">
        <v>122498.54625000001</v>
      </c>
      <c r="BY49" s="10">
        <v>122498.54625000001</v>
      </c>
      <c r="BZ49" s="10">
        <v>122498.54625000001</v>
      </c>
      <c r="CA49" s="10">
        <v>122498.54625000001</v>
      </c>
      <c r="CB49" s="10">
        <v>122498.54625000001</v>
      </c>
      <c r="CC49" s="10">
        <v>122498.54625000001</v>
      </c>
      <c r="CD49" s="10">
        <v>122498.54625000001</v>
      </c>
      <c r="CE49" s="10">
        <v>122498.54625000001</v>
      </c>
      <c r="CF49" s="10">
        <v>122498.54625000001</v>
      </c>
      <c r="CG49" s="10">
        <v>122498.54625000001</v>
      </c>
      <c r="CH49" s="10">
        <v>122498.54625000001</v>
      </c>
      <c r="CI49" s="10">
        <v>122498.54625000001</v>
      </c>
      <c r="CJ49" s="10">
        <v>122498.54625000001</v>
      </c>
      <c r="CK49" s="10">
        <v>122498.54625000001</v>
      </c>
      <c r="CL49" s="10">
        <v>122498.54625000001</v>
      </c>
      <c r="CM49" s="10">
        <v>122498.54625000001</v>
      </c>
      <c r="CN49" s="10">
        <v>122498.54625000001</v>
      </c>
      <c r="CO49" s="10">
        <v>122498.54625000001</v>
      </c>
      <c r="CP49" s="10">
        <v>122498.54625000001</v>
      </c>
      <c r="CQ49" s="10">
        <v>122498.54625000001</v>
      </c>
      <c r="CR49" s="10">
        <v>122498.54625000001</v>
      </c>
      <c r="CS49" s="10">
        <v>122498.54625000001</v>
      </c>
      <c r="CT49" s="10">
        <v>122498.54625000001</v>
      </c>
      <c r="CU49" s="10">
        <v>122498.54625000001</v>
      </c>
      <c r="CV49" s="10">
        <v>122498.54625000001</v>
      </c>
      <c r="CW49" s="10">
        <v>122498.54625000001</v>
      </c>
      <c r="CX49" s="10">
        <v>122498.54625000001</v>
      </c>
      <c r="CY49" s="10">
        <v>122498.54625000001</v>
      </c>
      <c r="CZ49" s="10">
        <v>122498.54625000001</v>
      </c>
      <c r="DA49" s="10">
        <v>122498.54625000001</v>
      </c>
      <c r="DB49" s="10">
        <v>122498.54625000001</v>
      </c>
      <c r="DC49" s="10">
        <v>122498.54625000001</v>
      </c>
      <c r="DD49" s="10">
        <v>122498.54625000001</v>
      </c>
      <c r="DE49" s="10">
        <v>122498.54625000001</v>
      </c>
      <c r="DF49" s="10">
        <v>122498.54625000001</v>
      </c>
      <c r="DG49" s="10">
        <v>122498.54625000001</v>
      </c>
      <c r="DH49" s="10">
        <v>140873.32818750001</v>
      </c>
      <c r="DI49" s="10">
        <v>140873.32818750001</v>
      </c>
      <c r="DJ49" s="10">
        <v>140873.32818750001</v>
      </c>
      <c r="DK49" s="10">
        <v>140873.32818750001</v>
      </c>
      <c r="DL49" s="10">
        <v>140873.32818750001</v>
      </c>
      <c r="DM49" s="10">
        <v>140873.32818750001</v>
      </c>
      <c r="DN49" s="10">
        <v>140873.32818750001</v>
      </c>
      <c r="DO49" s="10">
        <v>140873.32818750001</v>
      </c>
      <c r="DP49" s="10">
        <v>140873.32818750001</v>
      </c>
      <c r="DQ49" s="10">
        <v>140873.32818750001</v>
      </c>
      <c r="DR49" s="10">
        <v>140873.32818750001</v>
      </c>
      <c r="DS49" s="10">
        <v>140873.32818750001</v>
      </c>
      <c r="DT49" s="10">
        <v>140873.32818750001</v>
      </c>
      <c r="DU49" s="10">
        <v>140873.32818750001</v>
      </c>
      <c r="DV49" s="10">
        <v>140873.32818750001</v>
      </c>
      <c r="DW49" s="10">
        <v>140873.32818750001</v>
      </c>
      <c r="DX49" s="10">
        <v>140873.32818750001</v>
      </c>
      <c r="DY49" s="10">
        <v>140873.32818750001</v>
      </c>
      <c r="DZ49" s="10">
        <v>140873.32818750001</v>
      </c>
      <c r="EA49" s="10">
        <v>140873.32818750001</v>
      </c>
      <c r="EB49" s="10">
        <v>140873.32818750001</v>
      </c>
      <c r="EC49" s="10">
        <v>140873.32818750001</v>
      </c>
      <c r="ED49" s="10">
        <v>140873.32818750001</v>
      </c>
      <c r="EE49" s="10">
        <v>140873.32818750001</v>
      </c>
      <c r="EF49" s="10">
        <v>140873.32818750001</v>
      </c>
      <c r="EG49" s="10">
        <v>140873.32818750001</v>
      </c>
      <c r="EH49" s="10">
        <v>140873.32818750001</v>
      </c>
      <c r="EI49" s="10">
        <v>140873.32818750001</v>
      </c>
      <c r="EJ49" s="10">
        <v>140873.32818750001</v>
      </c>
      <c r="EK49" s="10">
        <v>140873.32818750001</v>
      </c>
      <c r="EL49" s="10">
        <v>140873.32818750001</v>
      </c>
      <c r="EM49" s="10">
        <v>140873.32818750001</v>
      </c>
      <c r="EN49" s="10">
        <v>140873.32818750001</v>
      </c>
      <c r="EO49" s="10">
        <v>140873.32818750001</v>
      </c>
      <c r="EP49" s="10">
        <v>140873.32818750001</v>
      </c>
      <c r="EQ49" s="10">
        <v>140873.32818750001</v>
      </c>
      <c r="ER49" s="10">
        <v>162004.32741562501</v>
      </c>
      <c r="ES49" s="10">
        <v>162004.32741562501</v>
      </c>
      <c r="ET49" s="10">
        <v>162004.32741562501</v>
      </c>
      <c r="EU49" s="10">
        <v>162004.32741562501</v>
      </c>
      <c r="EV49" s="10">
        <v>162004.32741562501</v>
      </c>
      <c r="EW49" s="10">
        <v>162004.32741562501</v>
      </c>
      <c r="EX49" s="10">
        <v>162004.32741562501</v>
      </c>
      <c r="EY49" s="10">
        <v>162004.32741562501</v>
      </c>
      <c r="EZ49" s="10">
        <v>162004.32741562501</v>
      </c>
      <c r="FA49" s="10">
        <v>162004.32741562501</v>
      </c>
      <c r="FB49" s="10">
        <v>162004.32741562501</v>
      </c>
      <c r="FC49" s="10">
        <v>162004.32741562501</v>
      </c>
      <c r="FD49" s="10">
        <v>162004.32741562501</v>
      </c>
      <c r="FE49" s="10">
        <v>162004.32741562501</v>
      </c>
      <c r="FF49" s="10">
        <v>162004.32741562501</v>
      </c>
    </row>
    <row r="50" spans="1:162" ht="16.5">
      <c r="A50" s="8" t="s">
        <v>100</v>
      </c>
      <c r="B50" s="9" t="s">
        <v>101</v>
      </c>
      <c r="C50" s="22">
        <v>260074.386</v>
      </c>
      <c r="D50" s="22"/>
      <c r="E50" s="22"/>
      <c r="F50" s="22"/>
      <c r="G50" s="22"/>
      <c r="H50" s="22"/>
      <c r="I50" s="22"/>
      <c r="J50" s="22"/>
      <c r="K50" s="22"/>
      <c r="L50" s="22">
        <v>260074.386</v>
      </c>
      <c r="M50" s="22">
        <v>260074.386</v>
      </c>
      <c r="N50" s="22">
        <v>260074.386</v>
      </c>
      <c r="O50" s="22">
        <v>260074.386</v>
      </c>
      <c r="P50" s="22">
        <v>260074.386</v>
      </c>
      <c r="Q50" s="22">
        <v>260074.386</v>
      </c>
      <c r="R50" s="22">
        <v>260074.386</v>
      </c>
      <c r="S50" s="22">
        <v>260074.386</v>
      </c>
      <c r="T50" s="22">
        <v>260074.386</v>
      </c>
      <c r="U50" s="22">
        <v>260074.386</v>
      </c>
      <c r="V50" s="22">
        <v>260074.386</v>
      </c>
      <c r="W50" s="22">
        <v>260074.386</v>
      </c>
      <c r="X50" s="22">
        <v>260074.386</v>
      </c>
      <c r="Y50" s="22">
        <v>260074.386</v>
      </c>
      <c r="Z50" s="22">
        <v>260074.386</v>
      </c>
      <c r="AA50" s="22">
        <v>260074.386</v>
      </c>
      <c r="AB50" s="22">
        <v>260074.386</v>
      </c>
      <c r="AC50" s="22">
        <v>260074.386</v>
      </c>
      <c r="AD50" s="22">
        <v>260074.386</v>
      </c>
      <c r="AE50" s="22">
        <v>260074.386</v>
      </c>
      <c r="AF50" s="22">
        <v>260074.386</v>
      </c>
      <c r="AG50" s="22">
        <v>260074.386</v>
      </c>
      <c r="AH50" s="22">
        <v>260074.386</v>
      </c>
      <c r="AI50" s="22">
        <v>260074.386</v>
      </c>
      <c r="AJ50" s="22">
        <v>260074.386</v>
      </c>
      <c r="AK50" s="22">
        <v>260074.386</v>
      </c>
      <c r="AL50" s="22">
        <v>260074.386</v>
      </c>
      <c r="AM50" s="22">
        <v>260074.386</v>
      </c>
      <c r="AN50" s="10">
        <v>299085.54389999999</v>
      </c>
      <c r="AO50" s="10">
        <v>299085.54389999999</v>
      </c>
      <c r="AP50" s="10">
        <v>299085.54389999999</v>
      </c>
      <c r="AQ50" s="10">
        <v>299085.54389999999</v>
      </c>
      <c r="AR50" s="10">
        <v>299085.54389999999</v>
      </c>
      <c r="AS50" s="10">
        <v>299085.54389999999</v>
      </c>
      <c r="AT50" s="10">
        <v>299085.54389999999</v>
      </c>
      <c r="AU50" s="10">
        <v>299085.54389999999</v>
      </c>
      <c r="AV50" s="10">
        <v>299085.54389999999</v>
      </c>
      <c r="AW50" s="10">
        <v>299085.54389999999</v>
      </c>
      <c r="AX50" s="10">
        <v>299085.54389999999</v>
      </c>
      <c r="AY50" s="10">
        <v>299085.54389999999</v>
      </c>
      <c r="AZ50" s="10">
        <v>299085.54389999999</v>
      </c>
      <c r="BA50" s="10">
        <v>299085.54389999999</v>
      </c>
      <c r="BB50" s="10">
        <v>299085.54389999999</v>
      </c>
      <c r="BC50" s="10">
        <v>299085.54389999999</v>
      </c>
      <c r="BD50" s="10">
        <v>299085.54389999999</v>
      </c>
      <c r="BE50" s="10">
        <v>299085.54389999999</v>
      </c>
      <c r="BF50" s="10">
        <v>299085.54389999999</v>
      </c>
      <c r="BG50" s="10">
        <v>299085.54389999999</v>
      </c>
      <c r="BH50" s="10">
        <v>299085.54389999999</v>
      </c>
      <c r="BI50" s="10">
        <v>299085.54389999999</v>
      </c>
      <c r="BJ50" s="10">
        <v>299085.54389999999</v>
      </c>
      <c r="BK50" s="10">
        <v>299085.54389999999</v>
      </c>
      <c r="BL50" s="10">
        <v>299085.54389999999</v>
      </c>
      <c r="BM50" s="10">
        <v>299085.54389999999</v>
      </c>
      <c r="BN50" s="10">
        <v>299085.54389999999</v>
      </c>
      <c r="BO50" s="10">
        <v>299085.54389999999</v>
      </c>
      <c r="BP50" s="10">
        <v>299085.54389999999</v>
      </c>
      <c r="BQ50" s="10">
        <v>299085.54389999999</v>
      </c>
      <c r="BR50" s="10">
        <v>299085.54389999999</v>
      </c>
      <c r="BS50" s="10">
        <v>299085.54389999999</v>
      </c>
      <c r="BT50" s="10">
        <v>299085.54389999999</v>
      </c>
      <c r="BU50" s="10">
        <v>299085.54389999999</v>
      </c>
      <c r="BV50" s="10">
        <v>299085.54389999999</v>
      </c>
      <c r="BW50" s="10">
        <v>299085.54389999999</v>
      </c>
      <c r="BX50" s="10">
        <v>343948.37548499997</v>
      </c>
      <c r="BY50" s="10">
        <v>343948.37548499997</v>
      </c>
      <c r="BZ50" s="10">
        <v>343948.37548499997</v>
      </c>
      <c r="CA50" s="10">
        <v>343948.37548499997</v>
      </c>
      <c r="CB50" s="10">
        <v>343948.37548499997</v>
      </c>
      <c r="CC50" s="10">
        <v>343948.37548499997</v>
      </c>
      <c r="CD50" s="10">
        <v>343948.37548499997</v>
      </c>
      <c r="CE50" s="10">
        <v>343948.37548499997</v>
      </c>
      <c r="CF50" s="10">
        <v>343948.37548499997</v>
      </c>
      <c r="CG50" s="10">
        <v>343948.37548499997</v>
      </c>
      <c r="CH50" s="10">
        <v>343948.37548499997</v>
      </c>
      <c r="CI50" s="10">
        <v>343948.37548499997</v>
      </c>
      <c r="CJ50" s="10">
        <v>343948.37548499997</v>
      </c>
      <c r="CK50" s="10">
        <v>343948.37548499997</v>
      </c>
      <c r="CL50" s="10">
        <v>343948.37548499997</v>
      </c>
      <c r="CM50" s="10">
        <v>343948.37548499997</v>
      </c>
      <c r="CN50" s="10">
        <v>343948.37548499997</v>
      </c>
      <c r="CO50" s="10">
        <v>343948.37548499997</v>
      </c>
      <c r="CP50" s="10">
        <v>343948.37548499997</v>
      </c>
      <c r="CQ50" s="10">
        <v>343948.37548499997</v>
      </c>
      <c r="CR50" s="10">
        <v>343948.37548499997</v>
      </c>
      <c r="CS50" s="10">
        <v>343948.37548499997</v>
      </c>
      <c r="CT50" s="10">
        <v>343948.37548499997</v>
      </c>
      <c r="CU50" s="10">
        <v>343948.37548499997</v>
      </c>
      <c r="CV50" s="10">
        <v>343948.37548499997</v>
      </c>
      <c r="CW50" s="10">
        <v>343948.37548499997</v>
      </c>
      <c r="CX50" s="10">
        <v>343948.37548499997</v>
      </c>
      <c r="CY50" s="10">
        <v>343948.37548499997</v>
      </c>
      <c r="CZ50" s="10">
        <v>343948.37548499997</v>
      </c>
      <c r="DA50" s="10">
        <v>343948.37548499997</v>
      </c>
      <c r="DB50" s="10">
        <v>343948.37548499997</v>
      </c>
      <c r="DC50" s="10">
        <v>343948.37548499997</v>
      </c>
      <c r="DD50" s="10">
        <v>343948.37548499997</v>
      </c>
      <c r="DE50" s="10">
        <v>343948.37548499997</v>
      </c>
      <c r="DF50" s="10">
        <v>343948.37548499997</v>
      </c>
      <c r="DG50" s="10">
        <v>343948.37548499997</v>
      </c>
      <c r="DH50" s="10">
        <v>395540.63180774997</v>
      </c>
      <c r="DI50" s="10">
        <v>395540.63180774997</v>
      </c>
      <c r="DJ50" s="10">
        <v>395540.63180774997</v>
      </c>
      <c r="DK50" s="10">
        <v>395540.63180774997</v>
      </c>
      <c r="DL50" s="10">
        <v>395540.63180774997</v>
      </c>
      <c r="DM50" s="10">
        <v>395540.63180774997</v>
      </c>
      <c r="DN50" s="10">
        <v>395540.63180774997</v>
      </c>
      <c r="DO50" s="10">
        <v>395540.63180774997</v>
      </c>
      <c r="DP50" s="10">
        <v>395540.63180774997</v>
      </c>
      <c r="DQ50" s="10">
        <v>395540.63180774997</v>
      </c>
      <c r="DR50" s="10">
        <v>395540.63180774997</v>
      </c>
      <c r="DS50" s="10">
        <v>395540.63180774997</v>
      </c>
      <c r="DT50" s="10">
        <v>395540.63180774997</v>
      </c>
      <c r="DU50" s="10">
        <v>395540.63180774997</v>
      </c>
      <c r="DV50" s="10">
        <v>395540.63180774997</v>
      </c>
      <c r="DW50" s="10">
        <v>395540.63180774997</v>
      </c>
      <c r="DX50" s="10">
        <v>395540.63180774997</v>
      </c>
      <c r="DY50" s="10">
        <v>395540.63180774997</v>
      </c>
      <c r="DZ50" s="10">
        <v>395540.63180774997</v>
      </c>
      <c r="EA50" s="10">
        <v>395540.63180774997</v>
      </c>
      <c r="EB50" s="10">
        <v>395540.63180774997</v>
      </c>
      <c r="EC50" s="10">
        <v>395540.63180774997</v>
      </c>
      <c r="ED50" s="10">
        <v>395540.63180774997</v>
      </c>
      <c r="EE50" s="10">
        <v>395540.63180774997</v>
      </c>
      <c r="EF50" s="10">
        <v>395540.63180774997</v>
      </c>
      <c r="EG50" s="10">
        <v>395540.63180774997</v>
      </c>
      <c r="EH50" s="10">
        <v>395540.63180774997</v>
      </c>
      <c r="EI50" s="10">
        <v>395540.63180774997</v>
      </c>
      <c r="EJ50" s="10">
        <v>395540.63180774997</v>
      </c>
      <c r="EK50" s="10">
        <v>395540.63180774997</v>
      </c>
      <c r="EL50" s="10">
        <v>395540.63180774997</v>
      </c>
      <c r="EM50" s="10">
        <v>395540.63180774997</v>
      </c>
      <c r="EN50" s="10">
        <v>395540.63180774997</v>
      </c>
      <c r="EO50" s="10">
        <v>395540.63180774997</v>
      </c>
      <c r="EP50" s="10">
        <v>395540.63180774997</v>
      </c>
      <c r="EQ50" s="10">
        <v>395540.63180774997</v>
      </c>
      <c r="ER50" s="10">
        <v>454871.72657891246</v>
      </c>
      <c r="ES50" s="10">
        <v>454871.72657891246</v>
      </c>
      <c r="ET50" s="10">
        <v>454871.72657891246</v>
      </c>
      <c r="EU50" s="10">
        <v>454871.72657891246</v>
      </c>
      <c r="EV50" s="10">
        <v>454871.72657891246</v>
      </c>
      <c r="EW50" s="10">
        <v>454871.72657891246</v>
      </c>
      <c r="EX50" s="10">
        <v>454871.72657891246</v>
      </c>
      <c r="EY50" s="10">
        <v>454871.72657891246</v>
      </c>
      <c r="EZ50" s="10">
        <v>454871.72657891246</v>
      </c>
      <c r="FA50" s="10">
        <v>454871.72657891246</v>
      </c>
      <c r="FB50" s="10">
        <v>454871.72657891246</v>
      </c>
      <c r="FC50" s="10">
        <v>454871.72657891246</v>
      </c>
      <c r="FD50" s="10">
        <v>454871.72657891246</v>
      </c>
      <c r="FE50" s="10">
        <v>454871.72657891246</v>
      </c>
      <c r="FF50" s="10">
        <v>454871.72657891246</v>
      </c>
    </row>
    <row r="51" spans="1:162" ht="16.5">
      <c r="A51" s="8" t="s">
        <v>164</v>
      </c>
      <c r="B51" s="9" t="s">
        <v>50</v>
      </c>
      <c r="C51" s="22">
        <v>283345.05</v>
      </c>
      <c r="D51" s="22"/>
      <c r="E51" s="22"/>
      <c r="F51" s="22"/>
      <c r="G51" s="22"/>
      <c r="H51" s="22"/>
      <c r="I51" s="22"/>
      <c r="J51" s="22"/>
      <c r="K51" s="22"/>
      <c r="L51" s="22">
        <v>283345.05</v>
      </c>
      <c r="M51" s="22">
        <v>283345.05</v>
      </c>
      <c r="N51" s="22">
        <v>283345.05</v>
      </c>
      <c r="O51" s="22">
        <v>283345.05</v>
      </c>
      <c r="P51" s="22">
        <v>283345.05</v>
      </c>
      <c r="Q51" s="22">
        <v>283345.05</v>
      </c>
      <c r="R51" s="22">
        <v>283345.05</v>
      </c>
      <c r="S51" s="22">
        <v>283345.05</v>
      </c>
      <c r="T51" s="22">
        <v>283345.05</v>
      </c>
      <c r="U51" s="22">
        <v>283345.05</v>
      </c>
      <c r="V51" s="22">
        <v>283345.05</v>
      </c>
      <c r="W51" s="22">
        <v>283345.05</v>
      </c>
      <c r="X51" s="22">
        <v>283345.05</v>
      </c>
      <c r="Y51" s="22">
        <v>283345.05</v>
      </c>
      <c r="Z51" s="22">
        <v>283345.05</v>
      </c>
      <c r="AA51" s="22">
        <v>283345.05</v>
      </c>
      <c r="AB51" s="22">
        <v>283345.05</v>
      </c>
      <c r="AC51" s="22">
        <v>283345.05</v>
      </c>
      <c r="AD51" s="22">
        <v>283345.05</v>
      </c>
      <c r="AE51" s="22">
        <v>283345.05</v>
      </c>
      <c r="AF51" s="22">
        <v>283345.05</v>
      </c>
      <c r="AG51" s="22">
        <v>283345.05</v>
      </c>
      <c r="AH51" s="22">
        <v>283345.05</v>
      </c>
      <c r="AI51" s="22">
        <v>283345.05</v>
      </c>
      <c r="AJ51" s="22">
        <v>283345.05</v>
      </c>
      <c r="AK51" s="22">
        <v>283345.05</v>
      </c>
      <c r="AL51" s="22">
        <v>283345.05</v>
      </c>
      <c r="AM51" s="22">
        <v>283345.05</v>
      </c>
      <c r="AN51" s="10">
        <v>325846.8075</v>
      </c>
      <c r="AO51" s="10">
        <v>325846.8075</v>
      </c>
      <c r="AP51" s="10">
        <v>325846.8075</v>
      </c>
      <c r="AQ51" s="10">
        <v>325846.8075</v>
      </c>
      <c r="AR51" s="10">
        <v>325846.8075</v>
      </c>
      <c r="AS51" s="10">
        <v>325846.8075</v>
      </c>
      <c r="AT51" s="10">
        <v>325846.8075</v>
      </c>
      <c r="AU51" s="10">
        <v>325846.8075</v>
      </c>
      <c r="AV51" s="10">
        <v>325846.8075</v>
      </c>
      <c r="AW51" s="10">
        <v>325846.8075</v>
      </c>
      <c r="AX51" s="10">
        <v>325846.8075</v>
      </c>
      <c r="AY51" s="10">
        <v>325846.8075</v>
      </c>
      <c r="AZ51" s="10">
        <v>325846.8075</v>
      </c>
      <c r="BA51" s="10">
        <v>325846.8075</v>
      </c>
      <c r="BB51" s="10">
        <v>325846.8075</v>
      </c>
      <c r="BC51" s="10">
        <v>325846.8075</v>
      </c>
      <c r="BD51" s="10">
        <v>325846.8075</v>
      </c>
      <c r="BE51" s="10">
        <v>325846.8075</v>
      </c>
      <c r="BF51" s="10">
        <v>325846.8075</v>
      </c>
      <c r="BG51" s="10">
        <v>325846.8075</v>
      </c>
      <c r="BH51" s="10">
        <v>325846.8075</v>
      </c>
      <c r="BI51" s="10">
        <v>325846.8075</v>
      </c>
      <c r="BJ51" s="10">
        <v>325846.8075</v>
      </c>
      <c r="BK51" s="10">
        <v>325846.8075</v>
      </c>
      <c r="BL51" s="10">
        <v>325846.8075</v>
      </c>
      <c r="BM51" s="10">
        <v>325846.8075</v>
      </c>
      <c r="BN51" s="10">
        <v>325846.8075</v>
      </c>
      <c r="BO51" s="10">
        <v>325846.8075</v>
      </c>
      <c r="BP51" s="10">
        <v>325846.8075</v>
      </c>
      <c r="BQ51" s="10">
        <v>325846.8075</v>
      </c>
      <c r="BR51" s="10">
        <v>325846.8075</v>
      </c>
      <c r="BS51" s="10">
        <v>325846.8075</v>
      </c>
      <c r="BT51" s="10">
        <v>325846.8075</v>
      </c>
      <c r="BU51" s="10">
        <v>325846.8075</v>
      </c>
      <c r="BV51" s="10">
        <v>325846.8075</v>
      </c>
      <c r="BW51" s="10">
        <v>325846.8075</v>
      </c>
      <c r="BX51" s="10">
        <v>374723.82862499997</v>
      </c>
      <c r="BY51" s="10">
        <v>374723.82862499997</v>
      </c>
      <c r="BZ51" s="10">
        <v>374723.82862499997</v>
      </c>
      <c r="CA51" s="10">
        <v>374723.82862499997</v>
      </c>
      <c r="CB51" s="10">
        <v>374723.82862499997</v>
      </c>
      <c r="CC51" s="10">
        <v>374723.82862499997</v>
      </c>
      <c r="CD51" s="10">
        <v>374723.82862499997</v>
      </c>
      <c r="CE51" s="10">
        <v>374723.82862499997</v>
      </c>
      <c r="CF51" s="10">
        <v>374723.82862499997</v>
      </c>
      <c r="CG51" s="10">
        <v>374723.82862499997</v>
      </c>
      <c r="CH51" s="10">
        <v>374723.82862499997</v>
      </c>
      <c r="CI51" s="10">
        <v>374723.82862499997</v>
      </c>
      <c r="CJ51" s="10">
        <v>374723.82862499997</v>
      </c>
      <c r="CK51" s="10">
        <v>374723.82862499997</v>
      </c>
      <c r="CL51" s="10">
        <v>374723.82862499997</v>
      </c>
      <c r="CM51" s="10">
        <v>374723.82862499997</v>
      </c>
      <c r="CN51" s="10">
        <v>374723.82862499997</v>
      </c>
      <c r="CO51" s="10">
        <v>374723.82862499997</v>
      </c>
      <c r="CP51" s="10">
        <v>374723.82862499997</v>
      </c>
      <c r="CQ51" s="10">
        <v>374723.82862499997</v>
      </c>
      <c r="CR51" s="10">
        <v>374723.82862499997</v>
      </c>
      <c r="CS51" s="10">
        <v>374723.82862499997</v>
      </c>
      <c r="CT51" s="10">
        <v>374723.82862499997</v>
      </c>
      <c r="CU51" s="10">
        <v>374723.82862499997</v>
      </c>
      <c r="CV51" s="10">
        <v>374723.82862499997</v>
      </c>
      <c r="CW51" s="10">
        <v>374723.82862499997</v>
      </c>
      <c r="CX51" s="10">
        <v>374723.82862499997</v>
      </c>
      <c r="CY51" s="10">
        <v>374723.82862499997</v>
      </c>
      <c r="CZ51" s="10">
        <v>374723.82862499997</v>
      </c>
      <c r="DA51" s="10">
        <v>374723.82862499997</v>
      </c>
      <c r="DB51" s="10">
        <v>374723.82862499997</v>
      </c>
      <c r="DC51" s="10">
        <v>374723.82862499997</v>
      </c>
      <c r="DD51" s="10">
        <v>374723.82862499997</v>
      </c>
      <c r="DE51" s="10">
        <v>374723.82862499997</v>
      </c>
      <c r="DF51" s="10">
        <v>374723.82862499997</v>
      </c>
      <c r="DG51" s="10">
        <v>374723.82862499997</v>
      </c>
      <c r="DH51" s="10">
        <v>430932.40291874995</v>
      </c>
      <c r="DI51" s="10">
        <v>430932.40291874995</v>
      </c>
      <c r="DJ51" s="10">
        <v>430932.40291874995</v>
      </c>
      <c r="DK51" s="10">
        <v>430932.40291874995</v>
      </c>
      <c r="DL51" s="10">
        <v>430932.40291874995</v>
      </c>
      <c r="DM51" s="10">
        <v>430932.40291874995</v>
      </c>
      <c r="DN51" s="10">
        <v>430932.40291874995</v>
      </c>
      <c r="DO51" s="10">
        <v>430932.40291874995</v>
      </c>
      <c r="DP51" s="10">
        <v>430932.40291874995</v>
      </c>
      <c r="DQ51" s="10">
        <v>430932.40291874995</v>
      </c>
      <c r="DR51" s="10">
        <v>430932.40291874995</v>
      </c>
      <c r="DS51" s="10">
        <v>430932.40291874995</v>
      </c>
      <c r="DT51" s="10">
        <v>430932.40291874995</v>
      </c>
      <c r="DU51" s="10">
        <v>430932.40291874995</v>
      </c>
      <c r="DV51" s="10">
        <v>430932.40291874995</v>
      </c>
      <c r="DW51" s="10">
        <v>430932.40291874995</v>
      </c>
      <c r="DX51" s="10">
        <v>430932.40291874995</v>
      </c>
      <c r="DY51" s="10">
        <v>430932.40291874995</v>
      </c>
      <c r="DZ51" s="10">
        <v>430932.40291874995</v>
      </c>
      <c r="EA51" s="10">
        <v>430932.40291874995</v>
      </c>
      <c r="EB51" s="10">
        <v>430932.40291874995</v>
      </c>
      <c r="EC51" s="10">
        <v>430932.40291874995</v>
      </c>
      <c r="ED51" s="10">
        <v>430932.40291874995</v>
      </c>
      <c r="EE51" s="10">
        <v>430932.40291874995</v>
      </c>
      <c r="EF51" s="10">
        <v>430932.40291874995</v>
      </c>
      <c r="EG51" s="10">
        <v>430932.40291874995</v>
      </c>
      <c r="EH51" s="10">
        <v>430932.40291874995</v>
      </c>
      <c r="EI51" s="10">
        <v>430932.40291874995</v>
      </c>
      <c r="EJ51" s="10">
        <v>430932.40291874995</v>
      </c>
      <c r="EK51" s="10">
        <v>430932.40291874995</v>
      </c>
      <c r="EL51" s="10">
        <v>430932.40291874995</v>
      </c>
      <c r="EM51" s="10">
        <v>430932.40291874995</v>
      </c>
      <c r="EN51" s="10">
        <v>430932.40291874995</v>
      </c>
      <c r="EO51" s="10">
        <v>430932.40291874995</v>
      </c>
      <c r="EP51" s="10">
        <v>430932.40291874995</v>
      </c>
      <c r="EQ51" s="10">
        <v>430932.40291874995</v>
      </c>
      <c r="ER51" s="10">
        <v>495572.26335656247</v>
      </c>
      <c r="ES51" s="10">
        <v>495572.26335656247</v>
      </c>
      <c r="ET51" s="10">
        <v>495572.26335656247</v>
      </c>
      <c r="EU51" s="10">
        <v>495572.26335656247</v>
      </c>
      <c r="EV51" s="10">
        <v>495572.26335656247</v>
      </c>
      <c r="EW51" s="10">
        <v>495572.26335656247</v>
      </c>
      <c r="EX51" s="10">
        <v>495572.26335656247</v>
      </c>
      <c r="EY51" s="10">
        <v>495572.26335656247</v>
      </c>
      <c r="EZ51" s="10">
        <v>495572.26335656247</v>
      </c>
      <c r="FA51" s="10">
        <v>495572.26335656247</v>
      </c>
      <c r="FB51" s="10">
        <v>495572.26335656247</v>
      </c>
      <c r="FC51" s="10">
        <v>495572.26335656247</v>
      </c>
      <c r="FD51" s="10">
        <v>495572.26335656247</v>
      </c>
      <c r="FE51" s="10">
        <v>495572.26335656247</v>
      </c>
      <c r="FF51" s="10">
        <v>495572.26335656247</v>
      </c>
    </row>
    <row r="52" spans="1:162" ht="16.5">
      <c r="A52" s="8" t="s">
        <v>102</v>
      </c>
      <c r="B52" s="9" t="s">
        <v>103</v>
      </c>
      <c r="C52" s="22">
        <v>90280.5</v>
      </c>
      <c r="D52" s="22"/>
      <c r="E52" s="22"/>
      <c r="F52" s="22"/>
      <c r="G52" s="22"/>
      <c r="H52" s="22"/>
      <c r="I52" s="22"/>
      <c r="J52" s="22"/>
      <c r="K52" s="22"/>
      <c r="L52" s="22">
        <v>90280.5</v>
      </c>
      <c r="M52" s="22">
        <v>90280.5</v>
      </c>
      <c r="N52" s="22">
        <v>90280.5</v>
      </c>
      <c r="O52" s="22">
        <v>90280.5</v>
      </c>
      <c r="P52" s="22">
        <v>90280.5</v>
      </c>
      <c r="Q52" s="22">
        <v>90280.5</v>
      </c>
      <c r="R52" s="22">
        <v>90280.5</v>
      </c>
      <c r="S52" s="22">
        <v>90280.5</v>
      </c>
      <c r="T52" s="22">
        <v>90280.5</v>
      </c>
      <c r="U52" s="22">
        <v>90280.5</v>
      </c>
      <c r="V52" s="22">
        <v>90280.5</v>
      </c>
      <c r="W52" s="22">
        <v>90280.5</v>
      </c>
      <c r="X52" s="22">
        <v>90280.5</v>
      </c>
      <c r="Y52" s="22">
        <v>90280.5</v>
      </c>
      <c r="Z52" s="22">
        <v>90280.5</v>
      </c>
      <c r="AA52" s="22">
        <v>90280.5</v>
      </c>
      <c r="AB52" s="22">
        <v>90280.5</v>
      </c>
      <c r="AC52" s="22">
        <v>90280.5</v>
      </c>
      <c r="AD52" s="22">
        <v>90280.5</v>
      </c>
      <c r="AE52" s="22">
        <v>90280.5</v>
      </c>
      <c r="AF52" s="22">
        <v>90280.5</v>
      </c>
      <c r="AG52" s="22">
        <v>90280.5</v>
      </c>
      <c r="AH52" s="22">
        <v>90280.5</v>
      </c>
      <c r="AI52" s="22">
        <v>90280.5</v>
      </c>
      <c r="AJ52" s="22">
        <v>90280.5</v>
      </c>
      <c r="AK52" s="22">
        <v>90280.5</v>
      </c>
      <c r="AL52" s="22">
        <v>90280.5</v>
      </c>
      <c r="AM52" s="22">
        <v>90280.5</v>
      </c>
      <c r="AN52" s="10">
        <v>103822.575</v>
      </c>
      <c r="AO52" s="10">
        <v>103822.575</v>
      </c>
      <c r="AP52" s="10">
        <v>103822.575</v>
      </c>
      <c r="AQ52" s="10">
        <v>103822.575</v>
      </c>
      <c r="AR52" s="10">
        <v>103822.575</v>
      </c>
      <c r="AS52" s="10">
        <v>103822.575</v>
      </c>
      <c r="AT52" s="10">
        <v>103822.575</v>
      </c>
      <c r="AU52" s="10">
        <v>103822.575</v>
      </c>
      <c r="AV52" s="10">
        <v>103822.575</v>
      </c>
      <c r="AW52" s="10">
        <v>103822.575</v>
      </c>
      <c r="AX52" s="10">
        <v>103822.575</v>
      </c>
      <c r="AY52" s="10">
        <v>103822.575</v>
      </c>
      <c r="AZ52" s="10">
        <v>103822.575</v>
      </c>
      <c r="BA52" s="10">
        <v>103822.575</v>
      </c>
      <c r="BB52" s="10">
        <v>103822.575</v>
      </c>
      <c r="BC52" s="10">
        <v>103822.575</v>
      </c>
      <c r="BD52" s="10">
        <v>103822.575</v>
      </c>
      <c r="BE52" s="10">
        <v>103822.575</v>
      </c>
      <c r="BF52" s="10">
        <v>103822.575</v>
      </c>
      <c r="BG52" s="10">
        <v>103822.575</v>
      </c>
      <c r="BH52" s="10">
        <v>103822.575</v>
      </c>
      <c r="BI52" s="10">
        <v>103822.575</v>
      </c>
      <c r="BJ52" s="10">
        <v>103822.575</v>
      </c>
      <c r="BK52" s="10">
        <v>103822.575</v>
      </c>
      <c r="BL52" s="10">
        <v>103822.575</v>
      </c>
      <c r="BM52" s="10">
        <v>103822.575</v>
      </c>
      <c r="BN52" s="10">
        <v>103822.575</v>
      </c>
      <c r="BO52" s="10">
        <v>103822.575</v>
      </c>
      <c r="BP52" s="10">
        <v>103822.575</v>
      </c>
      <c r="BQ52" s="10">
        <v>103822.575</v>
      </c>
      <c r="BR52" s="10">
        <v>103822.575</v>
      </c>
      <c r="BS52" s="10">
        <v>103822.575</v>
      </c>
      <c r="BT52" s="10">
        <v>103822.575</v>
      </c>
      <c r="BU52" s="10">
        <v>103822.575</v>
      </c>
      <c r="BV52" s="10">
        <v>103822.575</v>
      </c>
      <c r="BW52" s="10">
        <v>103822.575</v>
      </c>
      <c r="BX52" s="10">
        <v>119395.96124999999</v>
      </c>
      <c r="BY52" s="10">
        <v>119395.96124999999</v>
      </c>
      <c r="BZ52" s="10">
        <v>119395.96124999999</v>
      </c>
      <c r="CA52" s="10">
        <v>119395.96124999999</v>
      </c>
      <c r="CB52" s="10">
        <v>119395.96124999999</v>
      </c>
      <c r="CC52" s="10">
        <v>119395.96124999999</v>
      </c>
      <c r="CD52" s="10">
        <v>119395.96124999999</v>
      </c>
      <c r="CE52" s="10">
        <v>119395.96124999999</v>
      </c>
      <c r="CF52" s="10">
        <v>119395.96124999999</v>
      </c>
      <c r="CG52" s="10">
        <v>119395.96124999999</v>
      </c>
      <c r="CH52" s="10">
        <v>119395.96124999999</v>
      </c>
      <c r="CI52" s="10">
        <v>119395.96124999999</v>
      </c>
      <c r="CJ52" s="10">
        <v>119395.96124999999</v>
      </c>
      <c r="CK52" s="10">
        <v>119395.96124999999</v>
      </c>
      <c r="CL52" s="10">
        <v>119395.96124999999</v>
      </c>
      <c r="CM52" s="10">
        <v>119395.96124999999</v>
      </c>
      <c r="CN52" s="10">
        <v>119395.96124999999</v>
      </c>
      <c r="CO52" s="10">
        <v>119395.96124999999</v>
      </c>
      <c r="CP52" s="10">
        <v>119395.96124999999</v>
      </c>
      <c r="CQ52" s="10">
        <v>119395.96124999999</v>
      </c>
      <c r="CR52" s="10">
        <v>119395.96124999999</v>
      </c>
      <c r="CS52" s="10">
        <v>119395.96124999999</v>
      </c>
      <c r="CT52" s="10">
        <v>119395.96124999999</v>
      </c>
      <c r="CU52" s="10">
        <v>119395.96124999999</v>
      </c>
      <c r="CV52" s="10">
        <v>119395.96124999999</v>
      </c>
      <c r="CW52" s="10">
        <v>119395.96124999999</v>
      </c>
      <c r="CX52" s="10">
        <v>119395.96124999999</v>
      </c>
      <c r="CY52" s="10">
        <v>119395.96124999999</v>
      </c>
      <c r="CZ52" s="10">
        <v>119395.96124999999</v>
      </c>
      <c r="DA52" s="10">
        <v>119395.96124999999</v>
      </c>
      <c r="DB52" s="10">
        <v>119395.96124999999</v>
      </c>
      <c r="DC52" s="10">
        <v>119395.96124999999</v>
      </c>
      <c r="DD52" s="10">
        <v>119395.96124999999</v>
      </c>
      <c r="DE52" s="10">
        <v>119395.96124999999</v>
      </c>
      <c r="DF52" s="10">
        <v>119395.96124999999</v>
      </c>
      <c r="DG52" s="10">
        <v>119395.96124999999</v>
      </c>
      <c r="DH52" s="10">
        <v>137305.35543749999</v>
      </c>
      <c r="DI52" s="10">
        <v>137305.35543749999</v>
      </c>
      <c r="DJ52" s="10">
        <v>137305.35543749999</v>
      </c>
      <c r="DK52" s="10">
        <v>137305.35543749999</v>
      </c>
      <c r="DL52" s="10">
        <v>137305.35543749999</v>
      </c>
      <c r="DM52" s="10">
        <v>137305.35543749999</v>
      </c>
      <c r="DN52" s="10">
        <v>137305.35543749999</v>
      </c>
      <c r="DO52" s="10">
        <v>137305.35543749999</v>
      </c>
      <c r="DP52" s="10">
        <v>137305.35543749999</v>
      </c>
      <c r="DQ52" s="10">
        <v>137305.35543749999</v>
      </c>
      <c r="DR52" s="10">
        <v>137305.35543749999</v>
      </c>
      <c r="DS52" s="10">
        <v>137305.35543749999</v>
      </c>
      <c r="DT52" s="10">
        <v>137305.35543749999</v>
      </c>
      <c r="DU52" s="10">
        <v>137305.35543749999</v>
      </c>
      <c r="DV52" s="10">
        <v>137305.35543749999</v>
      </c>
      <c r="DW52" s="10">
        <v>137305.35543749999</v>
      </c>
      <c r="DX52" s="10">
        <v>137305.35543749999</v>
      </c>
      <c r="DY52" s="10">
        <v>137305.35543749999</v>
      </c>
      <c r="DZ52" s="10">
        <v>137305.35543749999</v>
      </c>
      <c r="EA52" s="10">
        <v>137305.35543749999</v>
      </c>
      <c r="EB52" s="10">
        <v>137305.35543749999</v>
      </c>
      <c r="EC52" s="10">
        <v>137305.35543749999</v>
      </c>
      <c r="ED52" s="10">
        <v>137305.35543749999</v>
      </c>
      <c r="EE52" s="10">
        <v>137305.35543749999</v>
      </c>
      <c r="EF52" s="10">
        <v>137305.35543749999</v>
      </c>
      <c r="EG52" s="10">
        <v>137305.35543749999</v>
      </c>
      <c r="EH52" s="10">
        <v>137305.35543749999</v>
      </c>
      <c r="EI52" s="10">
        <v>137305.35543749999</v>
      </c>
      <c r="EJ52" s="10">
        <v>137305.35543749999</v>
      </c>
      <c r="EK52" s="10">
        <v>137305.35543749999</v>
      </c>
      <c r="EL52" s="10">
        <v>137305.35543749999</v>
      </c>
      <c r="EM52" s="10">
        <v>137305.35543749999</v>
      </c>
      <c r="EN52" s="10">
        <v>137305.35543749999</v>
      </c>
      <c r="EO52" s="10">
        <v>137305.35543749999</v>
      </c>
      <c r="EP52" s="10">
        <v>137305.35543749999</v>
      </c>
      <c r="EQ52" s="10">
        <v>137305.35543749999</v>
      </c>
      <c r="ER52" s="10">
        <v>157901.158753125</v>
      </c>
      <c r="ES52" s="10">
        <v>157901.158753125</v>
      </c>
      <c r="ET52" s="10">
        <v>157901.158753125</v>
      </c>
      <c r="EU52" s="10">
        <v>157901.158753125</v>
      </c>
      <c r="EV52" s="10">
        <v>157901.158753125</v>
      </c>
      <c r="EW52" s="10">
        <v>157901.158753125</v>
      </c>
      <c r="EX52" s="10">
        <v>157901.158753125</v>
      </c>
      <c r="EY52" s="10">
        <v>157901.158753125</v>
      </c>
      <c r="EZ52" s="10">
        <v>157901.158753125</v>
      </c>
      <c r="FA52" s="10">
        <v>157901.158753125</v>
      </c>
      <c r="FB52" s="10">
        <v>157901.158753125</v>
      </c>
      <c r="FC52" s="10">
        <v>157901.158753125</v>
      </c>
      <c r="FD52" s="10">
        <v>157901.158753125</v>
      </c>
      <c r="FE52" s="10">
        <v>157901.158753125</v>
      </c>
      <c r="FF52" s="10">
        <v>157901.158753125</v>
      </c>
    </row>
    <row r="53" spans="1:162" ht="16.5">
      <c r="A53" s="8" t="s">
        <v>104</v>
      </c>
      <c r="B53" s="9" t="s">
        <v>105</v>
      </c>
      <c r="C53" s="22">
        <v>109278.39999999999</v>
      </c>
      <c r="D53" s="22"/>
      <c r="E53" s="22"/>
      <c r="F53" s="22"/>
      <c r="G53" s="22"/>
      <c r="H53" s="22"/>
      <c r="I53" s="22"/>
      <c r="J53" s="22"/>
      <c r="K53" s="22"/>
      <c r="L53" s="22">
        <v>109278.39999999999</v>
      </c>
      <c r="M53" s="22">
        <v>109278.39999999999</v>
      </c>
      <c r="N53" s="22">
        <v>109278.39999999999</v>
      </c>
      <c r="O53" s="22">
        <v>109278.39999999999</v>
      </c>
      <c r="P53" s="22">
        <v>109278.39999999999</v>
      </c>
      <c r="Q53" s="22">
        <v>109278.39999999999</v>
      </c>
      <c r="R53" s="22">
        <v>109278.39999999999</v>
      </c>
      <c r="S53" s="22">
        <v>109278.39999999999</v>
      </c>
      <c r="T53" s="22">
        <v>109278.39999999999</v>
      </c>
      <c r="U53" s="22">
        <v>109278.39999999999</v>
      </c>
      <c r="V53" s="22">
        <v>109278.39999999999</v>
      </c>
      <c r="W53" s="22">
        <v>109278.39999999999</v>
      </c>
      <c r="X53" s="22">
        <v>109278.39999999999</v>
      </c>
      <c r="Y53" s="22">
        <v>109278.39999999999</v>
      </c>
      <c r="Z53" s="22">
        <v>109278.39999999999</v>
      </c>
      <c r="AA53" s="22">
        <v>109278.39999999999</v>
      </c>
      <c r="AB53" s="22">
        <v>109278.39999999999</v>
      </c>
      <c r="AC53" s="22">
        <v>109278.39999999999</v>
      </c>
      <c r="AD53" s="22">
        <v>109278.39999999999</v>
      </c>
      <c r="AE53" s="22">
        <v>109278.39999999999</v>
      </c>
      <c r="AF53" s="22">
        <v>109278.39999999999</v>
      </c>
      <c r="AG53" s="22">
        <v>109278.39999999999</v>
      </c>
      <c r="AH53" s="22">
        <v>109278.39999999999</v>
      </c>
      <c r="AI53" s="22">
        <v>109278.39999999999</v>
      </c>
      <c r="AJ53" s="22">
        <v>109278.39999999999</v>
      </c>
      <c r="AK53" s="22">
        <v>109278.39999999999</v>
      </c>
      <c r="AL53" s="22">
        <v>109278.39999999999</v>
      </c>
      <c r="AM53" s="22">
        <v>109278.39999999999</v>
      </c>
      <c r="AN53" s="10">
        <v>125670.15999999999</v>
      </c>
      <c r="AO53" s="10">
        <v>125670.15999999999</v>
      </c>
      <c r="AP53" s="10">
        <v>125670.15999999999</v>
      </c>
      <c r="AQ53" s="10">
        <v>125670.15999999999</v>
      </c>
      <c r="AR53" s="10">
        <v>125670.15999999999</v>
      </c>
      <c r="AS53" s="10">
        <v>125670.15999999999</v>
      </c>
      <c r="AT53" s="10">
        <v>125670.15999999999</v>
      </c>
      <c r="AU53" s="10">
        <v>125670.15999999999</v>
      </c>
      <c r="AV53" s="10">
        <v>125670.15999999999</v>
      </c>
      <c r="AW53" s="10">
        <v>125670.15999999999</v>
      </c>
      <c r="AX53" s="10">
        <v>125670.15999999999</v>
      </c>
      <c r="AY53" s="10">
        <v>125670.15999999999</v>
      </c>
      <c r="AZ53" s="10">
        <v>125670.15999999999</v>
      </c>
      <c r="BA53" s="10">
        <v>125670.15999999999</v>
      </c>
      <c r="BB53" s="10">
        <v>125670.15999999999</v>
      </c>
      <c r="BC53" s="10">
        <v>125670.15999999999</v>
      </c>
      <c r="BD53" s="10">
        <v>125670.15999999999</v>
      </c>
      <c r="BE53" s="10">
        <v>125670.15999999999</v>
      </c>
      <c r="BF53" s="10">
        <v>125670.15999999999</v>
      </c>
      <c r="BG53" s="10">
        <v>125670.15999999999</v>
      </c>
      <c r="BH53" s="10">
        <v>125670.15999999999</v>
      </c>
      <c r="BI53" s="10">
        <v>125670.15999999999</v>
      </c>
      <c r="BJ53" s="10">
        <v>125670.15999999999</v>
      </c>
      <c r="BK53" s="10">
        <v>125670.15999999999</v>
      </c>
      <c r="BL53" s="10">
        <v>125670.15999999999</v>
      </c>
      <c r="BM53" s="10">
        <v>125670.15999999999</v>
      </c>
      <c r="BN53" s="10">
        <v>125670.15999999999</v>
      </c>
      <c r="BO53" s="10">
        <v>125670.15999999999</v>
      </c>
      <c r="BP53" s="10">
        <v>125670.15999999999</v>
      </c>
      <c r="BQ53" s="10">
        <v>125670.15999999999</v>
      </c>
      <c r="BR53" s="10">
        <v>125670.15999999999</v>
      </c>
      <c r="BS53" s="10">
        <v>125670.15999999999</v>
      </c>
      <c r="BT53" s="10">
        <v>125670.15999999999</v>
      </c>
      <c r="BU53" s="10">
        <v>125670.15999999999</v>
      </c>
      <c r="BV53" s="10">
        <v>125670.15999999999</v>
      </c>
      <c r="BW53" s="10">
        <v>125670.15999999999</v>
      </c>
      <c r="BX53" s="10">
        <v>144520.68399999998</v>
      </c>
      <c r="BY53" s="10">
        <v>144520.68399999998</v>
      </c>
      <c r="BZ53" s="10">
        <v>144520.68399999998</v>
      </c>
      <c r="CA53" s="10">
        <v>144520.68399999998</v>
      </c>
      <c r="CB53" s="10">
        <v>144520.68399999998</v>
      </c>
      <c r="CC53" s="10">
        <v>144520.68399999998</v>
      </c>
      <c r="CD53" s="10">
        <v>144520.68399999998</v>
      </c>
      <c r="CE53" s="10">
        <v>144520.68399999998</v>
      </c>
      <c r="CF53" s="10">
        <v>144520.68399999998</v>
      </c>
      <c r="CG53" s="10">
        <v>144520.68399999998</v>
      </c>
      <c r="CH53" s="10">
        <v>144520.68399999998</v>
      </c>
      <c r="CI53" s="10">
        <v>144520.68399999998</v>
      </c>
      <c r="CJ53" s="10">
        <v>144520.68399999998</v>
      </c>
      <c r="CK53" s="10">
        <v>144520.68399999998</v>
      </c>
      <c r="CL53" s="10">
        <v>144520.68399999998</v>
      </c>
      <c r="CM53" s="10">
        <v>144520.68399999998</v>
      </c>
      <c r="CN53" s="10">
        <v>144520.68399999998</v>
      </c>
      <c r="CO53" s="10">
        <v>144520.68399999998</v>
      </c>
      <c r="CP53" s="10">
        <v>144520.68399999998</v>
      </c>
      <c r="CQ53" s="10">
        <v>144520.68399999998</v>
      </c>
      <c r="CR53" s="10">
        <v>144520.68399999998</v>
      </c>
      <c r="CS53" s="10">
        <v>144520.68399999998</v>
      </c>
      <c r="CT53" s="10">
        <v>144520.68399999998</v>
      </c>
      <c r="CU53" s="10">
        <v>144520.68399999998</v>
      </c>
      <c r="CV53" s="10">
        <v>144520.68399999998</v>
      </c>
      <c r="CW53" s="10">
        <v>144520.68399999998</v>
      </c>
      <c r="CX53" s="10">
        <v>144520.68399999998</v>
      </c>
      <c r="CY53" s="10">
        <v>144520.68399999998</v>
      </c>
      <c r="CZ53" s="10">
        <v>144520.68399999998</v>
      </c>
      <c r="DA53" s="10">
        <v>144520.68399999998</v>
      </c>
      <c r="DB53" s="10">
        <v>144520.68399999998</v>
      </c>
      <c r="DC53" s="10">
        <v>144520.68399999998</v>
      </c>
      <c r="DD53" s="10">
        <v>144520.68399999998</v>
      </c>
      <c r="DE53" s="10">
        <v>144520.68399999998</v>
      </c>
      <c r="DF53" s="10">
        <v>144520.68399999998</v>
      </c>
      <c r="DG53" s="10">
        <v>144520.68399999998</v>
      </c>
      <c r="DH53" s="10">
        <v>166198.78659999996</v>
      </c>
      <c r="DI53" s="10">
        <v>166198.78659999996</v>
      </c>
      <c r="DJ53" s="10">
        <v>166198.78659999996</v>
      </c>
      <c r="DK53" s="10">
        <v>166198.78659999996</v>
      </c>
      <c r="DL53" s="10">
        <v>166198.78659999996</v>
      </c>
      <c r="DM53" s="10">
        <v>166198.78659999996</v>
      </c>
      <c r="DN53" s="10">
        <v>166198.78659999996</v>
      </c>
      <c r="DO53" s="10">
        <v>166198.78659999996</v>
      </c>
      <c r="DP53" s="10">
        <v>166198.78659999996</v>
      </c>
      <c r="DQ53" s="10">
        <v>166198.78659999996</v>
      </c>
      <c r="DR53" s="10">
        <v>166198.78659999996</v>
      </c>
      <c r="DS53" s="10">
        <v>166198.78659999996</v>
      </c>
      <c r="DT53" s="10">
        <v>166198.78659999996</v>
      </c>
      <c r="DU53" s="10">
        <v>166198.78659999996</v>
      </c>
      <c r="DV53" s="10">
        <v>166198.78659999996</v>
      </c>
      <c r="DW53" s="10">
        <v>166198.78659999996</v>
      </c>
      <c r="DX53" s="10">
        <v>166198.78659999996</v>
      </c>
      <c r="DY53" s="10">
        <v>166198.78659999996</v>
      </c>
      <c r="DZ53" s="10">
        <v>166198.78659999996</v>
      </c>
      <c r="EA53" s="10">
        <v>166198.78659999996</v>
      </c>
      <c r="EB53" s="10">
        <v>166198.78659999996</v>
      </c>
      <c r="EC53" s="10">
        <v>166198.78659999996</v>
      </c>
      <c r="ED53" s="10">
        <v>166198.78659999996</v>
      </c>
      <c r="EE53" s="10">
        <v>166198.78659999996</v>
      </c>
      <c r="EF53" s="10">
        <v>166198.78659999996</v>
      </c>
      <c r="EG53" s="10">
        <v>166198.78659999996</v>
      </c>
      <c r="EH53" s="10">
        <v>166198.78659999996</v>
      </c>
      <c r="EI53" s="10">
        <v>166198.78659999996</v>
      </c>
      <c r="EJ53" s="10">
        <v>166198.78659999996</v>
      </c>
      <c r="EK53" s="10">
        <v>166198.78659999996</v>
      </c>
      <c r="EL53" s="10">
        <v>166198.78659999996</v>
      </c>
      <c r="EM53" s="10">
        <v>166198.78659999996</v>
      </c>
      <c r="EN53" s="10">
        <v>166198.78659999996</v>
      </c>
      <c r="EO53" s="10">
        <v>166198.78659999996</v>
      </c>
      <c r="EP53" s="10">
        <v>166198.78659999996</v>
      </c>
      <c r="EQ53" s="10">
        <v>166198.78659999996</v>
      </c>
      <c r="ER53" s="10">
        <v>191128.60458999994</v>
      </c>
      <c r="ES53" s="10">
        <v>191128.60458999994</v>
      </c>
      <c r="ET53" s="10">
        <v>191128.60458999994</v>
      </c>
      <c r="EU53" s="10">
        <v>191128.60458999994</v>
      </c>
      <c r="EV53" s="10">
        <v>191128.60458999994</v>
      </c>
      <c r="EW53" s="10">
        <v>191128.60458999994</v>
      </c>
      <c r="EX53" s="10">
        <v>191128.60458999994</v>
      </c>
      <c r="EY53" s="10">
        <v>191128.60458999994</v>
      </c>
      <c r="EZ53" s="10">
        <v>191128.60458999994</v>
      </c>
      <c r="FA53" s="10">
        <v>191128.60458999994</v>
      </c>
      <c r="FB53" s="10">
        <v>191128.60458999994</v>
      </c>
      <c r="FC53" s="10">
        <v>191128.60458999994</v>
      </c>
      <c r="FD53" s="10">
        <v>191128.60458999994</v>
      </c>
      <c r="FE53" s="10">
        <v>191128.60458999994</v>
      </c>
      <c r="FF53" s="10">
        <v>191128.60458999994</v>
      </c>
    </row>
    <row r="54" spans="1:162" ht="16.5">
      <c r="A54" s="8" t="s">
        <v>165</v>
      </c>
      <c r="B54" s="9" t="s">
        <v>166</v>
      </c>
      <c r="C54" s="22">
        <v>91125</v>
      </c>
      <c r="D54" s="22"/>
      <c r="E54" s="22"/>
      <c r="F54" s="22"/>
      <c r="G54" s="22"/>
      <c r="H54" s="22"/>
      <c r="I54" s="22"/>
      <c r="J54" s="22"/>
      <c r="K54" s="22"/>
      <c r="L54" s="22">
        <v>91125</v>
      </c>
      <c r="M54" s="22">
        <v>91125</v>
      </c>
      <c r="N54" s="22">
        <v>91125</v>
      </c>
      <c r="O54" s="22">
        <v>91125</v>
      </c>
      <c r="P54" s="22">
        <v>91125</v>
      </c>
      <c r="Q54" s="22">
        <v>91125</v>
      </c>
      <c r="R54" s="22">
        <v>91125</v>
      </c>
      <c r="S54" s="22">
        <v>91125</v>
      </c>
      <c r="T54" s="22">
        <v>91125</v>
      </c>
      <c r="U54" s="22">
        <v>91125</v>
      </c>
      <c r="V54" s="22">
        <v>91125</v>
      </c>
      <c r="W54" s="22">
        <v>91125</v>
      </c>
      <c r="X54" s="22">
        <v>91125</v>
      </c>
      <c r="Y54" s="22">
        <v>91125</v>
      </c>
      <c r="Z54" s="22">
        <v>91125</v>
      </c>
      <c r="AA54" s="22">
        <v>91125</v>
      </c>
      <c r="AB54" s="22">
        <v>91125</v>
      </c>
      <c r="AC54" s="22">
        <v>91125</v>
      </c>
      <c r="AD54" s="22">
        <v>91125</v>
      </c>
      <c r="AE54" s="22">
        <v>91125</v>
      </c>
      <c r="AF54" s="22">
        <v>91125</v>
      </c>
      <c r="AG54" s="22">
        <v>91125</v>
      </c>
      <c r="AH54" s="22">
        <v>91125</v>
      </c>
      <c r="AI54" s="22">
        <v>91125</v>
      </c>
      <c r="AJ54" s="22">
        <v>91125</v>
      </c>
      <c r="AK54" s="22">
        <v>91125</v>
      </c>
      <c r="AL54" s="22">
        <v>91125</v>
      </c>
      <c r="AM54" s="22">
        <v>91125</v>
      </c>
      <c r="AN54" s="10">
        <v>104793.75</v>
      </c>
      <c r="AO54" s="10">
        <v>104793.75</v>
      </c>
      <c r="AP54" s="10">
        <v>104793.75</v>
      </c>
      <c r="AQ54" s="10">
        <v>104793.75</v>
      </c>
      <c r="AR54" s="10">
        <v>104793.75</v>
      </c>
      <c r="AS54" s="10">
        <v>104793.75</v>
      </c>
      <c r="AT54" s="10">
        <v>104793.75</v>
      </c>
      <c r="AU54" s="10">
        <v>104793.75</v>
      </c>
      <c r="AV54" s="10">
        <v>104793.75</v>
      </c>
      <c r="AW54" s="10">
        <v>104793.75</v>
      </c>
      <c r="AX54" s="10">
        <v>104793.75</v>
      </c>
      <c r="AY54" s="10">
        <v>104793.75</v>
      </c>
      <c r="AZ54" s="10">
        <v>104793.75</v>
      </c>
      <c r="BA54" s="10">
        <v>104793.75</v>
      </c>
      <c r="BB54" s="10">
        <v>104793.75</v>
      </c>
      <c r="BC54" s="10">
        <v>104793.75</v>
      </c>
      <c r="BD54" s="10">
        <v>104793.75</v>
      </c>
      <c r="BE54" s="10">
        <v>104793.75</v>
      </c>
      <c r="BF54" s="10">
        <v>104793.75</v>
      </c>
      <c r="BG54" s="10">
        <v>104793.75</v>
      </c>
      <c r="BH54" s="10">
        <v>104793.75</v>
      </c>
      <c r="BI54" s="10">
        <v>104793.75</v>
      </c>
      <c r="BJ54" s="10">
        <v>104793.75</v>
      </c>
      <c r="BK54" s="10">
        <v>104793.75</v>
      </c>
      <c r="BL54" s="10">
        <v>104793.75</v>
      </c>
      <c r="BM54" s="10">
        <v>104793.75</v>
      </c>
      <c r="BN54" s="10">
        <v>104793.75</v>
      </c>
      <c r="BO54" s="10">
        <v>104793.75</v>
      </c>
      <c r="BP54" s="10">
        <v>104793.75</v>
      </c>
      <c r="BQ54" s="10">
        <v>104793.75</v>
      </c>
      <c r="BR54" s="10">
        <v>104793.75</v>
      </c>
      <c r="BS54" s="10">
        <v>104793.75</v>
      </c>
      <c r="BT54" s="10">
        <v>104793.75</v>
      </c>
      <c r="BU54" s="10">
        <v>104793.75</v>
      </c>
      <c r="BV54" s="10">
        <v>104793.75</v>
      </c>
      <c r="BW54" s="10">
        <v>104793.75</v>
      </c>
      <c r="BX54" s="10">
        <v>120512.8125</v>
      </c>
      <c r="BY54" s="10">
        <v>120512.8125</v>
      </c>
      <c r="BZ54" s="10">
        <v>120512.8125</v>
      </c>
      <c r="CA54" s="10">
        <v>120512.8125</v>
      </c>
      <c r="CB54" s="10">
        <v>120512.8125</v>
      </c>
      <c r="CC54" s="10">
        <v>120512.8125</v>
      </c>
      <c r="CD54" s="10">
        <v>120512.8125</v>
      </c>
      <c r="CE54" s="10">
        <v>120512.8125</v>
      </c>
      <c r="CF54" s="10">
        <v>120512.8125</v>
      </c>
      <c r="CG54" s="10">
        <v>120512.8125</v>
      </c>
      <c r="CH54" s="10">
        <v>120512.8125</v>
      </c>
      <c r="CI54" s="10">
        <v>120512.8125</v>
      </c>
      <c r="CJ54" s="10">
        <v>120512.8125</v>
      </c>
      <c r="CK54" s="10">
        <v>120512.8125</v>
      </c>
      <c r="CL54" s="10">
        <v>120512.8125</v>
      </c>
      <c r="CM54" s="10">
        <v>120512.8125</v>
      </c>
      <c r="CN54" s="10">
        <v>120512.8125</v>
      </c>
      <c r="CO54" s="10">
        <v>120512.8125</v>
      </c>
      <c r="CP54" s="10">
        <v>120512.8125</v>
      </c>
      <c r="CQ54" s="10">
        <v>120512.8125</v>
      </c>
      <c r="CR54" s="10">
        <v>120512.8125</v>
      </c>
      <c r="CS54" s="10">
        <v>120512.8125</v>
      </c>
      <c r="CT54" s="10">
        <v>120512.8125</v>
      </c>
      <c r="CU54" s="10">
        <v>120512.8125</v>
      </c>
      <c r="CV54" s="10">
        <v>120512.8125</v>
      </c>
      <c r="CW54" s="10">
        <v>120512.8125</v>
      </c>
      <c r="CX54" s="10">
        <v>120512.8125</v>
      </c>
      <c r="CY54" s="10">
        <v>120512.8125</v>
      </c>
      <c r="CZ54" s="10">
        <v>120512.8125</v>
      </c>
      <c r="DA54" s="10">
        <v>120512.8125</v>
      </c>
      <c r="DB54" s="10">
        <v>120512.8125</v>
      </c>
      <c r="DC54" s="10">
        <v>120512.8125</v>
      </c>
      <c r="DD54" s="10">
        <v>120512.8125</v>
      </c>
      <c r="DE54" s="10">
        <v>120512.8125</v>
      </c>
      <c r="DF54" s="10">
        <v>120512.8125</v>
      </c>
      <c r="DG54" s="10">
        <v>120512.8125</v>
      </c>
      <c r="DH54" s="10">
        <v>138589.734375</v>
      </c>
      <c r="DI54" s="10">
        <v>138589.734375</v>
      </c>
      <c r="DJ54" s="10">
        <v>138589.734375</v>
      </c>
      <c r="DK54" s="10">
        <v>138589.734375</v>
      </c>
      <c r="DL54" s="10">
        <v>138589.734375</v>
      </c>
      <c r="DM54" s="10">
        <v>138589.734375</v>
      </c>
      <c r="DN54" s="10">
        <v>138589.734375</v>
      </c>
      <c r="DO54" s="10">
        <v>138589.734375</v>
      </c>
      <c r="DP54" s="10">
        <v>138589.734375</v>
      </c>
      <c r="DQ54" s="10">
        <v>138589.734375</v>
      </c>
      <c r="DR54" s="10">
        <v>138589.734375</v>
      </c>
      <c r="DS54" s="10">
        <v>138589.734375</v>
      </c>
      <c r="DT54" s="10">
        <v>138589.734375</v>
      </c>
      <c r="DU54" s="10">
        <v>138589.734375</v>
      </c>
      <c r="DV54" s="10">
        <v>138589.734375</v>
      </c>
      <c r="DW54" s="10">
        <v>138589.734375</v>
      </c>
      <c r="DX54" s="10">
        <v>138589.734375</v>
      </c>
      <c r="DY54" s="10">
        <v>138589.734375</v>
      </c>
      <c r="DZ54" s="10">
        <v>138589.734375</v>
      </c>
      <c r="EA54" s="10">
        <v>138589.734375</v>
      </c>
      <c r="EB54" s="10">
        <v>138589.734375</v>
      </c>
      <c r="EC54" s="10">
        <v>138589.734375</v>
      </c>
      <c r="ED54" s="10">
        <v>138589.734375</v>
      </c>
      <c r="EE54" s="10">
        <v>138589.734375</v>
      </c>
      <c r="EF54" s="10">
        <v>138589.734375</v>
      </c>
      <c r="EG54" s="10">
        <v>138589.734375</v>
      </c>
      <c r="EH54" s="10">
        <v>138589.734375</v>
      </c>
      <c r="EI54" s="10">
        <v>138589.734375</v>
      </c>
      <c r="EJ54" s="10">
        <v>138589.734375</v>
      </c>
      <c r="EK54" s="10">
        <v>138589.734375</v>
      </c>
      <c r="EL54" s="10">
        <v>138589.734375</v>
      </c>
      <c r="EM54" s="10">
        <v>138589.734375</v>
      </c>
      <c r="EN54" s="10">
        <v>138589.734375</v>
      </c>
      <c r="EO54" s="10">
        <v>138589.734375</v>
      </c>
      <c r="EP54" s="10">
        <v>138589.734375</v>
      </c>
      <c r="EQ54" s="10">
        <v>138589.734375</v>
      </c>
      <c r="ER54" s="10">
        <v>159378.19453124999</v>
      </c>
      <c r="ES54" s="10">
        <v>159378.19453124999</v>
      </c>
      <c r="ET54" s="10">
        <v>159378.19453124999</v>
      </c>
      <c r="EU54" s="10">
        <v>159378.19453124999</v>
      </c>
      <c r="EV54" s="10">
        <v>159378.19453124999</v>
      </c>
      <c r="EW54" s="10">
        <v>159378.19453124999</v>
      </c>
      <c r="EX54" s="10">
        <v>159378.19453124999</v>
      </c>
      <c r="EY54" s="10">
        <v>159378.19453124999</v>
      </c>
      <c r="EZ54" s="10">
        <v>159378.19453124999</v>
      </c>
      <c r="FA54" s="10">
        <v>159378.19453124999</v>
      </c>
      <c r="FB54" s="10">
        <v>159378.19453124999</v>
      </c>
      <c r="FC54" s="10">
        <v>159378.19453124999</v>
      </c>
      <c r="FD54" s="10">
        <v>159378.19453124999</v>
      </c>
      <c r="FE54" s="10">
        <v>159378.19453124999</v>
      </c>
      <c r="FF54" s="10">
        <v>159378.19453124999</v>
      </c>
    </row>
    <row r="55" spans="1:162" ht="16.5">
      <c r="A55" s="26" t="s">
        <v>167</v>
      </c>
      <c r="B55" s="9" t="s">
        <v>168</v>
      </c>
      <c r="C55" s="22">
        <v>65000</v>
      </c>
      <c r="D55" s="22"/>
      <c r="E55" s="22"/>
      <c r="F55" s="22"/>
      <c r="G55" s="22"/>
      <c r="H55" s="22"/>
      <c r="I55" s="22"/>
      <c r="J55" s="22"/>
      <c r="K55" s="22"/>
      <c r="L55" s="22">
        <v>65000</v>
      </c>
      <c r="M55" s="22">
        <v>65000</v>
      </c>
      <c r="N55" s="22">
        <v>65000</v>
      </c>
      <c r="O55" s="22">
        <v>65000</v>
      </c>
      <c r="P55" s="22">
        <v>65000</v>
      </c>
      <c r="Q55" s="22">
        <v>65000</v>
      </c>
      <c r="R55" s="22">
        <v>65000</v>
      </c>
      <c r="S55" s="22">
        <v>65000</v>
      </c>
      <c r="T55" s="22">
        <v>65000</v>
      </c>
      <c r="U55" s="22">
        <v>65000</v>
      </c>
      <c r="V55" s="22">
        <v>65000</v>
      </c>
      <c r="W55" s="22">
        <v>65000</v>
      </c>
      <c r="X55" s="22">
        <v>65000</v>
      </c>
      <c r="Y55" s="22">
        <v>65000</v>
      </c>
      <c r="Z55" s="22">
        <v>65000</v>
      </c>
      <c r="AA55" s="22">
        <v>65000</v>
      </c>
      <c r="AB55" s="22">
        <v>65000</v>
      </c>
      <c r="AC55" s="22">
        <v>65000</v>
      </c>
      <c r="AD55" s="22">
        <v>65000</v>
      </c>
      <c r="AE55" s="22">
        <v>65000</v>
      </c>
      <c r="AF55" s="22">
        <v>65000</v>
      </c>
      <c r="AG55" s="22">
        <v>65000</v>
      </c>
      <c r="AH55" s="22">
        <v>65000</v>
      </c>
      <c r="AI55" s="22">
        <v>65000</v>
      </c>
      <c r="AJ55" s="22">
        <v>65000</v>
      </c>
      <c r="AK55" s="22">
        <v>65000</v>
      </c>
      <c r="AL55" s="22">
        <v>65000</v>
      </c>
      <c r="AM55" s="22">
        <v>65000</v>
      </c>
      <c r="AN55" s="10">
        <v>74750</v>
      </c>
      <c r="AO55" s="10">
        <v>74750</v>
      </c>
      <c r="AP55" s="10">
        <v>74750</v>
      </c>
      <c r="AQ55" s="10">
        <v>74750</v>
      </c>
      <c r="AR55" s="10">
        <v>74750</v>
      </c>
      <c r="AS55" s="10">
        <v>74750</v>
      </c>
      <c r="AT55" s="10">
        <v>74750</v>
      </c>
      <c r="AU55" s="10">
        <v>74750</v>
      </c>
      <c r="AV55" s="10">
        <v>74750</v>
      </c>
      <c r="AW55" s="10">
        <v>74750</v>
      </c>
      <c r="AX55" s="10">
        <v>74750</v>
      </c>
      <c r="AY55" s="10">
        <v>74750</v>
      </c>
      <c r="AZ55" s="10">
        <v>74750</v>
      </c>
      <c r="BA55" s="10">
        <v>74750</v>
      </c>
      <c r="BB55" s="10">
        <v>74750</v>
      </c>
      <c r="BC55" s="10">
        <v>74750</v>
      </c>
      <c r="BD55" s="10">
        <v>74750</v>
      </c>
      <c r="BE55" s="10">
        <v>74750</v>
      </c>
      <c r="BF55" s="10">
        <v>74750</v>
      </c>
      <c r="BG55" s="10">
        <v>74750</v>
      </c>
      <c r="BH55" s="10">
        <v>74750</v>
      </c>
      <c r="BI55" s="10">
        <v>74750</v>
      </c>
      <c r="BJ55" s="10">
        <v>74750</v>
      </c>
      <c r="BK55" s="10">
        <v>74750</v>
      </c>
      <c r="BL55" s="10">
        <v>74750</v>
      </c>
      <c r="BM55" s="10">
        <v>74750</v>
      </c>
      <c r="BN55" s="10">
        <v>74750</v>
      </c>
      <c r="BO55" s="10">
        <v>74750</v>
      </c>
      <c r="BP55" s="10">
        <v>74750</v>
      </c>
      <c r="BQ55" s="10">
        <v>74750</v>
      </c>
      <c r="BR55" s="10">
        <v>74750</v>
      </c>
      <c r="BS55" s="10">
        <v>74750</v>
      </c>
      <c r="BT55" s="10">
        <v>74750</v>
      </c>
      <c r="BU55" s="10">
        <v>74750</v>
      </c>
      <c r="BV55" s="10">
        <v>74750</v>
      </c>
      <c r="BW55" s="10">
        <v>74750</v>
      </c>
      <c r="BX55" s="10">
        <v>85962.5</v>
      </c>
      <c r="BY55" s="10">
        <v>85962.5</v>
      </c>
      <c r="BZ55" s="10">
        <v>85962.5</v>
      </c>
      <c r="CA55" s="10">
        <v>85962.5</v>
      </c>
      <c r="CB55" s="10">
        <v>85962.5</v>
      </c>
      <c r="CC55" s="10">
        <v>85962.5</v>
      </c>
      <c r="CD55" s="10">
        <v>85962.5</v>
      </c>
      <c r="CE55" s="10">
        <v>85962.5</v>
      </c>
      <c r="CF55" s="10">
        <v>85962.5</v>
      </c>
      <c r="CG55" s="10">
        <v>85962.5</v>
      </c>
      <c r="CH55" s="10">
        <v>85962.5</v>
      </c>
      <c r="CI55" s="10">
        <v>85962.5</v>
      </c>
      <c r="CJ55" s="10">
        <v>85962.5</v>
      </c>
      <c r="CK55" s="10">
        <v>85962.5</v>
      </c>
      <c r="CL55" s="10">
        <v>85962.5</v>
      </c>
      <c r="CM55" s="10">
        <v>85962.5</v>
      </c>
      <c r="CN55" s="10">
        <v>85962.5</v>
      </c>
      <c r="CO55" s="10">
        <v>85962.5</v>
      </c>
      <c r="CP55" s="10">
        <v>85962.5</v>
      </c>
      <c r="CQ55" s="10">
        <v>85962.5</v>
      </c>
      <c r="CR55" s="10">
        <v>85962.5</v>
      </c>
      <c r="CS55" s="10">
        <v>85962.5</v>
      </c>
      <c r="CT55" s="10">
        <v>85962.5</v>
      </c>
      <c r="CU55" s="10">
        <v>85962.5</v>
      </c>
      <c r="CV55" s="10">
        <v>85962.5</v>
      </c>
      <c r="CW55" s="10">
        <v>85962.5</v>
      </c>
      <c r="CX55" s="10">
        <v>85962.5</v>
      </c>
      <c r="CY55" s="10">
        <v>85962.5</v>
      </c>
      <c r="CZ55" s="10">
        <v>85962.5</v>
      </c>
      <c r="DA55" s="10">
        <v>85962.5</v>
      </c>
      <c r="DB55" s="10">
        <v>85962.5</v>
      </c>
      <c r="DC55" s="10">
        <v>85962.5</v>
      </c>
      <c r="DD55" s="10">
        <v>85962.5</v>
      </c>
      <c r="DE55" s="10">
        <v>85962.5</v>
      </c>
      <c r="DF55" s="10">
        <v>85962.5</v>
      </c>
      <c r="DG55" s="10">
        <v>85962.5</v>
      </c>
      <c r="DH55" s="10">
        <v>98856.875</v>
      </c>
      <c r="DI55" s="10">
        <v>98856.875</v>
      </c>
      <c r="DJ55" s="10">
        <v>98856.875</v>
      </c>
      <c r="DK55" s="10">
        <v>98856.875</v>
      </c>
      <c r="DL55" s="10">
        <v>98856.875</v>
      </c>
      <c r="DM55" s="10">
        <v>98856.875</v>
      </c>
      <c r="DN55" s="10">
        <v>98856.875</v>
      </c>
      <c r="DO55" s="10">
        <v>98856.875</v>
      </c>
      <c r="DP55" s="10">
        <v>98856.875</v>
      </c>
      <c r="DQ55" s="10">
        <v>98856.875</v>
      </c>
      <c r="DR55" s="10">
        <v>98856.875</v>
      </c>
      <c r="DS55" s="10">
        <v>98856.875</v>
      </c>
      <c r="DT55" s="10">
        <v>98856.875</v>
      </c>
      <c r="DU55" s="10">
        <v>98856.875</v>
      </c>
      <c r="DV55" s="10">
        <v>98856.875</v>
      </c>
      <c r="DW55" s="10">
        <v>98856.875</v>
      </c>
      <c r="DX55" s="10">
        <v>98856.875</v>
      </c>
      <c r="DY55" s="10">
        <v>98856.875</v>
      </c>
      <c r="DZ55" s="10">
        <v>98856.875</v>
      </c>
      <c r="EA55" s="10">
        <v>98856.875</v>
      </c>
      <c r="EB55" s="10">
        <v>98856.875</v>
      </c>
      <c r="EC55" s="10">
        <v>98856.875</v>
      </c>
      <c r="ED55" s="10">
        <v>98856.875</v>
      </c>
      <c r="EE55" s="10">
        <v>98856.875</v>
      </c>
      <c r="EF55" s="10">
        <v>98856.875</v>
      </c>
      <c r="EG55" s="10">
        <v>98856.875</v>
      </c>
      <c r="EH55" s="10">
        <v>98856.875</v>
      </c>
      <c r="EI55" s="10">
        <v>98856.875</v>
      </c>
      <c r="EJ55" s="10">
        <v>98856.875</v>
      </c>
      <c r="EK55" s="10">
        <v>98856.875</v>
      </c>
      <c r="EL55" s="10">
        <v>98856.875</v>
      </c>
      <c r="EM55" s="10">
        <v>98856.875</v>
      </c>
      <c r="EN55" s="10">
        <v>98856.875</v>
      </c>
      <c r="EO55" s="10">
        <v>98856.875</v>
      </c>
      <c r="EP55" s="10">
        <v>98856.875</v>
      </c>
      <c r="EQ55" s="10">
        <v>98856.875</v>
      </c>
      <c r="ER55" s="10">
        <v>113685.40625</v>
      </c>
      <c r="ES55" s="10">
        <v>113685.40625</v>
      </c>
      <c r="ET55" s="10">
        <v>113685.40625</v>
      </c>
      <c r="EU55" s="10">
        <v>113685.40625</v>
      </c>
      <c r="EV55" s="10">
        <v>113685.40625</v>
      </c>
      <c r="EW55" s="10">
        <v>113685.40625</v>
      </c>
      <c r="EX55" s="10">
        <v>113685.40625</v>
      </c>
      <c r="EY55" s="10">
        <v>113685.40625</v>
      </c>
      <c r="EZ55" s="10">
        <v>113685.40625</v>
      </c>
      <c r="FA55" s="10">
        <v>113685.40625</v>
      </c>
      <c r="FB55" s="10">
        <v>113685.40625</v>
      </c>
      <c r="FC55" s="10">
        <v>113685.40625</v>
      </c>
      <c r="FD55" s="10">
        <v>113685.40625</v>
      </c>
      <c r="FE55" s="10">
        <v>113685.40625</v>
      </c>
      <c r="FF55" s="10">
        <v>113685.40625</v>
      </c>
    </row>
    <row r="56" spans="1:162" ht="16.5">
      <c r="A56" s="26" t="s">
        <v>169</v>
      </c>
      <c r="B56" s="9" t="s">
        <v>109</v>
      </c>
      <c r="C56" s="22">
        <v>50000</v>
      </c>
      <c r="D56" s="22"/>
      <c r="E56" s="22"/>
      <c r="F56" s="22"/>
      <c r="G56" s="22"/>
      <c r="H56" s="22"/>
      <c r="I56" s="22"/>
      <c r="J56" s="22"/>
      <c r="K56" s="22"/>
      <c r="L56" s="22">
        <v>50000</v>
      </c>
      <c r="M56" s="22">
        <v>50000</v>
      </c>
      <c r="N56" s="22">
        <v>50000</v>
      </c>
      <c r="O56" s="22">
        <v>50000</v>
      </c>
      <c r="P56" s="22">
        <v>50000</v>
      </c>
      <c r="Q56" s="22">
        <v>50000</v>
      </c>
      <c r="R56" s="22">
        <v>50000</v>
      </c>
      <c r="S56" s="22">
        <v>50000</v>
      </c>
      <c r="T56" s="22">
        <v>50000</v>
      </c>
      <c r="U56" s="22">
        <v>50000</v>
      </c>
      <c r="V56" s="22">
        <v>50000</v>
      </c>
      <c r="W56" s="22">
        <v>50000</v>
      </c>
      <c r="X56" s="22">
        <v>50000</v>
      </c>
      <c r="Y56" s="22">
        <v>50000</v>
      </c>
      <c r="Z56" s="22">
        <v>50000</v>
      </c>
      <c r="AA56" s="22">
        <v>50000</v>
      </c>
      <c r="AB56" s="22">
        <v>50000</v>
      </c>
      <c r="AC56" s="22">
        <v>50000</v>
      </c>
      <c r="AD56" s="22">
        <v>50000</v>
      </c>
      <c r="AE56" s="22">
        <v>50000</v>
      </c>
      <c r="AF56" s="22">
        <v>50000</v>
      </c>
      <c r="AG56" s="22">
        <v>50000</v>
      </c>
      <c r="AH56" s="22">
        <v>50000</v>
      </c>
      <c r="AI56" s="22">
        <v>50000</v>
      </c>
      <c r="AJ56" s="22">
        <v>50000</v>
      </c>
      <c r="AK56" s="22">
        <v>50000</v>
      </c>
      <c r="AL56" s="22">
        <v>50000</v>
      </c>
      <c r="AM56" s="22">
        <v>50000</v>
      </c>
      <c r="AN56" s="10">
        <v>57500</v>
      </c>
      <c r="AO56" s="10">
        <v>57500</v>
      </c>
      <c r="AP56" s="10">
        <v>57500</v>
      </c>
      <c r="AQ56" s="10">
        <v>57500</v>
      </c>
      <c r="AR56" s="10">
        <v>57500</v>
      </c>
      <c r="AS56" s="10">
        <v>57500</v>
      </c>
      <c r="AT56" s="10">
        <v>57500</v>
      </c>
      <c r="AU56" s="10">
        <v>57500</v>
      </c>
      <c r="AV56" s="10">
        <v>57500</v>
      </c>
      <c r="AW56" s="10">
        <v>57500</v>
      </c>
      <c r="AX56" s="10">
        <v>57500</v>
      </c>
      <c r="AY56" s="10">
        <v>57500</v>
      </c>
      <c r="AZ56" s="10">
        <v>57500</v>
      </c>
      <c r="BA56" s="10">
        <v>57500</v>
      </c>
      <c r="BB56" s="10">
        <v>57500</v>
      </c>
      <c r="BC56" s="10">
        <v>57500</v>
      </c>
      <c r="BD56" s="10">
        <v>57500</v>
      </c>
      <c r="BE56" s="10">
        <v>57500</v>
      </c>
      <c r="BF56" s="10">
        <v>57500</v>
      </c>
      <c r="BG56" s="10">
        <v>57500</v>
      </c>
      <c r="BH56" s="10">
        <v>57500</v>
      </c>
      <c r="BI56" s="10">
        <v>57500</v>
      </c>
      <c r="BJ56" s="10">
        <v>57500</v>
      </c>
      <c r="BK56" s="10">
        <v>57500</v>
      </c>
      <c r="BL56" s="10">
        <v>57500</v>
      </c>
      <c r="BM56" s="10">
        <v>57500</v>
      </c>
      <c r="BN56" s="10">
        <v>57500</v>
      </c>
      <c r="BO56" s="10">
        <v>57500</v>
      </c>
      <c r="BP56" s="10">
        <v>57500</v>
      </c>
      <c r="BQ56" s="10">
        <v>57500</v>
      </c>
      <c r="BR56" s="10">
        <v>57500</v>
      </c>
      <c r="BS56" s="10">
        <v>57500</v>
      </c>
      <c r="BT56" s="10">
        <v>57500</v>
      </c>
      <c r="BU56" s="10">
        <v>57500</v>
      </c>
      <c r="BV56" s="10">
        <v>57500</v>
      </c>
      <c r="BW56" s="10">
        <v>57500</v>
      </c>
      <c r="BX56" s="10">
        <v>66125</v>
      </c>
      <c r="BY56" s="10">
        <v>66125</v>
      </c>
      <c r="BZ56" s="10">
        <v>66125</v>
      </c>
      <c r="CA56" s="10">
        <v>66125</v>
      </c>
      <c r="CB56" s="10">
        <v>66125</v>
      </c>
      <c r="CC56" s="10">
        <v>66125</v>
      </c>
      <c r="CD56" s="10">
        <v>66125</v>
      </c>
      <c r="CE56" s="10">
        <v>66125</v>
      </c>
      <c r="CF56" s="10">
        <v>66125</v>
      </c>
      <c r="CG56" s="10">
        <v>66125</v>
      </c>
      <c r="CH56" s="10">
        <v>66125</v>
      </c>
      <c r="CI56" s="10">
        <v>66125</v>
      </c>
      <c r="CJ56" s="10">
        <v>66125</v>
      </c>
      <c r="CK56" s="10">
        <v>66125</v>
      </c>
      <c r="CL56" s="10">
        <v>66125</v>
      </c>
      <c r="CM56" s="10">
        <v>66125</v>
      </c>
      <c r="CN56" s="10">
        <v>66125</v>
      </c>
      <c r="CO56" s="10">
        <v>66125</v>
      </c>
      <c r="CP56" s="10">
        <v>66125</v>
      </c>
      <c r="CQ56" s="10">
        <v>66125</v>
      </c>
      <c r="CR56" s="10">
        <v>66125</v>
      </c>
      <c r="CS56" s="10">
        <v>66125</v>
      </c>
      <c r="CT56" s="10">
        <v>66125</v>
      </c>
      <c r="CU56" s="10">
        <v>66125</v>
      </c>
      <c r="CV56" s="10">
        <v>66125</v>
      </c>
      <c r="CW56" s="10">
        <v>66125</v>
      </c>
      <c r="CX56" s="10">
        <v>66125</v>
      </c>
      <c r="CY56" s="10">
        <v>66125</v>
      </c>
      <c r="CZ56" s="10">
        <v>66125</v>
      </c>
      <c r="DA56" s="10">
        <v>66125</v>
      </c>
      <c r="DB56" s="10">
        <v>66125</v>
      </c>
      <c r="DC56" s="10">
        <v>66125</v>
      </c>
      <c r="DD56" s="10">
        <v>66125</v>
      </c>
      <c r="DE56" s="10">
        <v>66125</v>
      </c>
      <c r="DF56" s="10">
        <v>66125</v>
      </c>
      <c r="DG56" s="10">
        <v>66125</v>
      </c>
      <c r="DH56" s="10">
        <v>76043.75</v>
      </c>
      <c r="DI56" s="10">
        <v>76043.75</v>
      </c>
      <c r="DJ56" s="10">
        <v>76043.75</v>
      </c>
      <c r="DK56" s="10">
        <v>76043.75</v>
      </c>
      <c r="DL56" s="10">
        <v>76043.75</v>
      </c>
      <c r="DM56" s="10">
        <v>76043.75</v>
      </c>
      <c r="DN56" s="10">
        <v>76043.75</v>
      </c>
      <c r="DO56" s="10">
        <v>76043.75</v>
      </c>
      <c r="DP56" s="10">
        <v>76043.75</v>
      </c>
      <c r="DQ56" s="10">
        <v>76043.75</v>
      </c>
      <c r="DR56" s="10">
        <v>76043.75</v>
      </c>
      <c r="DS56" s="10">
        <v>76043.75</v>
      </c>
      <c r="DT56" s="10">
        <v>76043.75</v>
      </c>
      <c r="DU56" s="10">
        <v>76043.75</v>
      </c>
      <c r="DV56" s="10">
        <v>76043.75</v>
      </c>
      <c r="DW56" s="10">
        <v>76043.75</v>
      </c>
      <c r="DX56" s="10">
        <v>76043.75</v>
      </c>
      <c r="DY56" s="10">
        <v>76043.75</v>
      </c>
      <c r="DZ56" s="10">
        <v>76043.75</v>
      </c>
      <c r="EA56" s="10">
        <v>76043.75</v>
      </c>
      <c r="EB56" s="10">
        <v>76043.75</v>
      </c>
      <c r="EC56" s="10">
        <v>76043.75</v>
      </c>
      <c r="ED56" s="10">
        <v>76043.75</v>
      </c>
      <c r="EE56" s="10">
        <v>76043.75</v>
      </c>
      <c r="EF56" s="10">
        <v>76043.75</v>
      </c>
      <c r="EG56" s="10">
        <v>76043.75</v>
      </c>
      <c r="EH56" s="10">
        <v>76043.75</v>
      </c>
      <c r="EI56" s="10">
        <v>76043.75</v>
      </c>
      <c r="EJ56" s="10">
        <v>76043.75</v>
      </c>
      <c r="EK56" s="10">
        <v>76043.75</v>
      </c>
      <c r="EL56" s="10">
        <v>76043.75</v>
      </c>
      <c r="EM56" s="10">
        <v>76043.75</v>
      </c>
      <c r="EN56" s="10">
        <v>76043.75</v>
      </c>
      <c r="EO56" s="10">
        <v>76043.75</v>
      </c>
      <c r="EP56" s="10">
        <v>76043.75</v>
      </c>
      <c r="EQ56" s="10">
        <v>76043.75</v>
      </c>
      <c r="ER56" s="10">
        <v>87450.3125</v>
      </c>
      <c r="ES56" s="10">
        <v>87450.3125</v>
      </c>
      <c r="ET56" s="10">
        <v>87450.3125</v>
      </c>
      <c r="EU56" s="10">
        <v>87450.3125</v>
      </c>
      <c r="EV56" s="10">
        <v>87450.3125</v>
      </c>
      <c r="EW56" s="10">
        <v>87450.3125</v>
      </c>
      <c r="EX56" s="10">
        <v>87450.3125</v>
      </c>
      <c r="EY56" s="10">
        <v>87450.3125</v>
      </c>
      <c r="EZ56" s="10">
        <v>87450.3125</v>
      </c>
      <c r="FA56" s="10">
        <v>87450.3125</v>
      </c>
      <c r="FB56" s="10">
        <v>87450.3125</v>
      </c>
      <c r="FC56" s="10">
        <v>87450.3125</v>
      </c>
      <c r="FD56" s="10">
        <v>87450.3125</v>
      </c>
      <c r="FE56" s="10">
        <v>87450.3125</v>
      </c>
      <c r="FF56" s="10">
        <v>87450.3125</v>
      </c>
    </row>
    <row r="57" spans="1:162" ht="16.5">
      <c r="A57" s="26" t="s">
        <v>110</v>
      </c>
      <c r="B57" s="9" t="s">
        <v>170</v>
      </c>
      <c r="C57" s="22">
        <v>50000</v>
      </c>
      <c r="D57" s="22"/>
      <c r="E57" s="22"/>
      <c r="F57" s="22"/>
      <c r="G57" s="22"/>
      <c r="H57" s="22"/>
      <c r="I57" s="22"/>
      <c r="J57" s="22"/>
      <c r="K57" s="22"/>
      <c r="L57" s="22">
        <v>50000</v>
      </c>
      <c r="M57" s="22">
        <v>50000</v>
      </c>
      <c r="N57" s="22">
        <v>50000</v>
      </c>
      <c r="O57" s="22">
        <v>50000</v>
      </c>
      <c r="P57" s="22">
        <v>50000</v>
      </c>
      <c r="Q57" s="22">
        <v>50000</v>
      </c>
      <c r="R57" s="22">
        <v>50000</v>
      </c>
      <c r="S57" s="22">
        <v>50000</v>
      </c>
      <c r="T57" s="22">
        <v>50000</v>
      </c>
      <c r="U57" s="22">
        <v>50000</v>
      </c>
      <c r="V57" s="22">
        <v>50000</v>
      </c>
      <c r="W57" s="22">
        <v>50000</v>
      </c>
      <c r="X57" s="22">
        <v>50000</v>
      </c>
      <c r="Y57" s="22">
        <v>50000</v>
      </c>
      <c r="Z57" s="22">
        <v>50000</v>
      </c>
      <c r="AA57" s="22">
        <v>50000</v>
      </c>
      <c r="AB57" s="22">
        <v>50000</v>
      </c>
      <c r="AC57" s="22">
        <v>50000</v>
      </c>
      <c r="AD57" s="22">
        <v>50000</v>
      </c>
      <c r="AE57" s="22">
        <v>50000</v>
      </c>
      <c r="AF57" s="22">
        <v>50000</v>
      </c>
      <c r="AG57" s="22">
        <v>50000</v>
      </c>
      <c r="AH57" s="22">
        <v>50000</v>
      </c>
      <c r="AI57" s="22">
        <v>50000</v>
      </c>
      <c r="AJ57" s="22">
        <v>50000</v>
      </c>
      <c r="AK57" s="22">
        <v>50000</v>
      </c>
      <c r="AL57" s="22">
        <v>50000</v>
      </c>
      <c r="AM57" s="22">
        <v>50000</v>
      </c>
      <c r="AN57" s="10">
        <v>57500</v>
      </c>
      <c r="AO57" s="10">
        <v>57500</v>
      </c>
      <c r="AP57" s="10">
        <v>57500</v>
      </c>
      <c r="AQ57" s="10">
        <v>57500</v>
      </c>
      <c r="AR57" s="10">
        <v>57500</v>
      </c>
      <c r="AS57" s="10">
        <v>57500</v>
      </c>
      <c r="AT57" s="10">
        <v>57500</v>
      </c>
      <c r="AU57" s="10">
        <v>57500</v>
      </c>
      <c r="AV57" s="10">
        <v>57500</v>
      </c>
      <c r="AW57" s="10">
        <v>57500</v>
      </c>
      <c r="AX57" s="10">
        <v>57500</v>
      </c>
      <c r="AY57" s="10">
        <v>57500</v>
      </c>
      <c r="AZ57" s="10">
        <v>57500</v>
      </c>
      <c r="BA57" s="10">
        <v>57500</v>
      </c>
      <c r="BB57" s="10">
        <v>57500</v>
      </c>
      <c r="BC57" s="10">
        <v>57500</v>
      </c>
      <c r="BD57" s="10">
        <v>57500</v>
      </c>
      <c r="BE57" s="10">
        <v>57500</v>
      </c>
      <c r="BF57" s="10">
        <v>57500</v>
      </c>
      <c r="BG57" s="10">
        <v>57500</v>
      </c>
      <c r="BH57" s="10">
        <v>57500</v>
      </c>
      <c r="BI57" s="10">
        <v>57500</v>
      </c>
      <c r="BJ57" s="10">
        <v>57500</v>
      </c>
      <c r="BK57" s="10">
        <v>57500</v>
      </c>
      <c r="BL57" s="10">
        <v>57500</v>
      </c>
      <c r="BM57" s="10">
        <v>57500</v>
      </c>
      <c r="BN57" s="10">
        <v>57500</v>
      </c>
      <c r="BO57" s="10">
        <v>57500</v>
      </c>
      <c r="BP57" s="10">
        <v>57500</v>
      </c>
      <c r="BQ57" s="10">
        <v>57500</v>
      </c>
      <c r="BR57" s="10">
        <v>57500</v>
      </c>
      <c r="BS57" s="10">
        <v>57500</v>
      </c>
      <c r="BT57" s="10">
        <v>57500</v>
      </c>
      <c r="BU57" s="10">
        <v>57500</v>
      </c>
      <c r="BV57" s="10">
        <v>57500</v>
      </c>
      <c r="BW57" s="10">
        <v>57500</v>
      </c>
      <c r="BX57" s="10">
        <v>66125</v>
      </c>
      <c r="BY57" s="10">
        <v>66125</v>
      </c>
      <c r="BZ57" s="10">
        <v>66125</v>
      </c>
      <c r="CA57" s="10">
        <v>66125</v>
      </c>
      <c r="CB57" s="10">
        <v>66125</v>
      </c>
      <c r="CC57" s="10">
        <v>66125</v>
      </c>
      <c r="CD57" s="10">
        <v>66125</v>
      </c>
      <c r="CE57" s="10">
        <v>66125</v>
      </c>
      <c r="CF57" s="10">
        <v>66125</v>
      </c>
      <c r="CG57" s="10">
        <v>66125</v>
      </c>
      <c r="CH57" s="10">
        <v>66125</v>
      </c>
      <c r="CI57" s="10">
        <v>66125</v>
      </c>
      <c r="CJ57" s="10">
        <v>66125</v>
      </c>
      <c r="CK57" s="10">
        <v>66125</v>
      </c>
      <c r="CL57" s="10">
        <v>66125</v>
      </c>
      <c r="CM57" s="10">
        <v>66125</v>
      </c>
      <c r="CN57" s="10">
        <v>66125</v>
      </c>
      <c r="CO57" s="10">
        <v>66125</v>
      </c>
      <c r="CP57" s="10">
        <v>66125</v>
      </c>
      <c r="CQ57" s="10">
        <v>66125</v>
      </c>
      <c r="CR57" s="10">
        <v>66125</v>
      </c>
      <c r="CS57" s="10">
        <v>66125</v>
      </c>
      <c r="CT57" s="10">
        <v>66125</v>
      </c>
      <c r="CU57" s="10">
        <v>66125</v>
      </c>
      <c r="CV57" s="10">
        <v>66125</v>
      </c>
      <c r="CW57" s="10">
        <v>66125</v>
      </c>
      <c r="CX57" s="10">
        <v>66125</v>
      </c>
      <c r="CY57" s="10">
        <v>66125</v>
      </c>
      <c r="CZ57" s="10">
        <v>66125</v>
      </c>
      <c r="DA57" s="10">
        <v>66125</v>
      </c>
      <c r="DB57" s="10">
        <v>66125</v>
      </c>
      <c r="DC57" s="10">
        <v>66125</v>
      </c>
      <c r="DD57" s="10">
        <v>66125</v>
      </c>
      <c r="DE57" s="10">
        <v>66125</v>
      </c>
      <c r="DF57" s="10">
        <v>66125</v>
      </c>
      <c r="DG57" s="10">
        <v>66125</v>
      </c>
      <c r="DH57" s="10">
        <v>76043.75</v>
      </c>
      <c r="DI57" s="10">
        <v>76043.75</v>
      </c>
      <c r="DJ57" s="10">
        <v>76043.75</v>
      </c>
      <c r="DK57" s="10">
        <v>76043.75</v>
      </c>
      <c r="DL57" s="10">
        <v>76043.75</v>
      </c>
      <c r="DM57" s="10">
        <v>76043.75</v>
      </c>
      <c r="DN57" s="10">
        <v>76043.75</v>
      </c>
      <c r="DO57" s="10">
        <v>76043.75</v>
      </c>
      <c r="DP57" s="10">
        <v>76043.75</v>
      </c>
      <c r="DQ57" s="10">
        <v>76043.75</v>
      </c>
      <c r="DR57" s="10">
        <v>76043.75</v>
      </c>
      <c r="DS57" s="10">
        <v>76043.75</v>
      </c>
      <c r="DT57" s="10">
        <v>76043.75</v>
      </c>
      <c r="DU57" s="10">
        <v>76043.75</v>
      </c>
      <c r="DV57" s="10">
        <v>76043.75</v>
      </c>
      <c r="DW57" s="10">
        <v>76043.75</v>
      </c>
      <c r="DX57" s="10">
        <v>76043.75</v>
      </c>
      <c r="DY57" s="10">
        <v>76043.75</v>
      </c>
      <c r="DZ57" s="10">
        <v>76043.75</v>
      </c>
      <c r="EA57" s="10">
        <v>76043.75</v>
      </c>
      <c r="EB57" s="10">
        <v>76043.75</v>
      </c>
      <c r="EC57" s="10">
        <v>76043.75</v>
      </c>
      <c r="ED57" s="10">
        <v>76043.75</v>
      </c>
      <c r="EE57" s="10">
        <v>76043.75</v>
      </c>
      <c r="EF57" s="10">
        <v>76043.75</v>
      </c>
      <c r="EG57" s="10">
        <v>76043.75</v>
      </c>
      <c r="EH57" s="10">
        <v>76043.75</v>
      </c>
      <c r="EI57" s="10">
        <v>76043.75</v>
      </c>
      <c r="EJ57" s="10">
        <v>76043.75</v>
      </c>
      <c r="EK57" s="10">
        <v>76043.75</v>
      </c>
      <c r="EL57" s="10">
        <v>76043.75</v>
      </c>
      <c r="EM57" s="10">
        <v>76043.75</v>
      </c>
      <c r="EN57" s="10">
        <v>76043.75</v>
      </c>
      <c r="EO57" s="10">
        <v>76043.75</v>
      </c>
      <c r="EP57" s="10">
        <v>76043.75</v>
      </c>
      <c r="EQ57" s="10">
        <v>76043.75</v>
      </c>
      <c r="ER57" s="10">
        <v>87450.3125</v>
      </c>
      <c r="ES57" s="10">
        <v>87450.3125</v>
      </c>
      <c r="ET57" s="10">
        <v>87450.3125</v>
      </c>
      <c r="EU57" s="10">
        <v>87450.3125</v>
      </c>
      <c r="EV57" s="10">
        <v>87450.3125</v>
      </c>
      <c r="EW57" s="10">
        <v>87450.3125</v>
      </c>
      <c r="EX57" s="10">
        <v>87450.3125</v>
      </c>
      <c r="EY57" s="10">
        <v>87450.3125</v>
      </c>
      <c r="EZ57" s="10">
        <v>87450.3125</v>
      </c>
      <c r="FA57" s="10">
        <v>87450.3125</v>
      </c>
      <c r="FB57" s="10">
        <v>87450.3125</v>
      </c>
      <c r="FC57" s="10">
        <v>87450.3125</v>
      </c>
      <c r="FD57" s="10">
        <v>87450.3125</v>
      </c>
      <c r="FE57" s="10">
        <v>87450.3125</v>
      </c>
      <c r="FF57" s="10">
        <v>87450.3125</v>
      </c>
    </row>
    <row r="58" spans="1:162" ht="16.5">
      <c r="A58" s="26" t="s">
        <v>112</v>
      </c>
      <c r="B58" s="9" t="s">
        <v>113</v>
      </c>
      <c r="C58" s="22">
        <v>92000</v>
      </c>
      <c r="D58" s="22"/>
      <c r="E58" s="22"/>
      <c r="F58" s="22"/>
      <c r="G58" s="22"/>
      <c r="H58" s="22"/>
      <c r="I58" s="22"/>
      <c r="J58" s="22"/>
      <c r="K58" s="22"/>
      <c r="L58" s="22">
        <v>92000</v>
      </c>
      <c r="M58" s="22">
        <v>92000</v>
      </c>
      <c r="N58" s="22">
        <v>92000</v>
      </c>
      <c r="O58" s="22">
        <v>92000</v>
      </c>
      <c r="P58" s="22">
        <v>92000</v>
      </c>
      <c r="Q58" s="22">
        <v>92000</v>
      </c>
      <c r="R58" s="22">
        <v>92000</v>
      </c>
      <c r="S58" s="22">
        <v>92000</v>
      </c>
      <c r="T58" s="22">
        <v>92000</v>
      </c>
      <c r="U58" s="22">
        <v>92000</v>
      </c>
      <c r="V58" s="22">
        <v>92000</v>
      </c>
      <c r="W58" s="22">
        <v>92000</v>
      </c>
      <c r="X58" s="22">
        <v>92000</v>
      </c>
      <c r="Y58" s="22">
        <v>92000</v>
      </c>
      <c r="Z58" s="22">
        <v>92000</v>
      </c>
      <c r="AA58" s="22">
        <v>92000</v>
      </c>
      <c r="AB58" s="22">
        <v>92000</v>
      </c>
      <c r="AC58" s="22">
        <v>92000</v>
      </c>
      <c r="AD58" s="22">
        <v>92000</v>
      </c>
      <c r="AE58" s="22">
        <v>92000</v>
      </c>
      <c r="AF58" s="22">
        <v>92000</v>
      </c>
      <c r="AG58" s="22">
        <v>92000</v>
      </c>
      <c r="AH58" s="22">
        <v>92000</v>
      </c>
      <c r="AI58" s="22">
        <v>92000</v>
      </c>
      <c r="AJ58" s="22">
        <v>92000</v>
      </c>
      <c r="AK58" s="22">
        <v>92000</v>
      </c>
      <c r="AL58" s="22">
        <v>92000</v>
      </c>
      <c r="AM58" s="22">
        <v>92000</v>
      </c>
      <c r="AN58" s="10">
        <v>105800</v>
      </c>
      <c r="AO58" s="10">
        <v>105800</v>
      </c>
      <c r="AP58" s="10">
        <v>105800</v>
      </c>
      <c r="AQ58" s="10">
        <v>105800</v>
      </c>
      <c r="AR58" s="10">
        <v>105800</v>
      </c>
      <c r="AS58" s="10">
        <v>105800</v>
      </c>
      <c r="AT58" s="10">
        <v>105800</v>
      </c>
      <c r="AU58" s="10">
        <v>105800</v>
      </c>
      <c r="AV58" s="10">
        <v>105800</v>
      </c>
      <c r="AW58" s="10">
        <v>105800</v>
      </c>
      <c r="AX58" s="10">
        <v>105800</v>
      </c>
      <c r="AY58" s="10">
        <v>105800</v>
      </c>
      <c r="AZ58" s="10">
        <v>105800</v>
      </c>
      <c r="BA58" s="10">
        <v>105800</v>
      </c>
      <c r="BB58" s="10">
        <v>105800</v>
      </c>
      <c r="BC58" s="10">
        <v>105800</v>
      </c>
      <c r="BD58" s="10">
        <v>105800</v>
      </c>
      <c r="BE58" s="10">
        <v>105800</v>
      </c>
      <c r="BF58" s="10">
        <v>105800</v>
      </c>
      <c r="BG58" s="10">
        <v>105800</v>
      </c>
      <c r="BH58" s="10">
        <v>105800</v>
      </c>
      <c r="BI58" s="10">
        <v>105800</v>
      </c>
      <c r="BJ58" s="10">
        <v>105800</v>
      </c>
      <c r="BK58" s="10">
        <v>105800</v>
      </c>
      <c r="BL58" s="10">
        <v>105800</v>
      </c>
      <c r="BM58" s="10">
        <v>105800</v>
      </c>
      <c r="BN58" s="10">
        <v>105800</v>
      </c>
      <c r="BO58" s="10">
        <v>105800</v>
      </c>
      <c r="BP58" s="10">
        <v>105800</v>
      </c>
      <c r="BQ58" s="10">
        <v>105800</v>
      </c>
      <c r="BR58" s="10">
        <v>105800</v>
      </c>
      <c r="BS58" s="10">
        <v>105800</v>
      </c>
      <c r="BT58" s="10">
        <v>105800</v>
      </c>
      <c r="BU58" s="10">
        <v>105800</v>
      </c>
      <c r="BV58" s="10">
        <v>105800</v>
      </c>
      <c r="BW58" s="10">
        <v>105800</v>
      </c>
      <c r="BX58" s="10">
        <v>121670</v>
      </c>
      <c r="BY58" s="10">
        <v>121670</v>
      </c>
      <c r="BZ58" s="10">
        <v>121670</v>
      </c>
      <c r="CA58" s="10">
        <v>121670</v>
      </c>
      <c r="CB58" s="10">
        <v>121670</v>
      </c>
      <c r="CC58" s="10">
        <v>121670</v>
      </c>
      <c r="CD58" s="10">
        <v>121670</v>
      </c>
      <c r="CE58" s="10">
        <v>121670</v>
      </c>
      <c r="CF58" s="10">
        <v>121670</v>
      </c>
      <c r="CG58" s="10">
        <v>121670</v>
      </c>
      <c r="CH58" s="10">
        <v>121670</v>
      </c>
      <c r="CI58" s="10">
        <v>121670</v>
      </c>
      <c r="CJ58" s="10">
        <v>121670</v>
      </c>
      <c r="CK58" s="10">
        <v>121670</v>
      </c>
      <c r="CL58" s="10">
        <v>121670</v>
      </c>
      <c r="CM58" s="10">
        <v>121670</v>
      </c>
      <c r="CN58" s="10">
        <v>121670</v>
      </c>
      <c r="CO58" s="10">
        <v>121670</v>
      </c>
      <c r="CP58" s="10">
        <v>121670</v>
      </c>
      <c r="CQ58" s="10">
        <v>121670</v>
      </c>
      <c r="CR58" s="10">
        <v>121670</v>
      </c>
      <c r="CS58" s="10">
        <v>121670</v>
      </c>
      <c r="CT58" s="10">
        <v>121670</v>
      </c>
      <c r="CU58" s="10">
        <v>121670</v>
      </c>
      <c r="CV58" s="10">
        <v>121670</v>
      </c>
      <c r="CW58" s="10">
        <v>121670</v>
      </c>
      <c r="CX58" s="10">
        <v>121670</v>
      </c>
      <c r="CY58" s="10">
        <v>121670</v>
      </c>
      <c r="CZ58" s="10">
        <v>121670</v>
      </c>
      <c r="DA58" s="10">
        <v>121670</v>
      </c>
      <c r="DB58" s="10">
        <v>121670</v>
      </c>
      <c r="DC58" s="10">
        <v>121670</v>
      </c>
      <c r="DD58" s="10">
        <v>121670</v>
      </c>
      <c r="DE58" s="10">
        <v>121670</v>
      </c>
      <c r="DF58" s="10">
        <v>121670</v>
      </c>
      <c r="DG58" s="10">
        <v>121670</v>
      </c>
      <c r="DH58" s="10">
        <v>139920.5</v>
      </c>
      <c r="DI58" s="10">
        <v>139920.5</v>
      </c>
      <c r="DJ58" s="10">
        <v>139920.5</v>
      </c>
      <c r="DK58" s="10">
        <v>139920.5</v>
      </c>
      <c r="DL58" s="10">
        <v>139920.5</v>
      </c>
      <c r="DM58" s="10">
        <v>139920.5</v>
      </c>
      <c r="DN58" s="10">
        <v>139920.5</v>
      </c>
      <c r="DO58" s="10">
        <v>139920.5</v>
      </c>
      <c r="DP58" s="10">
        <v>139920.5</v>
      </c>
      <c r="DQ58" s="10">
        <v>139920.5</v>
      </c>
      <c r="DR58" s="10">
        <v>139920.5</v>
      </c>
      <c r="DS58" s="10">
        <v>139920.5</v>
      </c>
      <c r="DT58" s="10">
        <v>139920.5</v>
      </c>
      <c r="DU58" s="10">
        <v>139920.5</v>
      </c>
      <c r="DV58" s="10">
        <v>139920.5</v>
      </c>
      <c r="DW58" s="10">
        <v>139920.5</v>
      </c>
      <c r="DX58" s="10">
        <v>139920.5</v>
      </c>
      <c r="DY58" s="10">
        <v>139920.5</v>
      </c>
      <c r="DZ58" s="10">
        <v>139920.5</v>
      </c>
      <c r="EA58" s="10">
        <v>139920.5</v>
      </c>
      <c r="EB58" s="10">
        <v>139920.5</v>
      </c>
      <c r="EC58" s="10">
        <v>139920.5</v>
      </c>
      <c r="ED58" s="10">
        <v>139920.5</v>
      </c>
      <c r="EE58" s="10">
        <v>139920.5</v>
      </c>
      <c r="EF58" s="10">
        <v>139920.5</v>
      </c>
      <c r="EG58" s="10">
        <v>139920.5</v>
      </c>
      <c r="EH58" s="10">
        <v>139920.5</v>
      </c>
      <c r="EI58" s="10">
        <v>139920.5</v>
      </c>
      <c r="EJ58" s="10">
        <v>139920.5</v>
      </c>
      <c r="EK58" s="10">
        <v>139920.5</v>
      </c>
      <c r="EL58" s="10">
        <v>139920.5</v>
      </c>
      <c r="EM58" s="10">
        <v>139920.5</v>
      </c>
      <c r="EN58" s="10">
        <v>139920.5</v>
      </c>
      <c r="EO58" s="10">
        <v>139920.5</v>
      </c>
      <c r="EP58" s="10">
        <v>139920.5</v>
      </c>
      <c r="EQ58" s="10">
        <v>139920.5</v>
      </c>
      <c r="ER58" s="10">
        <v>160908.57500000001</v>
      </c>
      <c r="ES58" s="10">
        <v>160908.57500000001</v>
      </c>
      <c r="ET58" s="10">
        <v>160908.57500000001</v>
      </c>
      <c r="EU58" s="10">
        <v>160908.57500000001</v>
      </c>
      <c r="EV58" s="10">
        <v>160908.57500000001</v>
      </c>
      <c r="EW58" s="10">
        <v>160908.57500000001</v>
      </c>
      <c r="EX58" s="10">
        <v>160908.57500000001</v>
      </c>
      <c r="EY58" s="10">
        <v>160908.57500000001</v>
      </c>
      <c r="EZ58" s="10">
        <v>160908.57500000001</v>
      </c>
      <c r="FA58" s="10">
        <v>160908.57500000001</v>
      </c>
      <c r="FB58" s="10">
        <v>160908.57500000001</v>
      </c>
      <c r="FC58" s="10">
        <v>160908.57500000001</v>
      </c>
      <c r="FD58" s="10">
        <v>160908.57500000001</v>
      </c>
      <c r="FE58" s="10">
        <v>160908.57500000001</v>
      </c>
      <c r="FF58" s="10">
        <v>160908.57500000001</v>
      </c>
    </row>
    <row r="59" spans="1:162" ht="16.5">
      <c r="A59" s="26" t="s">
        <v>114</v>
      </c>
      <c r="B59" s="9" t="s">
        <v>115</v>
      </c>
      <c r="C59" s="10">
        <v>134702</v>
      </c>
      <c r="D59" s="10"/>
      <c r="E59" s="10"/>
      <c r="F59" s="10"/>
      <c r="G59" s="10"/>
      <c r="H59" s="10"/>
      <c r="I59" s="10"/>
      <c r="J59" s="10"/>
      <c r="K59" s="10"/>
      <c r="L59" s="10">
        <v>134702</v>
      </c>
      <c r="M59" s="10">
        <v>134702</v>
      </c>
      <c r="N59" s="10">
        <v>134702</v>
      </c>
      <c r="O59" s="10">
        <v>134702</v>
      </c>
      <c r="P59" s="10">
        <v>134702</v>
      </c>
      <c r="Q59" s="10">
        <v>134702</v>
      </c>
      <c r="R59" s="10">
        <v>134702</v>
      </c>
      <c r="S59" s="10">
        <v>134702</v>
      </c>
      <c r="T59" s="10">
        <v>134702</v>
      </c>
      <c r="U59" s="10">
        <v>134702</v>
      </c>
      <c r="V59" s="10">
        <v>134702</v>
      </c>
      <c r="W59" s="10">
        <v>134702</v>
      </c>
      <c r="X59" s="10">
        <v>134702</v>
      </c>
      <c r="Y59" s="10">
        <v>134702</v>
      </c>
      <c r="Z59" s="10">
        <v>134702</v>
      </c>
      <c r="AA59" s="10">
        <v>134702</v>
      </c>
      <c r="AB59" s="10">
        <v>134702</v>
      </c>
      <c r="AC59" s="10">
        <v>134702</v>
      </c>
      <c r="AD59" s="10">
        <v>134702</v>
      </c>
      <c r="AE59" s="10">
        <v>134702</v>
      </c>
      <c r="AF59" s="10">
        <v>134702</v>
      </c>
      <c r="AG59" s="10">
        <v>134702</v>
      </c>
      <c r="AH59" s="10">
        <v>134702</v>
      </c>
      <c r="AI59" s="10">
        <v>134702</v>
      </c>
      <c r="AJ59" s="10">
        <v>134702</v>
      </c>
      <c r="AK59" s="10">
        <v>134702</v>
      </c>
      <c r="AL59" s="10">
        <v>134702</v>
      </c>
      <c r="AM59" s="10">
        <v>134702</v>
      </c>
      <c r="AN59" s="10">
        <v>154907.29999999999</v>
      </c>
      <c r="AO59" s="10">
        <v>154907.29999999999</v>
      </c>
      <c r="AP59" s="10">
        <v>154907.29999999999</v>
      </c>
      <c r="AQ59" s="10">
        <v>154907.29999999999</v>
      </c>
      <c r="AR59" s="10">
        <v>154907.29999999999</v>
      </c>
      <c r="AS59" s="10">
        <v>154907.29999999999</v>
      </c>
      <c r="AT59" s="10">
        <v>154907.29999999999</v>
      </c>
      <c r="AU59" s="10">
        <v>154907.29999999999</v>
      </c>
      <c r="AV59" s="10">
        <v>154907.29999999999</v>
      </c>
      <c r="AW59" s="10">
        <v>154907.29999999999</v>
      </c>
      <c r="AX59" s="10">
        <v>154907.29999999999</v>
      </c>
      <c r="AY59" s="10">
        <v>154907.29999999999</v>
      </c>
      <c r="AZ59" s="10">
        <v>154907.29999999999</v>
      </c>
      <c r="BA59" s="10">
        <v>154907.29999999999</v>
      </c>
      <c r="BB59" s="10">
        <v>154907.29999999999</v>
      </c>
      <c r="BC59" s="10">
        <v>154907.29999999999</v>
      </c>
      <c r="BD59" s="10">
        <v>154907.29999999999</v>
      </c>
      <c r="BE59" s="10">
        <v>154907.29999999999</v>
      </c>
      <c r="BF59" s="10">
        <v>154907.29999999999</v>
      </c>
      <c r="BG59" s="10">
        <v>154907.29999999999</v>
      </c>
      <c r="BH59" s="10">
        <v>154907.29999999999</v>
      </c>
      <c r="BI59" s="10">
        <v>154907.29999999999</v>
      </c>
      <c r="BJ59" s="10">
        <v>154907.29999999999</v>
      </c>
      <c r="BK59" s="10">
        <v>154907.29999999999</v>
      </c>
      <c r="BL59" s="10">
        <v>154907.29999999999</v>
      </c>
      <c r="BM59" s="10">
        <v>154907.29999999999</v>
      </c>
      <c r="BN59" s="10">
        <v>154907.29999999999</v>
      </c>
      <c r="BO59" s="10">
        <v>154907.29999999999</v>
      </c>
      <c r="BP59" s="10">
        <v>154907.29999999999</v>
      </c>
      <c r="BQ59" s="10">
        <v>154907.29999999999</v>
      </c>
      <c r="BR59" s="10">
        <v>154907.29999999999</v>
      </c>
      <c r="BS59" s="10">
        <v>154907.29999999999</v>
      </c>
      <c r="BT59" s="10">
        <v>154907.29999999999</v>
      </c>
      <c r="BU59" s="10">
        <v>154907.29999999999</v>
      </c>
      <c r="BV59" s="10">
        <v>154907.29999999999</v>
      </c>
      <c r="BW59" s="10">
        <v>154907.29999999999</v>
      </c>
      <c r="BX59" s="10">
        <v>178143.39499999999</v>
      </c>
      <c r="BY59" s="10">
        <v>178143.39499999999</v>
      </c>
      <c r="BZ59" s="10">
        <v>178143.39499999999</v>
      </c>
      <c r="CA59" s="10">
        <v>178143.39499999999</v>
      </c>
      <c r="CB59" s="10">
        <v>178143.39499999999</v>
      </c>
      <c r="CC59" s="10">
        <v>178143.39499999999</v>
      </c>
      <c r="CD59" s="10">
        <v>178143.39499999999</v>
      </c>
      <c r="CE59" s="10">
        <v>178143.39499999999</v>
      </c>
      <c r="CF59" s="10">
        <v>178143.39499999999</v>
      </c>
      <c r="CG59" s="10">
        <v>178143.39499999999</v>
      </c>
      <c r="CH59" s="10">
        <v>178143.39499999999</v>
      </c>
      <c r="CI59" s="10">
        <v>178143.39499999999</v>
      </c>
      <c r="CJ59" s="10">
        <v>178143.39499999999</v>
      </c>
      <c r="CK59" s="10">
        <v>178143.39499999999</v>
      </c>
      <c r="CL59" s="10">
        <v>178143.39499999999</v>
      </c>
      <c r="CM59" s="10">
        <v>178143.39499999999</v>
      </c>
      <c r="CN59" s="10">
        <v>178143.39499999999</v>
      </c>
      <c r="CO59" s="10">
        <v>178143.39499999999</v>
      </c>
      <c r="CP59" s="10">
        <v>178143.39499999999</v>
      </c>
      <c r="CQ59" s="10">
        <v>178143.39499999999</v>
      </c>
      <c r="CR59" s="10">
        <v>178143.39499999999</v>
      </c>
      <c r="CS59" s="10">
        <v>178143.39499999999</v>
      </c>
      <c r="CT59" s="10">
        <v>178143.39499999999</v>
      </c>
      <c r="CU59" s="10">
        <v>178143.39499999999</v>
      </c>
      <c r="CV59" s="10">
        <v>178143.39499999999</v>
      </c>
      <c r="CW59" s="10">
        <v>178143.39499999999</v>
      </c>
      <c r="CX59" s="10">
        <v>178143.39499999999</v>
      </c>
      <c r="CY59" s="10">
        <v>178143.39499999999</v>
      </c>
      <c r="CZ59" s="10">
        <v>178143.39499999999</v>
      </c>
      <c r="DA59" s="10">
        <v>178143.39499999999</v>
      </c>
      <c r="DB59" s="10">
        <v>178143.39499999999</v>
      </c>
      <c r="DC59" s="10">
        <v>178143.39499999999</v>
      </c>
      <c r="DD59" s="10">
        <v>178143.39499999999</v>
      </c>
      <c r="DE59" s="10">
        <v>178143.39499999999</v>
      </c>
      <c r="DF59" s="10">
        <v>178143.39499999999</v>
      </c>
      <c r="DG59" s="10">
        <v>178143.39499999999</v>
      </c>
      <c r="DH59" s="10">
        <v>204864.90424999999</v>
      </c>
      <c r="DI59" s="10">
        <v>204864.90424999999</v>
      </c>
      <c r="DJ59" s="10">
        <v>204864.90424999999</v>
      </c>
      <c r="DK59" s="10">
        <v>204864.90424999999</v>
      </c>
      <c r="DL59" s="10">
        <v>204864.90424999999</v>
      </c>
      <c r="DM59" s="10">
        <v>204864.90424999999</v>
      </c>
      <c r="DN59" s="10">
        <v>204864.90424999999</v>
      </c>
      <c r="DO59" s="10">
        <v>204864.90424999999</v>
      </c>
      <c r="DP59" s="10">
        <v>204864.90424999999</v>
      </c>
      <c r="DQ59" s="10">
        <v>204864.90424999999</v>
      </c>
      <c r="DR59" s="10">
        <v>204864.90424999999</v>
      </c>
      <c r="DS59" s="10">
        <v>204864.90424999999</v>
      </c>
      <c r="DT59" s="10">
        <v>204864.90424999999</v>
      </c>
      <c r="DU59" s="10">
        <v>204864.90424999999</v>
      </c>
      <c r="DV59" s="10">
        <v>204864.90424999999</v>
      </c>
      <c r="DW59" s="10">
        <v>204864.90424999999</v>
      </c>
      <c r="DX59" s="10">
        <v>204864.90424999999</v>
      </c>
      <c r="DY59" s="10">
        <v>204864.90424999999</v>
      </c>
      <c r="DZ59" s="10">
        <v>204864.90424999999</v>
      </c>
      <c r="EA59" s="10">
        <v>204864.90424999999</v>
      </c>
      <c r="EB59" s="10">
        <v>204864.90424999999</v>
      </c>
      <c r="EC59" s="10">
        <v>204864.90424999999</v>
      </c>
      <c r="ED59" s="10">
        <v>204864.90424999999</v>
      </c>
      <c r="EE59" s="10">
        <v>204864.90424999999</v>
      </c>
      <c r="EF59" s="10">
        <v>204864.90424999999</v>
      </c>
      <c r="EG59" s="10">
        <v>204864.90424999999</v>
      </c>
      <c r="EH59" s="10">
        <v>204864.90424999999</v>
      </c>
      <c r="EI59" s="10">
        <v>204864.90424999999</v>
      </c>
      <c r="EJ59" s="10">
        <v>204864.90424999999</v>
      </c>
      <c r="EK59" s="10">
        <v>204864.90424999999</v>
      </c>
      <c r="EL59" s="10">
        <v>204864.90424999999</v>
      </c>
      <c r="EM59" s="10">
        <v>204864.90424999999</v>
      </c>
      <c r="EN59" s="10">
        <v>204864.90424999999</v>
      </c>
      <c r="EO59" s="10">
        <v>204864.90424999999</v>
      </c>
      <c r="EP59" s="10">
        <v>204864.90424999999</v>
      </c>
      <c r="EQ59" s="10">
        <v>204864.90424999999</v>
      </c>
      <c r="ER59" s="10">
        <v>235594.6398875</v>
      </c>
      <c r="ES59" s="10">
        <v>235594.6398875</v>
      </c>
      <c r="ET59" s="10">
        <v>235594.6398875</v>
      </c>
      <c r="EU59" s="10">
        <v>235594.6398875</v>
      </c>
      <c r="EV59" s="10">
        <v>235594.6398875</v>
      </c>
      <c r="EW59" s="10">
        <v>235594.6398875</v>
      </c>
      <c r="EX59" s="10">
        <v>235594.6398875</v>
      </c>
      <c r="EY59" s="10">
        <v>235594.6398875</v>
      </c>
      <c r="EZ59" s="10">
        <v>235594.6398875</v>
      </c>
      <c r="FA59" s="10">
        <v>235594.6398875</v>
      </c>
      <c r="FB59" s="10">
        <v>235594.6398875</v>
      </c>
      <c r="FC59" s="10">
        <v>235594.6398875</v>
      </c>
      <c r="FD59" s="10">
        <v>235594.6398875</v>
      </c>
      <c r="FE59" s="10">
        <v>235594.6398875</v>
      </c>
      <c r="FF59" s="10">
        <v>235594.6398875</v>
      </c>
    </row>
    <row r="60" spans="1:162" ht="16.5">
      <c r="A60" s="26" t="s">
        <v>171</v>
      </c>
      <c r="B60" s="9" t="s">
        <v>172</v>
      </c>
      <c r="C60" s="50">
        <v>100000</v>
      </c>
      <c r="D60" s="50"/>
      <c r="E60" s="50"/>
      <c r="F60" s="50"/>
      <c r="G60" s="50"/>
      <c r="H60" s="50"/>
      <c r="I60" s="50"/>
      <c r="J60" s="50"/>
      <c r="K60" s="50"/>
      <c r="L60" s="50">
        <v>100000</v>
      </c>
      <c r="M60" s="50">
        <v>100000</v>
      </c>
      <c r="N60" s="50">
        <v>100000</v>
      </c>
      <c r="O60" s="50">
        <v>100000</v>
      </c>
      <c r="P60" s="50">
        <v>100000</v>
      </c>
      <c r="Q60" s="50">
        <v>100000</v>
      </c>
      <c r="R60" s="50">
        <v>100000</v>
      </c>
      <c r="S60" s="50">
        <v>100000</v>
      </c>
      <c r="T60" s="50">
        <v>100000</v>
      </c>
      <c r="U60" s="50">
        <v>100000</v>
      </c>
      <c r="V60" s="50">
        <v>100000</v>
      </c>
      <c r="W60" s="50">
        <v>100000</v>
      </c>
      <c r="X60" s="50">
        <v>100000</v>
      </c>
      <c r="Y60" s="50">
        <v>100000</v>
      </c>
      <c r="Z60" s="50">
        <v>100000</v>
      </c>
      <c r="AA60" s="50">
        <v>100000</v>
      </c>
      <c r="AB60" s="50">
        <v>100000</v>
      </c>
      <c r="AC60" s="50">
        <v>100000</v>
      </c>
      <c r="AD60" s="50">
        <v>100000</v>
      </c>
      <c r="AE60" s="50">
        <v>100000</v>
      </c>
      <c r="AF60" s="50">
        <v>100000</v>
      </c>
      <c r="AG60" s="50">
        <v>100000</v>
      </c>
      <c r="AH60" s="50">
        <v>100000</v>
      </c>
      <c r="AI60" s="50">
        <v>100000</v>
      </c>
      <c r="AJ60" s="50">
        <v>100000</v>
      </c>
      <c r="AK60" s="50">
        <v>100000</v>
      </c>
      <c r="AL60" s="50">
        <v>100000</v>
      </c>
      <c r="AM60" s="50">
        <v>100000</v>
      </c>
      <c r="AN60" s="10">
        <v>115000</v>
      </c>
      <c r="AO60" s="10">
        <v>115000</v>
      </c>
      <c r="AP60" s="10">
        <v>115000</v>
      </c>
      <c r="AQ60" s="10">
        <v>115000</v>
      </c>
      <c r="AR60" s="10">
        <v>115000</v>
      </c>
      <c r="AS60" s="10">
        <v>115000</v>
      </c>
      <c r="AT60" s="10">
        <v>115000</v>
      </c>
      <c r="AU60" s="10">
        <v>115000</v>
      </c>
      <c r="AV60" s="10">
        <v>115000</v>
      </c>
      <c r="AW60" s="10">
        <v>115000</v>
      </c>
      <c r="AX60" s="10">
        <v>115000</v>
      </c>
      <c r="AY60" s="10">
        <v>115000</v>
      </c>
      <c r="AZ60" s="10">
        <v>115000</v>
      </c>
      <c r="BA60" s="10">
        <v>115000</v>
      </c>
      <c r="BB60" s="10">
        <v>115000</v>
      </c>
      <c r="BC60" s="10">
        <v>115000</v>
      </c>
      <c r="BD60" s="10">
        <v>115000</v>
      </c>
      <c r="BE60" s="10">
        <v>115000</v>
      </c>
      <c r="BF60" s="10">
        <v>115000</v>
      </c>
      <c r="BG60" s="10">
        <v>115000</v>
      </c>
      <c r="BH60" s="10">
        <v>115000</v>
      </c>
      <c r="BI60" s="10">
        <v>115000</v>
      </c>
      <c r="BJ60" s="10">
        <v>115000</v>
      </c>
      <c r="BK60" s="10">
        <v>115000</v>
      </c>
      <c r="BL60" s="10">
        <v>115000</v>
      </c>
      <c r="BM60" s="10">
        <v>115000</v>
      </c>
      <c r="BN60" s="10">
        <v>115000</v>
      </c>
      <c r="BO60" s="10">
        <v>115000</v>
      </c>
      <c r="BP60" s="10">
        <v>115000</v>
      </c>
      <c r="BQ60" s="10">
        <v>115000</v>
      </c>
      <c r="BR60" s="10">
        <v>115000</v>
      </c>
      <c r="BS60" s="10">
        <v>115000</v>
      </c>
      <c r="BT60" s="10">
        <v>115000</v>
      </c>
      <c r="BU60" s="10">
        <v>115000</v>
      </c>
      <c r="BV60" s="10">
        <v>115000</v>
      </c>
      <c r="BW60" s="10">
        <v>115000</v>
      </c>
      <c r="BX60" s="10">
        <v>132250</v>
      </c>
      <c r="BY60" s="10">
        <v>132250</v>
      </c>
      <c r="BZ60" s="10">
        <v>132250</v>
      </c>
      <c r="CA60" s="10">
        <v>132250</v>
      </c>
      <c r="CB60" s="10">
        <v>132250</v>
      </c>
      <c r="CC60" s="10">
        <v>132250</v>
      </c>
      <c r="CD60" s="10">
        <v>132250</v>
      </c>
      <c r="CE60" s="10">
        <v>132250</v>
      </c>
      <c r="CF60" s="10">
        <v>132250</v>
      </c>
      <c r="CG60" s="10">
        <v>132250</v>
      </c>
      <c r="CH60" s="10">
        <v>132250</v>
      </c>
      <c r="CI60" s="10">
        <v>132250</v>
      </c>
      <c r="CJ60" s="10">
        <v>132250</v>
      </c>
      <c r="CK60" s="10">
        <v>132250</v>
      </c>
      <c r="CL60" s="10">
        <v>132250</v>
      </c>
      <c r="CM60" s="10">
        <v>132250</v>
      </c>
      <c r="CN60" s="10">
        <v>132250</v>
      </c>
      <c r="CO60" s="10">
        <v>132250</v>
      </c>
      <c r="CP60" s="10">
        <v>132250</v>
      </c>
      <c r="CQ60" s="10">
        <v>132250</v>
      </c>
      <c r="CR60" s="10">
        <v>132250</v>
      </c>
      <c r="CS60" s="10">
        <v>132250</v>
      </c>
      <c r="CT60" s="10">
        <v>132250</v>
      </c>
      <c r="CU60" s="10">
        <v>132250</v>
      </c>
      <c r="CV60" s="10">
        <v>132250</v>
      </c>
      <c r="CW60" s="10">
        <v>132250</v>
      </c>
      <c r="CX60" s="10">
        <v>132250</v>
      </c>
      <c r="CY60" s="10">
        <v>132250</v>
      </c>
      <c r="CZ60" s="10">
        <v>132250</v>
      </c>
      <c r="DA60" s="10">
        <v>132250</v>
      </c>
      <c r="DB60" s="10">
        <v>132250</v>
      </c>
      <c r="DC60" s="10">
        <v>132250</v>
      </c>
      <c r="DD60" s="10">
        <v>132250</v>
      </c>
      <c r="DE60" s="10">
        <v>132250</v>
      </c>
      <c r="DF60" s="10">
        <v>132250</v>
      </c>
      <c r="DG60" s="10">
        <v>132250</v>
      </c>
      <c r="DH60" s="10">
        <v>152087.5</v>
      </c>
      <c r="DI60" s="10">
        <v>152087.5</v>
      </c>
      <c r="DJ60" s="10">
        <v>152087.5</v>
      </c>
      <c r="DK60" s="10">
        <v>152087.5</v>
      </c>
      <c r="DL60" s="10">
        <v>152087.5</v>
      </c>
      <c r="DM60" s="10">
        <v>152087.5</v>
      </c>
      <c r="DN60" s="10">
        <v>152087.5</v>
      </c>
      <c r="DO60" s="10">
        <v>152087.5</v>
      </c>
      <c r="DP60" s="10">
        <v>152087.5</v>
      </c>
      <c r="DQ60" s="10">
        <v>152087.5</v>
      </c>
      <c r="DR60" s="10">
        <v>152087.5</v>
      </c>
      <c r="DS60" s="10">
        <v>152087.5</v>
      </c>
      <c r="DT60" s="10">
        <v>152087.5</v>
      </c>
      <c r="DU60" s="10">
        <v>152087.5</v>
      </c>
      <c r="DV60" s="10">
        <v>152087.5</v>
      </c>
      <c r="DW60" s="10">
        <v>152087.5</v>
      </c>
      <c r="DX60" s="10">
        <v>152087.5</v>
      </c>
      <c r="DY60" s="10">
        <v>152087.5</v>
      </c>
      <c r="DZ60" s="10">
        <v>152087.5</v>
      </c>
      <c r="EA60" s="10">
        <v>152087.5</v>
      </c>
      <c r="EB60" s="10">
        <v>152087.5</v>
      </c>
      <c r="EC60" s="10">
        <v>152087.5</v>
      </c>
      <c r="ED60" s="10">
        <v>152087.5</v>
      </c>
      <c r="EE60" s="10">
        <v>152087.5</v>
      </c>
      <c r="EF60" s="10">
        <v>152087.5</v>
      </c>
      <c r="EG60" s="10">
        <v>152087.5</v>
      </c>
      <c r="EH60" s="10">
        <v>152087.5</v>
      </c>
      <c r="EI60" s="10">
        <v>152087.5</v>
      </c>
      <c r="EJ60" s="10">
        <v>152087.5</v>
      </c>
      <c r="EK60" s="10">
        <v>152087.5</v>
      </c>
      <c r="EL60" s="10">
        <v>152087.5</v>
      </c>
      <c r="EM60" s="10">
        <v>152087.5</v>
      </c>
      <c r="EN60" s="10">
        <v>152087.5</v>
      </c>
      <c r="EO60" s="10">
        <v>152087.5</v>
      </c>
      <c r="EP60" s="10">
        <v>152087.5</v>
      </c>
      <c r="EQ60" s="10">
        <v>152087.5</v>
      </c>
      <c r="ER60" s="10">
        <v>174900.625</v>
      </c>
      <c r="ES60" s="10">
        <v>174900.625</v>
      </c>
      <c r="ET60" s="10">
        <v>174900.625</v>
      </c>
      <c r="EU60" s="10">
        <v>174900.625</v>
      </c>
      <c r="EV60" s="10">
        <v>174900.625</v>
      </c>
      <c r="EW60" s="10">
        <v>174900.625</v>
      </c>
      <c r="EX60" s="10">
        <v>174900.625</v>
      </c>
      <c r="EY60" s="10">
        <v>174900.625</v>
      </c>
      <c r="EZ60" s="10">
        <v>174900.625</v>
      </c>
      <c r="FA60" s="10">
        <v>174900.625</v>
      </c>
      <c r="FB60" s="10">
        <v>174900.625</v>
      </c>
      <c r="FC60" s="10">
        <v>174900.625</v>
      </c>
      <c r="FD60" s="10">
        <v>174900.625</v>
      </c>
      <c r="FE60" s="10">
        <v>174900.625</v>
      </c>
      <c r="FF60" s="10">
        <v>174900.625</v>
      </c>
    </row>
    <row r="61" spans="1:162" ht="16.5">
      <c r="A61" s="26" t="s">
        <v>116</v>
      </c>
      <c r="B61" s="9" t="s">
        <v>117</v>
      </c>
      <c r="C61" s="22">
        <v>100000</v>
      </c>
      <c r="D61" s="22"/>
      <c r="E61" s="22"/>
      <c r="F61" s="22"/>
      <c r="G61" s="22"/>
      <c r="H61" s="22"/>
      <c r="I61" s="22"/>
      <c r="J61" s="22"/>
      <c r="K61" s="22"/>
      <c r="L61" s="22">
        <v>100000</v>
      </c>
      <c r="M61" s="22">
        <v>100000</v>
      </c>
      <c r="N61" s="22">
        <v>100000</v>
      </c>
      <c r="O61" s="22">
        <v>100000</v>
      </c>
      <c r="P61" s="22">
        <v>100000</v>
      </c>
      <c r="Q61" s="22">
        <v>100000</v>
      </c>
      <c r="R61" s="22">
        <v>100000</v>
      </c>
      <c r="S61" s="22">
        <v>100000</v>
      </c>
      <c r="T61" s="22">
        <v>100000</v>
      </c>
      <c r="U61" s="22">
        <v>100000</v>
      </c>
      <c r="V61" s="22">
        <v>100000</v>
      </c>
      <c r="W61" s="22">
        <v>100000</v>
      </c>
      <c r="X61" s="22">
        <v>100000</v>
      </c>
      <c r="Y61" s="22">
        <v>100000</v>
      </c>
      <c r="Z61" s="22">
        <v>100000</v>
      </c>
      <c r="AA61" s="22">
        <v>100000</v>
      </c>
      <c r="AB61" s="22">
        <v>100000</v>
      </c>
      <c r="AC61" s="22">
        <v>100000</v>
      </c>
      <c r="AD61" s="22">
        <v>100000</v>
      </c>
      <c r="AE61" s="22">
        <v>100000</v>
      </c>
      <c r="AF61" s="22">
        <v>100000</v>
      </c>
      <c r="AG61" s="22">
        <v>100000</v>
      </c>
      <c r="AH61" s="22">
        <v>100000</v>
      </c>
      <c r="AI61" s="22">
        <v>100000</v>
      </c>
      <c r="AJ61" s="22">
        <v>100000</v>
      </c>
      <c r="AK61" s="22">
        <v>100000</v>
      </c>
      <c r="AL61" s="22">
        <v>100000</v>
      </c>
      <c r="AM61" s="22">
        <v>100000</v>
      </c>
      <c r="AN61" s="10">
        <v>115000</v>
      </c>
      <c r="AO61" s="10">
        <v>115000</v>
      </c>
      <c r="AP61" s="10">
        <v>115000</v>
      </c>
      <c r="AQ61" s="10">
        <v>115000</v>
      </c>
      <c r="AR61" s="10">
        <v>115000</v>
      </c>
      <c r="AS61" s="10">
        <v>115000</v>
      </c>
      <c r="AT61" s="10">
        <v>115000</v>
      </c>
      <c r="AU61" s="10">
        <v>115000</v>
      </c>
      <c r="AV61" s="10">
        <v>115000</v>
      </c>
      <c r="AW61" s="10">
        <v>115000</v>
      </c>
      <c r="AX61" s="10">
        <v>115000</v>
      </c>
      <c r="AY61" s="10">
        <v>115000</v>
      </c>
      <c r="AZ61" s="10">
        <v>115000</v>
      </c>
      <c r="BA61" s="10">
        <v>115000</v>
      </c>
      <c r="BB61" s="10">
        <v>115000</v>
      </c>
      <c r="BC61" s="10">
        <v>115000</v>
      </c>
      <c r="BD61" s="10">
        <v>115000</v>
      </c>
      <c r="BE61" s="10">
        <v>115000</v>
      </c>
      <c r="BF61" s="10">
        <v>115000</v>
      </c>
      <c r="BG61" s="10">
        <v>115000</v>
      </c>
      <c r="BH61" s="10">
        <v>115000</v>
      </c>
      <c r="BI61" s="10">
        <v>115000</v>
      </c>
      <c r="BJ61" s="10">
        <v>115000</v>
      </c>
      <c r="BK61" s="10">
        <v>115000</v>
      </c>
      <c r="BL61" s="10">
        <v>115000</v>
      </c>
      <c r="BM61" s="10">
        <v>115000</v>
      </c>
      <c r="BN61" s="10">
        <v>115000</v>
      </c>
      <c r="BO61" s="10">
        <v>115000</v>
      </c>
      <c r="BP61" s="10">
        <v>115000</v>
      </c>
      <c r="BQ61" s="10">
        <v>115000</v>
      </c>
      <c r="BR61" s="10">
        <v>115000</v>
      </c>
      <c r="BS61" s="10">
        <v>115000</v>
      </c>
      <c r="BT61" s="10">
        <v>115000</v>
      </c>
      <c r="BU61" s="10">
        <v>115000</v>
      </c>
      <c r="BV61" s="10">
        <v>115000</v>
      </c>
      <c r="BW61" s="10">
        <v>115000</v>
      </c>
      <c r="BX61" s="10">
        <v>132250</v>
      </c>
      <c r="BY61" s="10">
        <v>132250</v>
      </c>
      <c r="BZ61" s="10">
        <v>132250</v>
      </c>
      <c r="CA61" s="10">
        <v>132250</v>
      </c>
      <c r="CB61" s="10">
        <v>132250</v>
      </c>
      <c r="CC61" s="10">
        <v>132250</v>
      </c>
      <c r="CD61" s="10">
        <v>132250</v>
      </c>
      <c r="CE61" s="10">
        <v>132250</v>
      </c>
      <c r="CF61" s="10">
        <v>132250</v>
      </c>
      <c r="CG61" s="10">
        <v>132250</v>
      </c>
      <c r="CH61" s="10">
        <v>132250</v>
      </c>
      <c r="CI61" s="10">
        <v>132250</v>
      </c>
      <c r="CJ61" s="10">
        <v>132250</v>
      </c>
      <c r="CK61" s="10">
        <v>132250</v>
      </c>
      <c r="CL61" s="10">
        <v>132250</v>
      </c>
      <c r="CM61" s="10">
        <v>132250</v>
      </c>
      <c r="CN61" s="10">
        <v>132250</v>
      </c>
      <c r="CO61" s="10">
        <v>132250</v>
      </c>
      <c r="CP61" s="10">
        <v>132250</v>
      </c>
      <c r="CQ61" s="10">
        <v>132250</v>
      </c>
      <c r="CR61" s="10">
        <v>132250</v>
      </c>
      <c r="CS61" s="10">
        <v>132250</v>
      </c>
      <c r="CT61" s="10">
        <v>132250</v>
      </c>
      <c r="CU61" s="10">
        <v>132250</v>
      </c>
      <c r="CV61" s="10">
        <v>132250</v>
      </c>
      <c r="CW61" s="10">
        <v>132250</v>
      </c>
      <c r="CX61" s="10">
        <v>132250</v>
      </c>
      <c r="CY61" s="10">
        <v>132250</v>
      </c>
      <c r="CZ61" s="10">
        <v>132250</v>
      </c>
      <c r="DA61" s="10">
        <v>132250</v>
      </c>
      <c r="DB61" s="10">
        <v>132250</v>
      </c>
      <c r="DC61" s="10">
        <v>132250</v>
      </c>
      <c r="DD61" s="10">
        <v>132250</v>
      </c>
      <c r="DE61" s="10">
        <v>132250</v>
      </c>
      <c r="DF61" s="10">
        <v>132250</v>
      </c>
      <c r="DG61" s="10">
        <v>132250</v>
      </c>
      <c r="DH61" s="10">
        <v>152087.5</v>
      </c>
      <c r="DI61" s="10">
        <v>152087.5</v>
      </c>
      <c r="DJ61" s="10">
        <v>152087.5</v>
      </c>
      <c r="DK61" s="10">
        <v>152087.5</v>
      </c>
      <c r="DL61" s="10">
        <v>152087.5</v>
      </c>
      <c r="DM61" s="10">
        <v>152087.5</v>
      </c>
      <c r="DN61" s="10">
        <v>152087.5</v>
      </c>
      <c r="DO61" s="10">
        <v>152087.5</v>
      </c>
      <c r="DP61" s="10">
        <v>152087.5</v>
      </c>
      <c r="DQ61" s="10">
        <v>152087.5</v>
      </c>
      <c r="DR61" s="10">
        <v>152087.5</v>
      </c>
      <c r="DS61" s="10">
        <v>152087.5</v>
      </c>
      <c r="DT61" s="10">
        <v>152087.5</v>
      </c>
      <c r="DU61" s="10">
        <v>152087.5</v>
      </c>
      <c r="DV61" s="10">
        <v>152087.5</v>
      </c>
      <c r="DW61" s="10">
        <v>152087.5</v>
      </c>
      <c r="DX61" s="10">
        <v>152087.5</v>
      </c>
      <c r="DY61" s="10">
        <v>152087.5</v>
      </c>
      <c r="DZ61" s="10">
        <v>152087.5</v>
      </c>
      <c r="EA61" s="10">
        <v>152087.5</v>
      </c>
      <c r="EB61" s="10">
        <v>152087.5</v>
      </c>
      <c r="EC61" s="10">
        <v>152087.5</v>
      </c>
      <c r="ED61" s="10">
        <v>152087.5</v>
      </c>
      <c r="EE61" s="10">
        <v>152087.5</v>
      </c>
      <c r="EF61" s="10">
        <v>152087.5</v>
      </c>
      <c r="EG61" s="10">
        <v>152087.5</v>
      </c>
      <c r="EH61" s="10">
        <v>152087.5</v>
      </c>
      <c r="EI61" s="10">
        <v>152087.5</v>
      </c>
      <c r="EJ61" s="10">
        <v>152087.5</v>
      </c>
      <c r="EK61" s="10">
        <v>152087.5</v>
      </c>
      <c r="EL61" s="10">
        <v>152087.5</v>
      </c>
      <c r="EM61" s="10">
        <v>152087.5</v>
      </c>
      <c r="EN61" s="10">
        <v>152087.5</v>
      </c>
      <c r="EO61" s="10">
        <v>152087.5</v>
      </c>
      <c r="EP61" s="10">
        <v>152087.5</v>
      </c>
      <c r="EQ61" s="10">
        <v>152087.5</v>
      </c>
      <c r="ER61" s="10">
        <v>174900.625</v>
      </c>
      <c r="ES61" s="10">
        <v>174900.625</v>
      </c>
      <c r="ET61" s="10">
        <v>174900.625</v>
      </c>
      <c r="EU61" s="10">
        <v>174900.625</v>
      </c>
      <c r="EV61" s="10">
        <v>174900.625</v>
      </c>
      <c r="EW61" s="10">
        <v>174900.625</v>
      </c>
      <c r="EX61" s="10">
        <v>174900.625</v>
      </c>
      <c r="EY61" s="10">
        <v>174900.625</v>
      </c>
      <c r="EZ61" s="10">
        <v>174900.625</v>
      </c>
      <c r="FA61" s="10">
        <v>174900.625</v>
      </c>
      <c r="FB61" s="10">
        <v>174900.625</v>
      </c>
      <c r="FC61" s="10">
        <v>174900.625</v>
      </c>
      <c r="FD61" s="10">
        <v>174900.625</v>
      </c>
      <c r="FE61" s="10">
        <v>174900.625</v>
      </c>
      <c r="FF61" s="10">
        <v>174900.625</v>
      </c>
    </row>
    <row r="62" spans="1:162" ht="16.5">
      <c r="A62" s="26" t="s">
        <v>118</v>
      </c>
      <c r="B62" s="9" t="s">
        <v>119</v>
      </c>
      <c r="C62" s="22">
        <v>65000</v>
      </c>
      <c r="D62" s="22"/>
      <c r="E62" s="22"/>
      <c r="F62" s="22"/>
      <c r="G62" s="22"/>
      <c r="H62" s="22"/>
      <c r="I62" s="22"/>
      <c r="J62" s="22"/>
      <c r="K62" s="22"/>
      <c r="L62" s="22">
        <v>65000</v>
      </c>
      <c r="M62" s="22">
        <v>65000</v>
      </c>
      <c r="N62" s="22">
        <v>65000</v>
      </c>
      <c r="O62" s="22">
        <v>65000</v>
      </c>
      <c r="P62" s="22">
        <v>65000</v>
      </c>
      <c r="Q62" s="22">
        <v>65000</v>
      </c>
      <c r="R62" s="22">
        <v>65000</v>
      </c>
      <c r="S62" s="22">
        <v>65000</v>
      </c>
      <c r="T62" s="22">
        <v>65000</v>
      </c>
      <c r="U62" s="22">
        <v>65000</v>
      </c>
      <c r="V62" s="22">
        <v>65000</v>
      </c>
      <c r="W62" s="22">
        <v>65000</v>
      </c>
      <c r="X62" s="22">
        <v>65000</v>
      </c>
      <c r="Y62" s="22">
        <v>65000</v>
      </c>
      <c r="Z62" s="22">
        <v>65000</v>
      </c>
      <c r="AA62" s="22">
        <v>65000</v>
      </c>
      <c r="AB62" s="22">
        <v>65000</v>
      </c>
      <c r="AC62" s="22">
        <v>65000</v>
      </c>
      <c r="AD62" s="22">
        <v>65000</v>
      </c>
      <c r="AE62" s="22">
        <v>65000</v>
      </c>
      <c r="AF62" s="22">
        <v>65000</v>
      </c>
      <c r="AG62" s="22">
        <v>65000</v>
      </c>
      <c r="AH62" s="22">
        <v>65000</v>
      </c>
      <c r="AI62" s="22">
        <v>65000</v>
      </c>
      <c r="AJ62" s="22">
        <v>65000</v>
      </c>
      <c r="AK62" s="22">
        <v>65000</v>
      </c>
      <c r="AL62" s="22">
        <v>65000</v>
      </c>
      <c r="AM62" s="22">
        <v>65000</v>
      </c>
      <c r="AN62" s="10">
        <v>74750</v>
      </c>
      <c r="AO62" s="10">
        <v>74750</v>
      </c>
      <c r="AP62" s="10">
        <v>74750</v>
      </c>
      <c r="AQ62" s="10">
        <v>74750</v>
      </c>
      <c r="AR62" s="10">
        <v>74750</v>
      </c>
      <c r="AS62" s="10">
        <v>74750</v>
      </c>
      <c r="AT62" s="10">
        <v>74750</v>
      </c>
      <c r="AU62" s="10">
        <v>74750</v>
      </c>
      <c r="AV62" s="10">
        <v>74750</v>
      </c>
      <c r="AW62" s="10">
        <v>74750</v>
      </c>
      <c r="AX62" s="10">
        <v>74750</v>
      </c>
      <c r="AY62" s="10">
        <v>74750</v>
      </c>
      <c r="AZ62" s="10">
        <v>74750</v>
      </c>
      <c r="BA62" s="10">
        <v>74750</v>
      </c>
      <c r="BB62" s="10">
        <v>74750</v>
      </c>
      <c r="BC62" s="10">
        <v>74750</v>
      </c>
      <c r="BD62" s="10">
        <v>74750</v>
      </c>
      <c r="BE62" s="10">
        <v>74750</v>
      </c>
      <c r="BF62" s="10">
        <v>74750</v>
      </c>
      <c r="BG62" s="10">
        <v>74750</v>
      </c>
      <c r="BH62" s="10">
        <v>74750</v>
      </c>
      <c r="BI62" s="10">
        <v>74750</v>
      </c>
      <c r="BJ62" s="10">
        <v>74750</v>
      </c>
      <c r="BK62" s="10">
        <v>74750</v>
      </c>
      <c r="BL62" s="10">
        <v>74750</v>
      </c>
      <c r="BM62" s="10">
        <v>74750</v>
      </c>
      <c r="BN62" s="10">
        <v>74750</v>
      </c>
      <c r="BO62" s="10">
        <v>74750</v>
      </c>
      <c r="BP62" s="10">
        <v>74750</v>
      </c>
      <c r="BQ62" s="10">
        <v>74750</v>
      </c>
      <c r="BR62" s="10">
        <v>74750</v>
      </c>
      <c r="BS62" s="10">
        <v>74750</v>
      </c>
      <c r="BT62" s="10">
        <v>74750</v>
      </c>
      <c r="BU62" s="10">
        <v>74750</v>
      </c>
      <c r="BV62" s="10">
        <v>74750</v>
      </c>
      <c r="BW62" s="10">
        <v>74750</v>
      </c>
      <c r="BX62" s="10">
        <v>85962.5</v>
      </c>
      <c r="BY62" s="10">
        <v>85962.5</v>
      </c>
      <c r="BZ62" s="10">
        <v>85962.5</v>
      </c>
      <c r="CA62" s="10">
        <v>85962.5</v>
      </c>
      <c r="CB62" s="10">
        <v>85962.5</v>
      </c>
      <c r="CC62" s="10">
        <v>85962.5</v>
      </c>
      <c r="CD62" s="10">
        <v>85962.5</v>
      </c>
      <c r="CE62" s="10">
        <v>85962.5</v>
      </c>
      <c r="CF62" s="10">
        <v>85962.5</v>
      </c>
      <c r="CG62" s="10">
        <v>85962.5</v>
      </c>
      <c r="CH62" s="10">
        <v>85962.5</v>
      </c>
      <c r="CI62" s="10">
        <v>85962.5</v>
      </c>
      <c r="CJ62" s="10">
        <v>85962.5</v>
      </c>
      <c r="CK62" s="10">
        <v>85962.5</v>
      </c>
      <c r="CL62" s="10">
        <v>85962.5</v>
      </c>
      <c r="CM62" s="10">
        <v>85962.5</v>
      </c>
      <c r="CN62" s="10">
        <v>85962.5</v>
      </c>
      <c r="CO62" s="10">
        <v>85962.5</v>
      </c>
      <c r="CP62" s="10">
        <v>85962.5</v>
      </c>
      <c r="CQ62" s="10">
        <v>85962.5</v>
      </c>
      <c r="CR62" s="10">
        <v>85962.5</v>
      </c>
      <c r="CS62" s="10">
        <v>85962.5</v>
      </c>
      <c r="CT62" s="10">
        <v>85962.5</v>
      </c>
      <c r="CU62" s="10">
        <v>85962.5</v>
      </c>
      <c r="CV62" s="10">
        <v>85962.5</v>
      </c>
      <c r="CW62" s="10">
        <v>85962.5</v>
      </c>
      <c r="CX62" s="10">
        <v>85962.5</v>
      </c>
      <c r="CY62" s="10">
        <v>85962.5</v>
      </c>
      <c r="CZ62" s="10">
        <v>85962.5</v>
      </c>
      <c r="DA62" s="10">
        <v>85962.5</v>
      </c>
      <c r="DB62" s="10">
        <v>85962.5</v>
      </c>
      <c r="DC62" s="10">
        <v>85962.5</v>
      </c>
      <c r="DD62" s="10">
        <v>85962.5</v>
      </c>
      <c r="DE62" s="10">
        <v>85962.5</v>
      </c>
      <c r="DF62" s="10">
        <v>85962.5</v>
      </c>
      <c r="DG62" s="10">
        <v>85962.5</v>
      </c>
      <c r="DH62" s="10">
        <v>98856.875</v>
      </c>
      <c r="DI62" s="10">
        <v>98856.875</v>
      </c>
      <c r="DJ62" s="10">
        <v>98856.875</v>
      </c>
      <c r="DK62" s="10">
        <v>98856.875</v>
      </c>
      <c r="DL62" s="10">
        <v>98856.875</v>
      </c>
      <c r="DM62" s="10">
        <v>98856.875</v>
      </c>
      <c r="DN62" s="10">
        <v>98856.875</v>
      </c>
      <c r="DO62" s="10">
        <v>98856.875</v>
      </c>
      <c r="DP62" s="10">
        <v>98856.875</v>
      </c>
      <c r="DQ62" s="10">
        <v>98856.875</v>
      </c>
      <c r="DR62" s="10">
        <v>98856.875</v>
      </c>
      <c r="DS62" s="10">
        <v>98856.875</v>
      </c>
      <c r="DT62" s="10">
        <v>98856.875</v>
      </c>
      <c r="DU62" s="10">
        <v>98856.875</v>
      </c>
      <c r="DV62" s="10">
        <v>98856.875</v>
      </c>
      <c r="DW62" s="10">
        <v>98856.875</v>
      </c>
      <c r="DX62" s="10">
        <v>98856.875</v>
      </c>
      <c r="DY62" s="10">
        <v>98856.875</v>
      </c>
      <c r="DZ62" s="10">
        <v>98856.875</v>
      </c>
      <c r="EA62" s="10">
        <v>98856.875</v>
      </c>
      <c r="EB62" s="10">
        <v>98856.875</v>
      </c>
      <c r="EC62" s="10">
        <v>98856.875</v>
      </c>
      <c r="ED62" s="10">
        <v>98856.875</v>
      </c>
      <c r="EE62" s="10">
        <v>98856.875</v>
      </c>
      <c r="EF62" s="10">
        <v>98856.875</v>
      </c>
      <c r="EG62" s="10">
        <v>98856.875</v>
      </c>
      <c r="EH62" s="10">
        <v>98856.875</v>
      </c>
      <c r="EI62" s="10">
        <v>98856.875</v>
      </c>
      <c r="EJ62" s="10">
        <v>98856.875</v>
      </c>
      <c r="EK62" s="10">
        <v>98856.875</v>
      </c>
      <c r="EL62" s="10">
        <v>98856.875</v>
      </c>
      <c r="EM62" s="10">
        <v>98856.875</v>
      </c>
      <c r="EN62" s="10">
        <v>98856.875</v>
      </c>
      <c r="EO62" s="10">
        <v>98856.875</v>
      </c>
      <c r="EP62" s="10">
        <v>98856.875</v>
      </c>
      <c r="EQ62" s="10">
        <v>98856.875</v>
      </c>
      <c r="ER62" s="10">
        <v>113685.40625</v>
      </c>
      <c r="ES62" s="10">
        <v>113685.40625</v>
      </c>
      <c r="ET62" s="10">
        <v>113685.40625</v>
      </c>
      <c r="EU62" s="10">
        <v>113685.40625</v>
      </c>
      <c r="EV62" s="10">
        <v>113685.40625</v>
      </c>
      <c r="EW62" s="10">
        <v>113685.40625</v>
      </c>
      <c r="EX62" s="10">
        <v>113685.40625</v>
      </c>
      <c r="EY62" s="10">
        <v>113685.40625</v>
      </c>
      <c r="EZ62" s="10">
        <v>113685.40625</v>
      </c>
      <c r="FA62" s="10">
        <v>113685.40625</v>
      </c>
      <c r="FB62" s="10">
        <v>113685.40625</v>
      </c>
      <c r="FC62" s="10">
        <v>113685.40625</v>
      </c>
      <c r="FD62" s="10">
        <v>113685.40625</v>
      </c>
      <c r="FE62" s="10">
        <v>113685.40625</v>
      </c>
      <c r="FF62" s="10">
        <v>113685.40625</v>
      </c>
    </row>
    <row r="63" spans="1:162" ht="16.5">
      <c r="A63" s="26" t="s">
        <v>120</v>
      </c>
      <c r="B63" s="9" t="s">
        <v>173</v>
      </c>
      <c r="C63" s="22">
        <v>100000</v>
      </c>
      <c r="D63" s="22"/>
      <c r="E63" s="22"/>
      <c r="F63" s="22"/>
      <c r="G63" s="22"/>
      <c r="H63" s="22"/>
      <c r="I63" s="22"/>
      <c r="J63" s="22"/>
      <c r="K63" s="22"/>
      <c r="L63" s="22">
        <v>100000</v>
      </c>
      <c r="M63" s="22">
        <v>100000</v>
      </c>
      <c r="N63" s="22">
        <v>100000</v>
      </c>
      <c r="O63" s="22">
        <v>100000</v>
      </c>
      <c r="P63" s="22">
        <v>100000</v>
      </c>
      <c r="Q63" s="22">
        <v>100000</v>
      </c>
      <c r="R63" s="22">
        <v>100000</v>
      </c>
      <c r="S63" s="22">
        <v>100000</v>
      </c>
      <c r="T63" s="22">
        <v>100000</v>
      </c>
      <c r="U63" s="22">
        <v>100000</v>
      </c>
      <c r="V63" s="22">
        <v>100000</v>
      </c>
      <c r="W63" s="22">
        <v>100000</v>
      </c>
      <c r="X63" s="22">
        <v>100000</v>
      </c>
      <c r="Y63" s="22">
        <v>100000</v>
      </c>
      <c r="Z63" s="22">
        <v>100000</v>
      </c>
      <c r="AA63" s="22">
        <v>100000</v>
      </c>
      <c r="AB63" s="22">
        <v>100000</v>
      </c>
      <c r="AC63" s="22">
        <v>100000</v>
      </c>
      <c r="AD63" s="22">
        <v>100000</v>
      </c>
      <c r="AE63" s="22">
        <v>100000</v>
      </c>
      <c r="AF63" s="22">
        <v>100000</v>
      </c>
      <c r="AG63" s="22">
        <v>100000</v>
      </c>
      <c r="AH63" s="22">
        <v>100000</v>
      </c>
      <c r="AI63" s="22">
        <v>100000</v>
      </c>
      <c r="AJ63" s="22">
        <v>100000</v>
      </c>
      <c r="AK63" s="22">
        <v>100000</v>
      </c>
      <c r="AL63" s="22">
        <v>100000</v>
      </c>
      <c r="AM63" s="22">
        <v>100000</v>
      </c>
      <c r="AN63" s="10">
        <v>115000</v>
      </c>
      <c r="AO63" s="10">
        <v>115000</v>
      </c>
      <c r="AP63" s="10">
        <v>115000</v>
      </c>
      <c r="AQ63" s="10">
        <v>115000</v>
      </c>
      <c r="AR63" s="10">
        <v>115000</v>
      </c>
      <c r="AS63" s="10">
        <v>115000</v>
      </c>
      <c r="AT63" s="10">
        <v>115000</v>
      </c>
      <c r="AU63" s="10">
        <v>115000</v>
      </c>
      <c r="AV63" s="10">
        <v>115000</v>
      </c>
      <c r="AW63" s="10">
        <v>115000</v>
      </c>
      <c r="AX63" s="10">
        <v>115000</v>
      </c>
      <c r="AY63" s="10">
        <v>115000</v>
      </c>
      <c r="AZ63" s="10">
        <v>115000</v>
      </c>
      <c r="BA63" s="10">
        <v>115000</v>
      </c>
      <c r="BB63" s="10">
        <v>115000</v>
      </c>
      <c r="BC63" s="10">
        <v>115000</v>
      </c>
      <c r="BD63" s="10">
        <v>115000</v>
      </c>
      <c r="BE63" s="10">
        <v>115000</v>
      </c>
      <c r="BF63" s="10">
        <v>115000</v>
      </c>
      <c r="BG63" s="10">
        <v>115000</v>
      </c>
      <c r="BH63" s="10">
        <v>115000</v>
      </c>
      <c r="BI63" s="10">
        <v>115000</v>
      </c>
      <c r="BJ63" s="10">
        <v>115000</v>
      </c>
      <c r="BK63" s="10">
        <v>115000</v>
      </c>
      <c r="BL63" s="10">
        <v>115000</v>
      </c>
      <c r="BM63" s="10">
        <v>115000</v>
      </c>
      <c r="BN63" s="10">
        <v>115000</v>
      </c>
      <c r="BO63" s="10">
        <v>115000</v>
      </c>
      <c r="BP63" s="10">
        <v>115000</v>
      </c>
      <c r="BQ63" s="10">
        <v>115000</v>
      </c>
      <c r="BR63" s="10">
        <v>115000</v>
      </c>
      <c r="BS63" s="10">
        <v>115000</v>
      </c>
      <c r="BT63" s="10">
        <v>115000</v>
      </c>
      <c r="BU63" s="10">
        <v>115000</v>
      </c>
      <c r="BV63" s="10">
        <v>115000</v>
      </c>
      <c r="BW63" s="10">
        <v>115000</v>
      </c>
      <c r="BX63" s="10">
        <v>132250</v>
      </c>
      <c r="BY63" s="10">
        <v>132250</v>
      </c>
      <c r="BZ63" s="10">
        <v>132250</v>
      </c>
      <c r="CA63" s="10">
        <v>132250</v>
      </c>
      <c r="CB63" s="10">
        <v>132250</v>
      </c>
      <c r="CC63" s="10">
        <v>132250</v>
      </c>
      <c r="CD63" s="10">
        <v>132250</v>
      </c>
      <c r="CE63" s="10">
        <v>132250</v>
      </c>
      <c r="CF63" s="10">
        <v>132250</v>
      </c>
      <c r="CG63" s="10">
        <v>132250</v>
      </c>
      <c r="CH63" s="10">
        <v>132250</v>
      </c>
      <c r="CI63" s="10">
        <v>132250</v>
      </c>
      <c r="CJ63" s="10">
        <v>132250</v>
      </c>
      <c r="CK63" s="10">
        <v>132250</v>
      </c>
      <c r="CL63" s="10">
        <v>132250</v>
      </c>
      <c r="CM63" s="10">
        <v>132250</v>
      </c>
      <c r="CN63" s="10">
        <v>132250</v>
      </c>
      <c r="CO63" s="10">
        <v>132250</v>
      </c>
      <c r="CP63" s="10">
        <v>132250</v>
      </c>
      <c r="CQ63" s="10">
        <v>132250</v>
      </c>
      <c r="CR63" s="10">
        <v>132250</v>
      </c>
      <c r="CS63" s="10">
        <v>132250</v>
      </c>
      <c r="CT63" s="10">
        <v>132250</v>
      </c>
      <c r="CU63" s="10">
        <v>132250</v>
      </c>
      <c r="CV63" s="10">
        <v>132250</v>
      </c>
      <c r="CW63" s="10">
        <v>132250</v>
      </c>
      <c r="CX63" s="10">
        <v>132250</v>
      </c>
      <c r="CY63" s="10">
        <v>132250</v>
      </c>
      <c r="CZ63" s="10">
        <v>132250</v>
      </c>
      <c r="DA63" s="10">
        <v>132250</v>
      </c>
      <c r="DB63" s="10">
        <v>132250</v>
      </c>
      <c r="DC63" s="10">
        <v>132250</v>
      </c>
      <c r="DD63" s="10">
        <v>132250</v>
      </c>
      <c r="DE63" s="10">
        <v>132250</v>
      </c>
      <c r="DF63" s="10">
        <v>132250</v>
      </c>
      <c r="DG63" s="10">
        <v>132250</v>
      </c>
      <c r="DH63" s="10">
        <v>152087.5</v>
      </c>
      <c r="DI63" s="10">
        <v>152087.5</v>
      </c>
      <c r="DJ63" s="10">
        <v>152087.5</v>
      </c>
      <c r="DK63" s="10">
        <v>152087.5</v>
      </c>
      <c r="DL63" s="10">
        <v>152087.5</v>
      </c>
      <c r="DM63" s="10">
        <v>152087.5</v>
      </c>
      <c r="DN63" s="10">
        <v>152087.5</v>
      </c>
      <c r="DO63" s="10">
        <v>152087.5</v>
      </c>
      <c r="DP63" s="10">
        <v>152087.5</v>
      </c>
      <c r="DQ63" s="10">
        <v>152087.5</v>
      </c>
      <c r="DR63" s="10">
        <v>152087.5</v>
      </c>
      <c r="DS63" s="10">
        <v>152087.5</v>
      </c>
      <c r="DT63" s="10">
        <v>152087.5</v>
      </c>
      <c r="DU63" s="10">
        <v>152087.5</v>
      </c>
      <c r="DV63" s="10">
        <v>152087.5</v>
      </c>
      <c r="DW63" s="10">
        <v>152087.5</v>
      </c>
      <c r="DX63" s="10">
        <v>152087.5</v>
      </c>
      <c r="DY63" s="10">
        <v>152087.5</v>
      </c>
      <c r="DZ63" s="10">
        <v>152087.5</v>
      </c>
      <c r="EA63" s="10">
        <v>152087.5</v>
      </c>
      <c r="EB63" s="10">
        <v>152087.5</v>
      </c>
      <c r="EC63" s="10">
        <v>152087.5</v>
      </c>
      <c r="ED63" s="10">
        <v>152087.5</v>
      </c>
      <c r="EE63" s="10">
        <v>152087.5</v>
      </c>
      <c r="EF63" s="10">
        <v>152087.5</v>
      </c>
      <c r="EG63" s="10">
        <v>152087.5</v>
      </c>
      <c r="EH63" s="10">
        <v>152087.5</v>
      </c>
      <c r="EI63" s="10">
        <v>152087.5</v>
      </c>
      <c r="EJ63" s="10">
        <v>152087.5</v>
      </c>
      <c r="EK63" s="10">
        <v>152087.5</v>
      </c>
      <c r="EL63" s="10">
        <v>152087.5</v>
      </c>
      <c r="EM63" s="10">
        <v>152087.5</v>
      </c>
      <c r="EN63" s="10">
        <v>152087.5</v>
      </c>
      <c r="EO63" s="10">
        <v>152087.5</v>
      </c>
      <c r="EP63" s="10">
        <v>152087.5</v>
      </c>
      <c r="EQ63" s="10">
        <v>152087.5</v>
      </c>
      <c r="ER63" s="10">
        <v>174900.625</v>
      </c>
      <c r="ES63" s="10">
        <v>174900.625</v>
      </c>
      <c r="ET63" s="10">
        <v>174900.625</v>
      </c>
      <c r="EU63" s="10">
        <v>174900.625</v>
      </c>
      <c r="EV63" s="10">
        <v>174900.625</v>
      </c>
      <c r="EW63" s="10">
        <v>174900.625</v>
      </c>
      <c r="EX63" s="10">
        <v>174900.625</v>
      </c>
      <c r="EY63" s="10">
        <v>174900.625</v>
      </c>
      <c r="EZ63" s="10">
        <v>174900.625</v>
      </c>
      <c r="FA63" s="10">
        <v>174900.625</v>
      </c>
      <c r="FB63" s="10">
        <v>174900.625</v>
      </c>
      <c r="FC63" s="10">
        <v>174900.625</v>
      </c>
      <c r="FD63" s="10">
        <v>174900.625</v>
      </c>
      <c r="FE63" s="10">
        <v>174900.625</v>
      </c>
      <c r="FF63" s="10">
        <v>174900.625</v>
      </c>
    </row>
    <row r="64" spans="1:162" ht="16.5">
      <c r="A64" s="8" t="s">
        <v>122</v>
      </c>
      <c r="B64" s="9" t="s">
        <v>123</v>
      </c>
      <c r="C64" s="22">
        <v>18150</v>
      </c>
      <c r="D64" s="22"/>
      <c r="E64" s="22"/>
      <c r="F64" s="22"/>
      <c r="G64" s="22"/>
      <c r="H64" s="22"/>
      <c r="I64" s="22"/>
      <c r="J64" s="22"/>
      <c r="K64" s="22"/>
      <c r="L64" s="22">
        <v>18150</v>
      </c>
      <c r="M64" s="22">
        <v>18150</v>
      </c>
      <c r="N64" s="22">
        <v>18150</v>
      </c>
      <c r="O64" s="22">
        <v>18150</v>
      </c>
      <c r="P64" s="22">
        <v>18150</v>
      </c>
      <c r="Q64" s="22">
        <v>18150</v>
      </c>
      <c r="R64" s="22">
        <v>18150</v>
      </c>
      <c r="S64" s="22">
        <v>18150</v>
      </c>
      <c r="T64" s="22">
        <v>18150</v>
      </c>
      <c r="U64" s="22">
        <v>18150</v>
      </c>
      <c r="V64" s="22">
        <v>18150</v>
      </c>
      <c r="W64" s="22">
        <v>18150</v>
      </c>
      <c r="X64" s="22">
        <v>18150</v>
      </c>
      <c r="Y64" s="22">
        <v>18150</v>
      </c>
      <c r="Z64" s="22">
        <v>18150</v>
      </c>
      <c r="AA64" s="22">
        <v>18150</v>
      </c>
      <c r="AB64" s="22">
        <v>18150</v>
      </c>
      <c r="AC64" s="22">
        <v>18150</v>
      </c>
      <c r="AD64" s="22">
        <v>18150</v>
      </c>
      <c r="AE64" s="22">
        <v>18150</v>
      </c>
      <c r="AF64" s="22">
        <v>18150</v>
      </c>
      <c r="AG64" s="22">
        <v>18150</v>
      </c>
      <c r="AH64" s="22">
        <v>18150</v>
      </c>
      <c r="AI64" s="22">
        <v>18150</v>
      </c>
      <c r="AJ64" s="22">
        <v>18150</v>
      </c>
      <c r="AK64" s="22">
        <v>18150</v>
      </c>
      <c r="AL64" s="22">
        <v>18150</v>
      </c>
      <c r="AM64" s="22">
        <v>18150</v>
      </c>
      <c r="AN64" s="10">
        <v>20872.5</v>
      </c>
      <c r="AO64" s="10">
        <v>20872.5</v>
      </c>
      <c r="AP64" s="10">
        <v>20872.5</v>
      </c>
      <c r="AQ64" s="10">
        <v>20872.5</v>
      </c>
      <c r="AR64" s="10">
        <v>20872.5</v>
      </c>
      <c r="AS64" s="10">
        <v>20872.5</v>
      </c>
      <c r="AT64" s="10">
        <v>20872.5</v>
      </c>
      <c r="AU64" s="10">
        <v>20872.5</v>
      </c>
      <c r="AV64" s="10">
        <v>20872.5</v>
      </c>
      <c r="AW64" s="10">
        <v>20872.5</v>
      </c>
      <c r="AX64" s="10">
        <v>20872.5</v>
      </c>
      <c r="AY64" s="10">
        <v>20872.5</v>
      </c>
      <c r="AZ64" s="10">
        <v>20872.5</v>
      </c>
      <c r="BA64" s="10">
        <v>20872.5</v>
      </c>
      <c r="BB64" s="10">
        <v>20872.5</v>
      </c>
      <c r="BC64" s="10">
        <v>20872.5</v>
      </c>
      <c r="BD64" s="10">
        <v>20872.5</v>
      </c>
      <c r="BE64" s="10">
        <v>20872.5</v>
      </c>
      <c r="BF64" s="10">
        <v>20872.5</v>
      </c>
      <c r="BG64" s="10">
        <v>20872.5</v>
      </c>
      <c r="BH64" s="10">
        <v>20872.5</v>
      </c>
      <c r="BI64" s="10">
        <v>20872.5</v>
      </c>
      <c r="BJ64" s="10">
        <v>20872.5</v>
      </c>
      <c r="BK64" s="10">
        <v>20872.5</v>
      </c>
      <c r="BL64" s="10">
        <v>20872.5</v>
      </c>
      <c r="BM64" s="10">
        <v>20872.5</v>
      </c>
      <c r="BN64" s="10">
        <v>20872.5</v>
      </c>
      <c r="BO64" s="10">
        <v>20872.5</v>
      </c>
      <c r="BP64" s="10">
        <v>20872.5</v>
      </c>
      <c r="BQ64" s="10">
        <v>20872.5</v>
      </c>
      <c r="BR64" s="10">
        <v>20872.5</v>
      </c>
      <c r="BS64" s="10">
        <v>20872.5</v>
      </c>
      <c r="BT64" s="10">
        <v>20872.5</v>
      </c>
      <c r="BU64" s="10">
        <v>20872.5</v>
      </c>
      <c r="BV64" s="10">
        <v>20872.5</v>
      </c>
      <c r="BW64" s="10">
        <v>20872.5</v>
      </c>
      <c r="BX64" s="10">
        <v>24003.375</v>
      </c>
      <c r="BY64" s="10">
        <v>24003.375</v>
      </c>
      <c r="BZ64" s="10">
        <v>24003.375</v>
      </c>
      <c r="CA64" s="10">
        <v>24003.375</v>
      </c>
      <c r="CB64" s="10">
        <v>24003.375</v>
      </c>
      <c r="CC64" s="10">
        <v>24003.375</v>
      </c>
      <c r="CD64" s="10">
        <v>24003.375</v>
      </c>
      <c r="CE64" s="10">
        <v>24003.375</v>
      </c>
      <c r="CF64" s="10">
        <v>24003.375</v>
      </c>
      <c r="CG64" s="10">
        <v>24003.375</v>
      </c>
      <c r="CH64" s="10">
        <v>24003.375</v>
      </c>
      <c r="CI64" s="10">
        <v>24003.375</v>
      </c>
      <c r="CJ64" s="10">
        <v>24003.375</v>
      </c>
      <c r="CK64" s="10">
        <v>24003.375</v>
      </c>
      <c r="CL64" s="10">
        <v>24003.375</v>
      </c>
      <c r="CM64" s="10">
        <v>24003.375</v>
      </c>
      <c r="CN64" s="10">
        <v>24003.375</v>
      </c>
      <c r="CO64" s="10">
        <v>24003.375</v>
      </c>
      <c r="CP64" s="10">
        <v>24003.375</v>
      </c>
      <c r="CQ64" s="10">
        <v>24003.375</v>
      </c>
      <c r="CR64" s="10">
        <v>24003.375</v>
      </c>
      <c r="CS64" s="10">
        <v>24003.375</v>
      </c>
      <c r="CT64" s="10">
        <v>24003.375</v>
      </c>
      <c r="CU64" s="10">
        <v>24003.375</v>
      </c>
      <c r="CV64" s="10">
        <v>24003.375</v>
      </c>
      <c r="CW64" s="10">
        <v>24003.375</v>
      </c>
      <c r="CX64" s="10">
        <v>24003.375</v>
      </c>
      <c r="CY64" s="10">
        <v>24003.375</v>
      </c>
      <c r="CZ64" s="10">
        <v>24003.375</v>
      </c>
      <c r="DA64" s="10">
        <v>24003.375</v>
      </c>
      <c r="DB64" s="10">
        <v>24003.375</v>
      </c>
      <c r="DC64" s="10">
        <v>24003.375</v>
      </c>
      <c r="DD64" s="10">
        <v>24003.375</v>
      </c>
      <c r="DE64" s="10">
        <v>24003.375</v>
      </c>
      <c r="DF64" s="10">
        <v>24003.375</v>
      </c>
      <c r="DG64" s="10">
        <v>24003.375</v>
      </c>
      <c r="DH64" s="10">
        <v>27603.881249999999</v>
      </c>
      <c r="DI64" s="10">
        <v>27603.881249999999</v>
      </c>
      <c r="DJ64" s="10">
        <v>27603.881249999999</v>
      </c>
      <c r="DK64" s="10">
        <v>27603.881249999999</v>
      </c>
      <c r="DL64" s="10">
        <v>27603.881249999999</v>
      </c>
      <c r="DM64" s="10">
        <v>27603.881249999999</v>
      </c>
      <c r="DN64" s="10">
        <v>27603.881249999999</v>
      </c>
      <c r="DO64" s="10">
        <v>27603.881249999999</v>
      </c>
      <c r="DP64" s="10">
        <v>27603.881249999999</v>
      </c>
      <c r="DQ64" s="10">
        <v>27603.881249999999</v>
      </c>
      <c r="DR64" s="10">
        <v>27603.881249999999</v>
      </c>
      <c r="DS64" s="10">
        <v>27603.881249999999</v>
      </c>
      <c r="DT64" s="10">
        <v>27603.881249999999</v>
      </c>
      <c r="DU64" s="10">
        <v>27603.881249999999</v>
      </c>
      <c r="DV64" s="10">
        <v>27603.881249999999</v>
      </c>
      <c r="DW64" s="10">
        <v>27603.881249999999</v>
      </c>
      <c r="DX64" s="10">
        <v>27603.881249999999</v>
      </c>
      <c r="DY64" s="10">
        <v>27603.881249999999</v>
      </c>
      <c r="DZ64" s="10">
        <v>27603.881249999999</v>
      </c>
      <c r="EA64" s="10">
        <v>27603.881249999999</v>
      </c>
      <c r="EB64" s="10">
        <v>27603.881249999999</v>
      </c>
      <c r="EC64" s="10">
        <v>27603.881249999999</v>
      </c>
      <c r="ED64" s="10">
        <v>27603.881249999999</v>
      </c>
      <c r="EE64" s="10">
        <v>27603.881249999999</v>
      </c>
      <c r="EF64" s="10">
        <v>27603.881249999999</v>
      </c>
      <c r="EG64" s="10">
        <v>27603.881249999999</v>
      </c>
      <c r="EH64" s="10">
        <v>27603.881249999999</v>
      </c>
      <c r="EI64" s="10">
        <v>27603.881249999999</v>
      </c>
      <c r="EJ64" s="10">
        <v>27603.881249999999</v>
      </c>
      <c r="EK64" s="10">
        <v>27603.881249999999</v>
      </c>
      <c r="EL64" s="10">
        <v>27603.881249999999</v>
      </c>
      <c r="EM64" s="10">
        <v>27603.881249999999</v>
      </c>
      <c r="EN64" s="10">
        <v>27603.881249999999</v>
      </c>
      <c r="EO64" s="10">
        <v>27603.881249999999</v>
      </c>
      <c r="EP64" s="10">
        <v>27603.881249999999</v>
      </c>
      <c r="EQ64" s="10">
        <v>27603.881249999999</v>
      </c>
      <c r="ER64" s="10">
        <v>31744.463437499999</v>
      </c>
      <c r="ES64" s="10">
        <v>31744.463437499999</v>
      </c>
      <c r="ET64" s="10">
        <v>31744.463437499999</v>
      </c>
      <c r="EU64" s="10">
        <v>31744.463437499999</v>
      </c>
      <c r="EV64" s="10">
        <v>31744.463437499999</v>
      </c>
      <c r="EW64" s="10">
        <v>31744.463437499999</v>
      </c>
      <c r="EX64" s="10">
        <v>31744.463437499999</v>
      </c>
      <c r="EY64" s="10">
        <v>31744.463437499999</v>
      </c>
      <c r="EZ64" s="10">
        <v>31744.463437499999</v>
      </c>
      <c r="FA64" s="10">
        <v>31744.463437499999</v>
      </c>
      <c r="FB64" s="10">
        <v>31744.463437499999</v>
      </c>
      <c r="FC64" s="10">
        <v>31744.463437499999</v>
      </c>
      <c r="FD64" s="10">
        <v>31744.463437499999</v>
      </c>
      <c r="FE64" s="10">
        <v>31744.463437499999</v>
      </c>
      <c r="FF64" s="10">
        <v>31744.463437499999</v>
      </c>
    </row>
    <row r="65" spans="1:163" ht="16.5">
      <c r="A65" s="8" t="s">
        <v>122</v>
      </c>
      <c r="B65" s="9" t="s">
        <v>124</v>
      </c>
      <c r="C65" s="22">
        <v>18150</v>
      </c>
      <c r="D65" s="22"/>
      <c r="E65" s="22"/>
      <c r="F65" s="22"/>
      <c r="G65" s="22"/>
      <c r="H65" s="22"/>
      <c r="I65" s="22"/>
      <c r="J65" s="22"/>
      <c r="K65" s="22"/>
      <c r="L65" s="22">
        <v>18150</v>
      </c>
      <c r="M65" s="22">
        <v>18150</v>
      </c>
      <c r="N65" s="22">
        <v>18150</v>
      </c>
      <c r="O65" s="22">
        <v>18150</v>
      </c>
      <c r="P65" s="22">
        <v>18150</v>
      </c>
      <c r="Q65" s="22">
        <v>18150</v>
      </c>
      <c r="R65" s="22">
        <v>18150</v>
      </c>
      <c r="S65" s="22">
        <v>18150</v>
      </c>
      <c r="T65" s="22">
        <v>18150</v>
      </c>
      <c r="U65" s="22">
        <v>18150</v>
      </c>
      <c r="V65" s="22">
        <v>18150</v>
      </c>
      <c r="W65" s="22">
        <v>18150</v>
      </c>
      <c r="X65" s="22">
        <v>18150</v>
      </c>
      <c r="Y65" s="22">
        <v>18150</v>
      </c>
      <c r="Z65" s="22">
        <v>18150</v>
      </c>
      <c r="AA65" s="22">
        <v>18150</v>
      </c>
      <c r="AB65" s="22">
        <v>18150</v>
      </c>
      <c r="AC65" s="22">
        <v>18150</v>
      </c>
      <c r="AD65" s="22">
        <v>18150</v>
      </c>
      <c r="AE65" s="22">
        <v>18150</v>
      </c>
      <c r="AF65" s="22">
        <v>18150</v>
      </c>
      <c r="AG65" s="22">
        <v>18150</v>
      </c>
      <c r="AH65" s="22">
        <v>18150</v>
      </c>
      <c r="AI65" s="22">
        <v>18150</v>
      </c>
      <c r="AJ65" s="22">
        <v>18150</v>
      </c>
      <c r="AK65" s="22">
        <v>18150</v>
      </c>
      <c r="AL65" s="22">
        <v>18150</v>
      </c>
      <c r="AM65" s="22">
        <v>18150</v>
      </c>
      <c r="AN65" s="10">
        <v>20872.5</v>
      </c>
      <c r="AO65" s="10">
        <v>20872.5</v>
      </c>
      <c r="AP65" s="10">
        <v>20872.5</v>
      </c>
      <c r="AQ65" s="10">
        <v>20872.5</v>
      </c>
      <c r="AR65" s="10">
        <v>20872.5</v>
      </c>
      <c r="AS65" s="10">
        <v>20872.5</v>
      </c>
      <c r="AT65" s="10">
        <v>20872.5</v>
      </c>
      <c r="AU65" s="10">
        <v>20872.5</v>
      </c>
      <c r="AV65" s="10">
        <v>20872.5</v>
      </c>
      <c r="AW65" s="10">
        <v>20872.5</v>
      </c>
      <c r="AX65" s="10">
        <v>20872.5</v>
      </c>
      <c r="AY65" s="10">
        <v>20872.5</v>
      </c>
      <c r="AZ65" s="10">
        <v>20872.5</v>
      </c>
      <c r="BA65" s="10">
        <v>20872.5</v>
      </c>
      <c r="BB65" s="10">
        <v>20872.5</v>
      </c>
      <c r="BC65" s="10">
        <v>20872.5</v>
      </c>
      <c r="BD65" s="10">
        <v>20872.5</v>
      </c>
      <c r="BE65" s="10">
        <v>20872.5</v>
      </c>
      <c r="BF65" s="10">
        <v>20872.5</v>
      </c>
      <c r="BG65" s="10">
        <v>20872.5</v>
      </c>
      <c r="BH65" s="10">
        <v>20872.5</v>
      </c>
      <c r="BI65" s="10">
        <v>20872.5</v>
      </c>
      <c r="BJ65" s="10">
        <v>20872.5</v>
      </c>
      <c r="BK65" s="10">
        <v>20872.5</v>
      </c>
      <c r="BL65" s="10">
        <v>20872.5</v>
      </c>
      <c r="BM65" s="10">
        <v>20872.5</v>
      </c>
      <c r="BN65" s="10">
        <v>20872.5</v>
      </c>
      <c r="BO65" s="10">
        <v>20872.5</v>
      </c>
      <c r="BP65" s="10">
        <v>20872.5</v>
      </c>
      <c r="BQ65" s="10">
        <v>20872.5</v>
      </c>
      <c r="BR65" s="10">
        <v>20872.5</v>
      </c>
      <c r="BS65" s="10">
        <v>20872.5</v>
      </c>
      <c r="BT65" s="10">
        <v>20872.5</v>
      </c>
      <c r="BU65" s="10">
        <v>20872.5</v>
      </c>
      <c r="BV65" s="10">
        <v>20872.5</v>
      </c>
      <c r="BW65" s="10">
        <v>20872.5</v>
      </c>
      <c r="BX65" s="10">
        <v>24003.375</v>
      </c>
      <c r="BY65" s="10">
        <v>24003.375</v>
      </c>
      <c r="BZ65" s="10">
        <v>24003.375</v>
      </c>
      <c r="CA65" s="10">
        <v>24003.375</v>
      </c>
      <c r="CB65" s="10">
        <v>24003.375</v>
      </c>
      <c r="CC65" s="10">
        <v>24003.375</v>
      </c>
      <c r="CD65" s="10">
        <v>24003.375</v>
      </c>
      <c r="CE65" s="10">
        <v>24003.375</v>
      </c>
      <c r="CF65" s="10">
        <v>24003.375</v>
      </c>
      <c r="CG65" s="10">
        <v>24003.375</v>
      </c>
      <c r="CH65" s="10">
        <v>24003.375</v>
      </c>
      <c r="CI65" s="10">
        <v>24003.375</v>
      </c>
      <c r="CJ65" s="10">
        <v>24003.375</v>
      </c>
      <c r="CK65" s="10">
        <v>24003.375</v>
      </c>
      <c r="CL65" s="10">
        <v>24003.375</v>
      </c>
      <c r="CM65" s="10">
        <v>24003.375</v>
      </c>
      <c r="CN65" s="10">
        <v>24003.375</v>
      </c>
      <c r="CO65" s="10">
        <v>24003.375</v>
      </c>
      <c r="CP65" s="10">
        <v>24003.375</v>
      </c>
      <c r="CQ65" s="10">
        <v>24003.375</v>
      </c>
      <c r="CR65" s="10">
        <v>24003.375</v>
      </c>
      <c r="CS65" s="10">
        <v>24003.375</v>
      </c>
      <c r="CT65" s="10">
        <v>24003.375</v>
      </c>
      <c r="CU65" s="10">
        <v>24003.375</v>
      </c>
      <c r="CV65" s="10">
        <v>24003.375</v>
      </c>
      <c r="CW65" s="10">
        <v>24003.375</v>
      </c>
      <c r="CX65" s="10">
        <v>24003.375</v>
      </c>
      <c r="CY65" s="10">
        <v>24003.375</v>
      </c>
      <c r="CZ65" s="10">
        <v>24003.375</v>
      </c>
      <c r="DA65" s="10">
        <v>24003.375</v>
      </c>
      <c r="DB65" s="10">
        <v>24003.375</v>
      </c>
      <c r="DC65" s="10">
        <v>24003.375</v>
      </c>
      <c r="DD65" s="10">
        <v>24003.375</v>
      </c>
      <c r="DE65" s="10">
        <v>24003.375</v>
      </c>
      <c r="DF65" s="10">
        <v>24003.375</v>
      </c>
      <c r="DG65" s="10">
        <v>24003.375</v>
      </c>
      <c r="DH65" s="10">
        <v>27603.881249999999</v>
      </c>
      <c r="DI65" s="10">
        <v>27603.881249999999</v>
      </c>
      <c r="DJ65" s="10">
        <v>27603.881249999999</v>
      </c>
      <c r="DK65" s="10">
        <v>27603.881249999999</v>
      </c>
      <c r="DL65" s="10">
        <v>27603.881249999999</v>
      </c>
      <c r="DM65" s="10">
        <v>27603.881249999999</v>
      </c>
      <c r="DN65" s="10">
        <v>27603.881249999999</v>
      </c>
      <c r="DO65" s="10">
        <v>27603.881249999999</v>
      </c>
      <c r="DP65" s="10">
        <v>27603.881249999999</v>
      </c>
      <c r="DQ65" s="10">
        <v>27603.881249999999</v>
      </c>
      <c r="DR65" s="10">
        <v>27603.881249999999</v>
      </c>
      <c r="DS65" s="10">
        <v>27603.881249999999</v>
      </c>
      <c r="DT65" s="10">
        <v>27603.881249999999</v>
      </c>
      <c r="DU65" s="10">
        <v>27603.881249999999</v>
      </c>
      <c r="DV65" s="10">
        <v>27603.881249999999</v>
      </c>
      <c r="DW65" s="10">
        <v>27603.881249999999</v>
      </c>
      <c r="DX65" s="10">
        <v>27603.881249999999</v>
      </c>
      <c r="DY65" s="10">
        <v>27603.881249999999</v>
      </c>
      <c r="DZ65" s="10">
        <v>27603.881249999999</v>
      </c>
      <c r="EA65" s="10">
        <v>27603.881249999999</v>
      </c>
      <c r="EB65" s="10">
        <v>27603.881249999999</v>
      </c>
      <c r="EC65" s="10">
        <v>27603.881249999999</v>
      </c>
      <c r="ED65" s="10">
        <v>27603.881249999999</v>
      </c>
      <c r="EE65" s="10">
        <v>27603.881249999999</v>
      </c>
      <c r="EF65" s="10">
        <v>27603.881249999999</v>
      </c>
      <c r="EG65" s="10">
        <v>27603.881249999999</v>
      </c>
      <c r="EH65" s="10">
        <v>27603.881249999999</v>
      </c>
      <c r="EI65" s="10">
        <v>27603.881249999999</v>
      </c>
      <c r="EJ65" s="10">
        <v>27603.881249999999</v>
      </c>
      <c r="EK65" s="10">
        <v>27603.881249999999</v>
      </c>
      <c r="EL65" s="10">
        <v>27603.881249999999</v>
      </c>
      <c r="EM65" s="10">
        <v>27603.881249999999</v>
      </c>
      <c r="EN65" s="10">
        <v>27603.881249999999</v>
      </c>
      <c r="EO65" s="10">
        <v>27603.881249999999</v>
      </c>
      <c r="EP65" s="10">
        <v>27603.881249999999</v>
      </c>
      <c r="EQ65" s="10">
        <v>27603.881249999999</v>
      </c>
      <c r="ER65" s="10">
        <v>31744.463437499999</v>
      </c>
      <c r="ES65" s="10">
        <v>31744.463437499999</v>
      </c>
      <c r="ET65" s="10">
        <v>31744.463437499999</v>
      </c>
      <c r="EU65" s="10">
        <v>31744.463437499999</v>
      </c>
      <c r="EV65" s="10">
        <v>31744.463437499999</v>
      </c>
      <c r="EW65" s="10">
        <v>31744.463437499999</v>
      </c>
      <c r="EX65" s="10">
        <v>31744.463437499999</v>
      </c>
      <c r="EY65" s="10">
        <v>31744.463437499999</v>
      </c>
      <c r="EZ65" s="10">
        <v>31744.463437499999</v>
      </c>
      <c r="FA65" s="10">
        <v>31744.463437499999</v>
      </c>
      <c r="FB65" s="10">
        <v>31744.463437499999</v>
      </c>
      <c r="FC65" s="10">
        <v>31744.463437499999</v>
      </c>
      <c r="FD65" s="10">
        <v>31744.463437499999</v>
      </c>
      <c r="FE65" s="10">
        <v>31744.463437499999</v>
      </c>
      <c r="FF65" s="10">
        <v>31744.463437499999</v>
      </c>
    </row>
    <row r="66" spans="1:163" ht="16.5">
      <c r="A66" s="8" t="s">
        <v>122</v>
      </c>
      <c r="B66" s="9" t="s">
        <v>125</v>
      </c>
      <c r="C66" s="22">
        <v>18150</v>
      </c>
      <c r="D66" s="22"/>
      <c r="E66" s="22"/>
      <c r="F66" s="22"/>
      <c r="G66" s="22"/>
      <c r="H66" s="22"/>
      <c r="I66" s="22"/>
      <c r="J66" s="22"/>
      <c r="K66" s="22"/>
      <c r="L66" s="22">
        <v>18150</v>
      </c>
      <c r="M66" s="22">
        <v>18150</v>
      </c>
      <c r="N66" s="22">
        <v>18150</v>
      </c>
      <c r="O66" s="22">
        <v>18150</v>
      </c>
      <c r="P66" s="22">
        <v>18150</v>
      </c>
      <c r="Q66" s="22">
        <v>18150</v>
      </c>
      <c r="R66" s="22">
        <v>18150</v>
      </c>
      <c r="S66" s="22">
        <v>18150</v>
      </c>
      <c r="T66" s="22">
        <v>18150</v>
      </c>
      <c r="U66" s="22">
        <v>18150</v>
      </c>
      <c r="V66" s="22">
        <v>18150</v>
      </c>
      <c r="W66" s="22">
        <v>18150</v>
      </c>
      <c r="X66" s="22">
        <v>18150</v>
      </c>
      <c r="Y66" s="22">
        <v>18150</v>
      </c>
      <c r="Z66" s="22">
        <v>18150</v>
      </c>
      <c r="AA66" s="22">
        <v>18150</v>
      </c>
      <c r="AB66" s="22">
        <v>18150</v>
      </c>
      <c r="AC66" s="22">
        <v>18150</v>
      </c>
      <c r="AD66" s="22">
        <v>18150</v>
      </c>
      <c r="AE66" s="22">
        <v>18150</v>
      </c>
      <c r="AF66" s="22">
        <v>18150</v>
      </c>
      <c r="AG66" s="22">
        <v>18150</v>
      </c>
      <c r="AH66" s="22">
        <v>18150</v>
      </c>
      <c r="AI66" s="22">
        <v>18150</v>
      </c>
      <c r="AJ66" s="22">
        <v>18150</v>
      </c>
      <c r="AK66" s="22">
        <v>18150</v>
      </c>
      <c r="AL66" s="22">
        <v>18150</v>
      </c>
      <c r="AM66" s="22">
        <v>18150</v>
      </c>
      <c r="AN66" s="10">
        <v>20872.5</v>
      </c>
      <c r="AO66" s="10">
        <v>20872.5</v>
      </c>
      <c r="AP66" s="10">
        <v>20872.5</v>
      </c>
      <c r="AQ66" s="10">
        <v>20872.5</v>
      </c>
      <c r="AR66" s="10">
        <v>20872.5</v>
      </c>
      <c r="AS66" s="10">
        <v>20872.5</v>
      </c>
      <c r="AT66" s="10">
        <v>20872.5</v>
      </c>
      <c r="AU66" s="10">
        <v>20872.5</v>
      </c>
      <c r="AV66" s="10">
        <v>20872.5</v>
      </c>
      <c r="AW66" s="10">
        <v>20872.5</v>
      </c>
      <c r="AX66" s="10">
        <v>20872.5</v>
      </c>
      <c r="AY66" s="10">
        <v>20872.5</v>
      </c>
      <c r="AZ66" s="10">
        <v>20872.5</v>
      </c>
      <c r="BA66" s="10">
        <v>20872.5</v>
      </c>
      <c r="BB66" s="10">
        <v>20872.5</v>
      </c>
      <c r="BC66" s="10">
        <v>20872.5</v>
      </c>
      <c r="BD66" s="10">
        <v>20872.5</v>
      </c>
      <c r="BE66" s="10">
        <v>20872.5</v>
      </c>
      <c r="BF66" s="10">
        <v>20872.5</v>
      </c>
      <c r="BG66" s="10">
        <v>20872.5</v>
      </c>
      <c r="BH66" s="10">
        <v>20872.5</v>
      </c>
      <c r="BI66" s="10">
        <v>20872.5</v>
      </c>
      <c r="BJ66" s="10">
        <v>20872.5</v>
      </c>
      <c r="BK66" s="10">
        <v>20872.5</v>
      </c>
      <c r="BL66" s="10">
        <v>20872.5</v>
      </c>
      <c r="BM66" s="10">
        <v>20872.5</v>
      </c>
      <c r="BN66" s="10">
        <v>20872.5</v>
      </c>
      <c r="BO66" s="10">
        <v>20872.5</v>
      </c>
      <c r="BP66" s="10">
        <v>20872.5</v>
      </c>
      <c r="BQ66" s="10">
        <v>20872.5</v>
      </c>
      <c r="BR66" s="10">
        <v>20872.5</v>
      </c>
      <c r="BS66" s="10">
        <v>20872.5</v>
      </c>
      <c r="BT66" s="10">
        <v>20872.5</v>
      </c>
      <c r="BU66" s="10">
        <v>20872.5</v>
      </c>
      <c r="BV66" s="10">
        <v>20872.5</v>
      </c>
      <c r="BW66" s="10">
        <v>20872.5</v>
      </c>
      <c r="BX66" s="10">
        <v>24003.375</v>
      </c>
      <c r="BY66" s="10">
        <v>24003.375</v>
      </c>
      <c r="BZ66" s="10">
        <v>24003.375</v>
      </c>
      <c r="CA66" s="10">
        <v>24003.375</v>
      </c>
      <c r="CB66" s="10">
        <v>24003.375</v>
      </c>
      <c r="CC66" s="10">
        <v>24003.375</v>
      </c>
      <c r="CD66" s="10">
        <v>24003.375</v>
      </c>
      <c r="CE66" s="10">
        <v>24003.375</v>
      </c>
      <c r="CF66" s="10">
        <v>24003.375</v>
      </c>
      <c r="CG66" s="10">
        <v>24003.375</v>
      </c>
      <c r="CH66" s="10">
        <v>24003.375</v>
      </c>
      <c r="CI66" s="10">
        <v>24003.375</v>
      </c>
      <c r="CJ66" s="10">
        <v>24003.375</v>
      </c>
      <c r="CK66" s="10">
        <v>24003.375</v>
      </c>
      <c r="CL66" s="10">
        <v>24003.375</v>
      </c>
      <c r="CM66" s="10">
        <v>24003.375</v>
      </c>
      <c r="CN66" s="10">
        <v>24003.375</v>
      </c>
      <c r="CO66" s="10">
        <v>24003.375</v>
      </c>
      <c r="CP66" s="10">
        <v>24003.375</v>
      </c>
      <c r="CQ66" s="10">
        <v>24003.375</v>
      </c>
      <c r="CR66" s="10">
        <v>24003.375</v>
      </c>
      <c r="CS66" s="10">
        <v>24003.375</v>
      </c>
      <c r="CT66" s="10">
        <v>24003.375</v>
      </c>
      <c r="CU66" s="10">
        <v>24003.375</v>
      </c>
      <c r="CV66" s="10">
        <v>24003.375</v>
      </c>
      <c r="CW66" s="10">
        <v>24003.375</v>
      </c>
      <c r="CX66" s="10">
        <v>24003.375</v>
      </c>
      <c r="CY66" s="10">
        <v>24003.375</v>
      </c>
      <c r="CZ66" s="10">
        <v>24003.375</v>
      </c>
      <c r="DA66" s="10">
        <v>24003.375</v>
      </c>
      <c r="DB66" s="10">
        <v>24003.375</v>
      </c>
      <c r="DC66" s="10">
        <v>24003.375</v>
      </c>
      <c r="DD66" s="10">
        <v>24003.375</v>
      </c>
      <c r="DE66" s="10">
        <v>24003.375</v>
      </c>
      <c r="DF66" s="10">
        <v>24003.375</v>
      </c>
      <c r="DG66" s="10">
        <v>24003.375</v>
      </c>
      <c r="DH66" s="10">
        <v>27603.881249999999</v>
      </c>
      <c r="DI66" s="10">
        <v>27603.881249999999</v>
      </c>
      <c r="DJ66" s="10">
        <v>27603.881249999999</v>
      </c>
      <c r="DK66" s="10">
        <v>27603.881249999999</v>
      </c>
      <c r="DL66" s="10">
        <v>27603.881249999999</v>
      </c>
      <c r="DM66" s="10">
        <v>27603.881249999999</v>
      </c>
      <c r="DN66" s="10">
        <v>27603.881249999999</v>
      </c>
      <c r="DO66" s="10">
        <v>27603.881249999999</v>
      </c>
      <c r="DP66" s="10">
        <v>27603.881249999999</v>
      </c>
      <c r="DQ66" s="10">
        <v>27603.881249999999</v>
      </c>
      <c r="DR66" s="10">
        <v>27603.881249999999</v>
      </c>
      <c r="DS66" s="10">
        <v>27603.881249999999</v>
      </c>
      <c r="DT66" s="10">
        <v>27603.881249999999</v>
      </c>
      <c r="DU66" s="10">
        <v>27603.881249999999</v>
      </c>
      <c r="DV66" s="10">
        <v>27603.881249999999</v>
      </c>
      <c r="DW66" s="10">
        <v>27603.881249999999</v>
      </c>
      <c r="DX66" s="10">
        <v>27603.881249999999</v>
      </c>
      <c r="DY66" s="10">
        <v>27603.881249999999</v>
      </c>
      <c r="DZ66" s="10">
        <v>27603.881249999999</v>
      </c>
      <c r="EA66" s="10">
        <v>27603.881249999999</v>
      </c>
      <c r="EB66" s="10">
        <v>27603.881249999999</v>
      </c>
      <c r="EC66" s="10">
        <v>27603.881249999999</v>
      </c>
      <c r="ED66" s="10">
        <v>27603.881249999999</v>
      </c>
      <c r="EE66" s="10">
        <v>27603.881249999999</v>
      </c>
      <c r="EF66" s="10">
        <v>27603.881249999999</v>
      </c>
      <c r="EG66" s="10">
        <v>27603.881249999999</v>
      </c>
      <c r="EH66" s="10">
        <v>27603.881249999999</v>
      </c>
      <c r="EI66" s="10">
        <v>27603.881249999999</v>
      </c>
      <c r="EJ66" s="10">
        <v>27603.881249999999</v>
      </c>
      <c r="EK66" s="10">
        <v>27603.881249999999</v>
      </c>
      <c r="EL66" s="10">
        <v>27603.881249999999</v>
      </c>
      <c r="EM66" s="10">
        <v>27603.881249999999</v>
      </c>
      <c r="EN66" s="10">
        <v>27603.881249999999</v>
      </c>
      <c r="EO66" s="10">
        <v>27603.881249999999</v>
      </c>
      <c r="EP66" s="10">
        <v>27603.881249999999</v>
      </c>
      <c r="EQ66" s="10">
        <v>27603.881249999999</v>
      </c>
      <c r="ER66" s="10">
        <v>31744.463437499999</v>
      </c>
      <c r="ES66" s="10">
        <v>31744.463437499999</v>
      </c>
      <c r="ET66" s="10">
        <v>31744.463437499999</v>
      </c>
      <c r="EU66" s="10">
        <v>31744.463437499999</v>
      </c>
      <c r="EV66" s="10">
        <v>31744.463437499999</v>
      </c>
      <c r="EW66" s="10">
        <v>31744.463437499999</v>
      </c>
      <c r="EX66" s="10">
        <v>31744.463437499999</v>
      </c>
      <c r="EY66" s="10">
        <v>31744.463437499999</v>
      </c>
      <c r="EZ66" s="10">
        <v>31744.463437499999</v>
      </c>
      <c r="FA66" s="10">
        <v>31744.463437499999</v>
      </c>
      <c r="FB66" s="10">
        <v>31744.463437499999</v>
      </c>
      <c r="FC66" s="10">
        <v>31744.463437499999</v>
      </c>
      <c r="FD66" s="10">
        <v>31744.463437499999</v>
      </c>
      <c r="FE66" s="10">
        <v>31744.463437499999</v>
      </c>
      <c r="FF66" s="10">
        <v>31744.463437499999</v>
      </c>
    </row>
    <row r="67" spans="1:163" ht="17.25" thickBot="1">
      <c r="A67" s="29" t="s">
        <v>127</v>
      </c>
      <c r="B67" s="30" t="s">
        <v>128</v>
      </c>
      <c r="C67" s="31">
        <v>2000</v>
      </c>
      <c r="D67" s="31"/>
      <c r="E67" s="31"/>
      <c r="F67" s="31"/>
      <c r="G67" s="31"/>
      <c r="H67" s="31"/>
      <c r="I67" s="31"/>
      <c r="J67" s="31"/>
      <c r="K67" s="31"/>
      <c r="L67" s="31">
        <v>2000</v>
      </c>
      <c r="M67" s="31">
        <v>2000</v>
      </c>
      <c r="N67" s="31">
        <v>2000</v>
      </c>
      <c r="O67" s="31">
        <v>2000</v>
      </c>
      <c r="P67" s="31">
        <v>2000</v>
      </c>
      <c r="Q67" s="31">
        <v>2000</v>
      </c>
      <c r="R67" s="31">
        <v>2000</v>
      </c>
      <c r="S67" s="31">
        <v>2000</v>
      </c>
      <c r="T67" s="31">
        <v>2000</v>
      </c>
      <c r="U67" s="31">
        <v>2000</v>
      </c>
      <c r="V67" s="31">
        <v>2000</v>
      </c>
      <c r="W67" s="31">
        <v>2000</v>
      </c>
      <c r="X67" s="31">
        <v>2000</v>
      </c>
      <c r="Y67" s="31">
        <v>2000</v>
      </c>
      <c r="Z67" s="31">
        <v>2000</v>
      </c>
      <c r="AA67" s="31">
        <v>2000</v>
      </c>
      <c r="AB67" s="31">
        <v>2000</v>
      </c>
      <c r="AC67" s="31">
        <v>2000</v>
      </c>
      <c r="AD67" s="31">
        <v>2000</v>
      </c>
      <c r="AE67" s="31">
        <v>2000</v>
      </c>
      <c r="AF67" s="31">
        <v>2000</v>
      </c>
      <c r="AG67" s="31">
        <v>2000</v>
      </c>
      <c r="AH67" s="31">
        <v>2000</v>
      </c>
      <c r="AI67" s="31">
        <v>2000</v>
      </c>
      <c r="AJ67" s="31">
        <v>2000</v>
      </c>
      <c r="AK67" s="31">
        <v>2000</v>
      </c>
      <c r="AL67" s="31">
        <v>2000</v>
      </c>
      <c r="AM67" s="31">
        <v>2000</v>
      </c>
      <c r="AN67" s="10">
        <v>2300</v>
      </c>
      <c r="AO67" s="10">
        <v>2300</v>
      </c>
      <c r="AP67" s="10">
        <v>2300</v>
      </c>
      <c r="AQ67" s="10">
        <v>2300</v>
      </c>
      <c r="AR67" s="10">
        <v>2300</v>
      </c>
      <c r="AS67" s="10">
        <v>2300</v>
      </c>
      <c r="AT67" s="10">
        <v>2300</v>
      </c>
      <c r="AU67" s="10">
        <v>2300</v>
      </c>
      <c r="AV67" s="10">
        <v>2300</v>
      </c>
      <c r="AW67" s="10">
        <v>2300</v>
      </c>
      <c r="AX67" s="10">
        <v>2300</v>
      </c>
      <c r="AY67" s="10">
        <v>2300</v>
      </c>
      <c r="AZ67" s="10">
        <v>2300</v>
      </c>
      <c r="BA67" s="10">
        <v>2300</v>
      </c>
      <c r="BB67" s="10">
        <v>2300</v>
      </c>
      <c r="BC67" s="10">
        <v>2300</v>
      </c>
      <c r="BD67" s="10">
        <v>2300</v>
      </c>
      <c r="BE67" s="10">
        <v>2300</v>
      </c>
      <c r="BF67" s="10">
        <v>2300</v>
      </c>
      <c r="BG67" s="10">
        <v>2300</v>
      </c>
      <c r="BH67" s="10">
        <v>2300</v>
      </c>
      <c r="BI67" s="10">
        <v>2300</v>
      </c>
      <c r="BJ67" s="10">
        <v>2300</v>
      </c>
      <c r="BK67" s="10">
        <v>2300</v>
      </c>
      <c r="BL67" s="10">
        <v>2300</v>
      </c>
      <c r="BM67" s="10">
        <v>2300</v>
      </c>
      <c r="BN67" s="10">
        <v>2300</v>
      </c>
      <c r="BO67" s="10">
        <v>2300</v>
      </c>
      <c r="BP67" s="10">
        <v>2300</v>
      </c>
      <c r="BQ67" s="10">
        <v>2300</v>
      </c>
      <c r="BR67" s="10">
        <v>2300</v>
      </c>
      <c r="BS67" s="10">
        <v>2300</v>
      </c>
      <c r="BT67" s="10">
        <v>2300</v>
      </c>
      <c r="BU67" s="10">
        <v>2300</v>
      </c>
      <c r="BV67" s="10">
        <v>2300</v>
      </c>
      <c r="BW67" s="10">
        <v>2300</v>
      </c>
      <c r="BX67" s="10">
        <v>2645</v>
      </c>
      <c r="BY67" s="10">
        <v>2645</v>
      </c>
      <c r="BZ67" s="10">
        <v>2645</v>
      </c>
      <c r="CA67" s="10">
        <v>2645</v>
      </c>
      <c r="CB67" s="10">
        <v>2645</v>
      </c>
      <c r="CC67" s="10">
        <v>2645</v>
      </c>
      <c r="CD67" s="10">
        <v>2645</v>
      </c>
      <c r="CE67" s="10">
        <v>2645</v>
      </c>
      <c r="CF67" s="10">
        <v>2645</v>
      </c>
      <c r="CG67" s="10">
        <v>2645</v>
      </c>
      <c r="CH67" s="10">
        <v>2645</v>
      </c>
      <c r="CI67" s="10">
        <v>2645</v>
      </c>
      <c r="CJ67" s="10">
        <v>2645</v>
      </c>
      <c r="CK67" s="10">
        <v>2645</v>
      </c>
      <c r="CL67" s="10">
        <v>2645</v>
      </c>
      <c r="CM67" s="10">
        <v>2645</v>
      </c>
      <c r="CN67" s="10">
        <v>2645</v>
      </c>
      <c r="CO67" s="10">
        <v>2645</v>
      </c>
      <c r="CP67" s="10">
        <v>2645</v>
      </c>
      <c r="CQ67" s="10">
        <v>2645</v>
      </c>
      <c r="CR67" s="10">
        <v>2645</v>
      </c>
      <c r="CS67" s="10">
        <v>2645</v>
      </c>
      <c r="CT67" s="10">
        <v>2645</v>
      </c>
      <c r="CU67" s="10">
        <v>2645</v>
      </c>
      <c r="CV67" s="10">
        <v>2645</v>
      </c>
      <c r="CW67" s="10">
        <v>2645</v>
      </c>
      <c r="CX67" s="10">
        <v>2645</v>
      </c>
      <c r="CY67" s="10">
        <v>2645</v>
      </c>
      <c r="CZ67" s="10">
        <v>2645</v>
      </c>
      <c r="DA67" s="10">
        <v>2645</v>
      </c>
      <c r="DB67" s="10">
        <v>2645</v>
      </c>
      <c r="DC67" s="10">
        <v>2645</v>
      </c>
      <c r="DD67" s="10">
        <v>2645</v>
      </c>
      <c r="DE67" s="10">
        <v>2645</v>
      </c>
      <c r="DF67" s="10">
        <v>2645</v>
      </c>
      <c r="DG67" s="10">
        <v>2645</v>
      </c>
      <c r="DH67" s="10">
        <v>3041.75</v>
      </c>
      <c r="DI67" s="10">
        <v>3041.75</v>
      </c>
      <c r="DJ67" s="10">
        <v>3041.75</v>
      </c>
      <c r="DK67" s="10">
        <v>3041.75</v>
      </c>
      <c r="DL67" s="10">
        <v>3041.75</v>
      </c>
      <c r="DM67" s="10">
        <v>3041.75</v>
      </c>
      <c r="DN67" s="10">
        <v>3041.75</v>
      </c>
      <c r="DO67" s="10">
        <v>3041.75</v>
      </c>
      <c r="DP67" s="10">
        <v>3041.75</v>
      </c>
      <c r="DQ67" s="10">
        <v>3041.75</v>
      </c>
      <c r="DR67" s="10">
        <v>3041.75</v>
      </c>
      <c r="DS67" s="10">
        <v>3041.75</v>
      </c>
      <c r="DT67" s="10">
        <v>3041.75</v>
      </c>
      <c r="DU67" s="10">
        <v>3041.75</v>
      </c>
      <c r="DV67" s="10">
        <v>3041.75</v>
      </c>
      <c r="DW67" s="10">
        <v>3041.75</v>
      </c>
      <c r="DX67" s="10">
        <v>3041.75</v>
      </c>
      <c r="DY67" s="10">
        <v>3041.75</v>
      </c>
      <c r="DZ67" s="10">
        <v>3041.75</v>
      </c>
      <c r="EA67" s="10">
        <v>3041.75</v>
      </c>
      <c r="EB67" s="10">
        <v>3041.75</v>
      </c>
      <c r="EC67" s="10">
        <v>3041.75</v>
      </c>
      <c r="ED67" s="10">
        <v>3041.75</v>
      </c>
      <c r="EE67" s="10">
        <v>3041.75</v>
      </c>
      <c r="EF67" s="10">
        <v>3041.75</v>
      </c>
      <c r="EG67" s="10">
        <v>3041.75</v>
      </c>
      <c r="EH67" s="10">
        <v>3041.75</v>
      </c>
      <c r="EI67" s="10">
        <v>3041.75</v>
      </c>
      <c r="EJ67" s="10">
        <v>3041.75</v>
      </c>
      <c r="EK67" s="10">
        <v>3041.75</v>
      </c>
      <c r="EL67" s="10">
        <v>3041.75</v>
      </c>
      <c r="EM67" s="10">
        <v>3041.75</v>
      </c>
      <c r="EN67" s="10">
        <v>3041.75</v>
      </c>
      <c r="EO67" s="10">
        <v>3041.75</v>
      </c>
      <c r="EP67" s="10">
        <v>3041.75</v>
      </c>
      <c r="EQ67" s="10">
        <v>3041.75</v>
      </c>
      <c r="ER67" s="10">
        <v>3498.0124999999998</v>
      </c>
      <c r="ES67" s="10">
        <v>3498.0124999999998</v>
      </c>
      <c r="ET67" s="10">
        <v>3498.0124999999998</v>
      </c>
      <c r="EU67" s="10">
        <v>3498.0124999999998</v>
      </c>
      <c r="EV67" s="10">
        <v>3498.0124999999998</v>
      </c>
      <c r="EW67" s="10">
        <v>3498.0124999999998</v>
      </c>
      <c r="EX67" s="10">
        <v>3498.0124999999998</v>
      </c>
      <c r="EY67" s="10">
        <v>3498.0124999999998</v>
      </c>
      <c r="EZ67" s="10">
        <v>3498.0124999999998</v>
      </c>
      <c r="FA67" s="10">
        <v>3498.0124999999998</v>
      </c>
      <c r="FB67" s="10">
        <v>3498.0124999999998</v>
      </c>
      <c r="FC67" s="10">
        <v>3498.0124999999998</v>
      </c>
      <c r="FD67" s="10">
        <v>3498.0124999999998</v>
      </c>
      <c r="FE67" s="10">
        <v>3498.0124999999998</v>
      </c>
      <c r="FF67" s="10">
        <v>3498.0124999999998</v>
      </c>
    </row>
    <row r="68" spans="1:163" ht="13.5" thickBot="1">
      <c r="A68" s="32"/>
      <c r="B68" s="33" t="s">
        <v>129</v>
      </c>
      <c r="C68" s="34">
        <f t="shared" ref="C68:O68" si="0">SUM(C4:C67)</f>
        <v>11302766.63542</v>
      </c>
      <c r="D68" s="35">
        <f t="shared" si="0"/>
        <v>0</v>
      </c>
      <c r="E68" s="35">
        <f t="shared" si="0"/>
        <v>0</v>
      </c>
      <c r="F68" s="35">
        <f t="shared" si="0"/>
        <v>0</v>
      </c>
      <c r="G68" s="35">
        <f t="shared" si="0"/>
        <v>0</v>
      </c>
      <c r="H68" s="35">
        <f t="shared" si="0"/>
        <v>0</v>
      </c>
      <c r="I68" s="35">
        <f t="shared" si="0"/>
        <v>0</v>
      </c>
      <c r="J68" s="35">
        <f t="shared" si="0"/>
        <v>0</v>
      </c>
      <c r="K68" s="35">
        <f t="shared" si="0"/>
        <v>0</v>
      </c>
      <c r="L68" s="35">
        <f t="shared" si="0"/>
        <v>11170503.272569999</v>
      </c>
      <c r="M68" s="35">
        <f t="shared" si="0"/>
        <v>11262192.154370001</v>
      </c>
      <c r="N68" s="35">
        <f t="shared" si="0"/>
        <v>11276003.305420002</v>
      </c>
      <c r="O68" s="35">
        <f t="shared" si="0"/>
        <v>11302767.065420002</v>
      </c>
      <c r="P68" s="35">
        <f>SUM(P4:P67)</f>
        <v>11302767.065420002</v>
      </c>
      <c r="Q68" s="35">
        <f t="shared" ref="Q68:AA68" si="1">SUM(Q4:Q67)</f>
        <v>11302767.065420002</v>
      </c>
      <c r="R68" s="35">
        <f t="shared" si="1"/>
        <v>11302767.065420002</v>
      </c>
      <c r="S68" s="35">
        <f t="shared" si="1"/>
        <v>11302767.065420002</v>
      </c>
      <c r="T68" s="35">
        <f t="shared" si="1"/>
        <v>11302767.065420002</v>
      </c>
      <c r="U68" s="35">
        <f t="shared" si="1"/>
        <v>11302767.065420002</v>
      </c>
      <c r="V68" s="35">
        <f t="shared" si="1"/>
        <v>11302767.065420002</v>
      </c>
      <c r="W68" s="35">
        <f t="shared" si="1"/>
        <v>11302767.065420002</v>
      </c>
      <c r="X68" s="35">
        <f t="shared" si="1"/>
        <v>11302767.065420002</v>
      </c>
      <c r="Y68" s="35">
        <f t="shared" si="1"/>
        <v>11302767.065420002</v>
      </c>
      <c r="Z68" s="35">
        <f t="shared" si="1"/>
        <v>11302767.065420002</v>
      </c>
      <c r="AA68" s="35">
        <f t="shared" si="1"/>
        <v>11302767.065420002</v>
      </c>
      <c r="AB68" s="35">
        <f>SUM(AB4:AB67)</f>
        <v>11302767.065420002</v>
      </c>
      <c r="AC68" s="35">
        <f t="shared" ref="AC68:AM68" si="2">SUM(AC4:AC67)</f>
        <v>11302767.065420002</v>
      </c>
      <c r="AD68" s="35">
        <f t="shared" si="2"/>
        <v>11302767.065420002</v>
      </c>
      <c r="AE68" s="35">
        <f t="shared" si="2"/>
        <v>11302767.065420002</v>
      </c>
      <c r="AF68" s="35">
        <f t="shared" si="2"/>
        <v>11302767.065420002</v>
      </c>
      <c r="AG68" s="35">
        <f t="shared" si="2"/>
        <v>11302767.065420002</v>
      </c>
      <c r="AH68" s="35">
        <f t="shared" si="2"/>
        <v>11302767.065420002</v>
      </c>
      <c r="AI68" s="35">
        <f t="shared" si="2"/>
        <v>11302767.065420002</v>
      </c>
      <c r="AJ68" s="35">
        <f t="shared" si="2"/>
        <v>11302767.065420002</v>
      </c>
      <c r="AK68" s="35">
        <f t="shared" si="2"/>
        <v>11302767.065420002</v>
      </c>
      <c r="AL68" s="35">
        <f t="shared" si="2"/>
        <v>11302767.065420002</v>
      </c>
      <c r="AM68" s="35">
        <f t="shared" si="2"/>
        <v>11302767.065420002</v>
      </c>
      <c r="AN68" s="35">
        <f>SUM(AN4:AN67)</f>
        <v>12998182.125232996</v>
      </c>
      <c r="AO68" s="35">
        <f t="shared" ref="AO68:AY68" si="3">SUM(AO4:AO67)</f>
        <v>12998182.125232996</v>
      </c>
      <c r="AP68" s="35">
        <f t="shared" si="3"/>
        <v>12998182.125232996</v>
      </c>
      <c r="AQ68" s="35">
        <f t="shared" si="3"/>
        <v>12998182.125232996</v>
      </c>
      <c r="AR68" s="35">
        <f t="shared" si="3"/>
        <v>12998182.125232996</v>
      </c>
      <c r="AS68" s="35">
        <f t="shared" si="3"/>
        <v>12998182.125232996</v>
      </c>
      <c r="AT68" s="35">
        <f t="shared" si="3"/>
        <v>12998182.125232996</v>
      </c>
      <c r="AU68" s="35">
        <f t="shared" si="3"/>
        <v>12998182.125232996</v>
      </c>
      <c r="AV68" s="35">
        <f t="shared" si="3"/>
        <v>12998182.125232996</v>
      </c>
      <c r="AW68" s="35">
        <f t="shared" si="3"/>
        <v>12998182.125232996</v>
      </c>
      <c r="AX68" s="35">
        <f t="shared" si="3"/>
        <v>12998182.125232996</v>
      </c>
      <c r="AY68" s="35">
        <f t="shared" si="3"/>
        <v>12998182.125232996</v>
      </c>
      <c r="AZ68" s="35">
        <f>SUM(AZ4:AZ67)</f>
        <v>12998182.125232996</v>
      </c>
      <c r="BA68" s="35">
        <f t="shared" ref="BA68:BK68" si="4">SUM(BA4:BA67)</f>
        <v>12998182.125232996</v>
      </c>
      <c r="BB68" s="35">
        <f t="shared" si="4"/>
        <v>12998182.125232996</v>
      </c>
      <c r="BC68" s="35">
        <f t="shared" si="4"/>
        <v>12998182.125232996</v>
      </c>
      <c r="BD68" s="35">
        <f t="shared" si="4"/>
        <v>12998182.125232996</v>
      </c>
      <c r="BE68" s="35">
        <f t="shared" si="4"/>
        <v>12998182.125232996</v>
      </c>
      <c r="BF68" s="35">
        <f t="shared" si="4"/>
        <v>12998182.125232996</v>
      </c>
      <c r="BG68" s="35">
        <f t="shared" si="4"/>
        <v>12998182.125232996</v>
      </c>
      <c r="BH68" s="35">
        <f t="shared" si="4"/>
        <v>12998182.125232996</v>
      </c>
      <c r="BI68" s="35">
        <f t="shared" si="4"/>
        <v>12998182.125232996</v>
      </c>
      <c r="BJ68" s="35">
        <f t="shared" si="4"/>
        <v>12998182.125232996</v>
      </c>
      <c r="BK68" s="35">
        <f t="shared" si="4"/>
        <v>12998182.125232996</v>
      </c>
      <c r="BL68" s="35">
        <f>SUM(BL4:BL67)</f>
        <v>12998182.125232996</v>
      </c>
      <c r="BM68" s="35">
        <f t="shared" ref="BM68:BW68" si="5">SUM(BM4:BM67)</f>
        <v>12998182.125232996</v>
      </c>
      <c r="BN68" s="35">
        <f t="shared" si="5"/>
        <v>12998182.125232996</v>
      </c>
      <c r="BO68" s="35">
        <f t="shared" si="5"/>
        <v>12998182.125232996</v>
      </c>
      <c r="BP68" s="35">
        <f t="shared" si="5"/>
        <v>12998182.125232996</v>
      </c>
      <c r="BQ68" s="35">
        <f t="shared" si="5"/>
        <v>12998182.125232996</v>
      </c>
      <c r="BR68" s="35">
        <f t="shared" si="5"/>
        <v>12998182.125232996</v>
      </c>
      <c r="BS68" s="35">
        <f t="shared" si="5"/>
        <v>12998182.125232996</v>
      </c>
      <c r="BT68" s="35">
        <f t="shared" si="5"/>
        <v>12998182.125232996</v>
      </c>
      <c r="BU68" s="35">
        <f t="shared" si="5"/>
        <v>12998182.125232996</v>
      </c>
      <c r="BV68" s="35">
        <f t="shared" si="5"/>
        <v>12998182.125232996</v>
      </c>
      <c r="BW68" s="35">
        <f t="shared" si="5"/>
        <v>12998182.125232996</v>
      </c>
      <c r="BX68" s="35">
        <f>SUM(BX4:BX67)</f>
        <v>14949109.444017949</v>
      </c>
      <c r="BY68" s="35">
        <f t="shared" ref="BY68:CI68" si="6">SUM(BY4:BY67)</f>
        <v>14949109.444017949</v>
      </c>
      <c r="BZ68" s="35">
        <f t="shared" si="6"/>
        <v>14949109.444017949</v>
      </c>
      <c r="CA68" s="35">
        <f t="shared" si="6"/>
        <v>14949109.444017949</v>
      </c>
      <c r="CB68" s="35">
        <f t="shared" si="6"/>
        <v>14949109.444017949</v>
      </c>
      <c r="CC68" s="35">
        <f t="shared" si="6"/>
        <v>14949109.444017949</v>
      </c>
      <c r="CD68" s="35">
        <f t="shared" si="6"/>
        <v>14949109.444017949</v>
      </c>
      <c r="CE68" s="35">
        <f t="shared" si="6"/>
        <v>14949109.444017949</v>
      </c>
      <c r="CF68" s="35">
        <f t="shared" si="6"/>
        <v>14949109.444017949</v>
      </c>
      <c r="CG68" s="35">
        <f t="shared" si="6"/>
        <v>14949109.444017949</v>
      </c>
      <c r="CH68" s="35">
        <f t="shared" si="6"/>
        <v>14949109.444017949</v>
      </c>
      <c r="CI68" s="35">
        <f t="shared" si="6"/>
        <v>14949109.444017949</v>
      </c>
      <c r="CJ68" s="35">
        <f>SUM(CJ4:CJ67)</f>
        <v>14949109.444017949</v>
      </c>
      <c r="CK68" s="35">
        <f t="shared" ref="CK68:CU68" si="7">SUM(CK4:CK67)</f>
        <v>14949109.444017949</v>
      </c>
      <c r="CL68" s="35">
        <f t="shared" si="7"/>
        <v>14949109.444017949</v>
      </c>
      <c r="CM68" s="35">
        <f t="shared" si="7"/>
        <v>14949109.444017949</v>
      </c>
      <c r="CN68" s="35">
        <f t="shared" si="7"/>
        <v>14949109.444017949</v>
      </c>
      <c r="CO68" s="35">
        <f t="shared" si="7"/>
        <v>14949109.444017949</v>
      </c>
      <c r="CP68" s="35">
        <f t="shared" si="7"/>
        <v>14949109.444017949</v>
      </c>
      <c r="CQ68" s="35">
        <f t="shared" si="7"/>
        <v>14949109.444017949</v>
      </c>
      <c r="CR68" s="35">
        <f t="shared" si="7"/>
        <v>14949109.444017949</v>
      </c>
      <c r="CS68" s="35">
        <f t="shared" si="7"/>
        <v>14949109.444017949</v>
      </c>
      <c r="CT68" s="35">
        <f t="shared" si="7"/>
        <v>14949109.444017949</v>
      </c>
      <c r="CU68" s="35">
        <f t="shared" si="7"/>
        <v>14949109.444017949</v>
      </c>
      <c r="CV68" s="35">
        <f>SUM(CV4:CV67)</f>
        <v>14949109.444017949</v>
      </c>
      <c r="CW68" s="35">
        <f t="shared" ref="CW68:DG68" si="8">SUM(CW4:CW67)</f>
        <v>14949109.444017949</v>
      </c>
      <c r="CX68" s="35">
        <f t="shared" si="8"/>
        <v>14949109.444017949</v>
      </c>
      <c r="CY68" s="35">
        <f t="shared" si="8"/>
        <v>14949109.444017949</v>
      </c>
      <c r="CZ68" s="35">
        <f t="shared" si="8"/>
        <v>14949109.444017949</v>
      </c>
      <c r="DA68" s="35">
        <f t="shared" si="8"/>
        <v>14949109.444017949</v>
      </c>
      <c r="DB68" s="35">
        <f t="shared" si="8"/>
        <v>14949109.444017949</v>
      </c>
      <c r="DC68" s="35">
        <f t="shared" si="8"/>
        <v>14949109.444017949</v>
      </c>
      <c r="DD68" s="35">
        <f t="shared" si="8"/>
        <v>14949109.444017949</v>
      </c>
      <c r="DE68" s="35">
        <f t="shared" si="8"/>
        <v>14949109.444017949</v>
      </c>
      <c r="DF68" s="35">
        <f t="shared" si="8"/>
        <v>14949109.444017949</v>
      </c>
      <c r="DG68" s="35">
        <f t="shared" si="8"/>
        <v>14949109.444017949</v>
      </c>
      <c r="DH68" s="35">
        <f>SUM(DH4:DH67)</f>
        <v>17190095.860620648</v>
      </c>
      <c r="DI68" s="35">
        <f t="shared" ref="DI68:DS68" si="9">SUM(DI4:DI67)</f>
        <v>17190095.860620648</v>
      </c>
      <c r="DJ68" s="35">
        <f t="shared" si="9"/>
        <v>17190095.860620648</v>
      </c>
      <c r="DK68" s="35">
        <f t="shared" si="9"/>
        <v>17190095.860620648</v>
      </c>
      <c r="DL68" s="35">
        <f t="shared" si="9"/>
        <v>17190095.860620648</v>
      </c>
      <c r="DM68" s="35">
        <f t="shared" si="9"/>
        <v>17190095.860620648</v>
      </c>
      <c r="DN68" s="35">
        <f t="shared" si="9"/>
        <v>17190095.860620648</v>
      </c>
      <c r="DO68" s="35">
        <f t="shared" si="9"/>
        <v>17190095.860620648</v>
      </c>
      <c r="DP68" s="35">
        <f t="shared" si="9"/>
        <v>17190095.860620648</v>
      </c>
      <c r="DQ68" s="35">
        <f t="shared" si="9"/>
        <v>17190095.860620648</v>
      </c>
      <c r="DR68" s="35">
        <f t="shared" si="9"/>
        <v>17190095.860620648</v>
      </c>
      <c r="DS68" s="35">
        <f t="shared" si="9"/>
        <v>17190095.860620648</v>
      </c>
      <c r="DT68" s="35">
        <f>SUM(DT4:DT67)</f>
        <v>17190095.860620648</v>
      </c>
      <c r="DU68" s="35">
        <f t="shared" ref="DU68:EE68" si="10">SUM(DU4:DU67)</f>
        <v>17190095.860620648</v>
      </c>
      <c r="DV68" s="35">
        <f t="shared" si="10"/>
        <v>17190095.860620648</v>
      </c>
      <c r="DW68" s="35">
        <f t="shared" si="10"/>
        <v>17190095.860620648</v>
      </c>
      <c r="DX68" s="35">
        <f t="shared" si="10"/>
        <v>17190095.860620648</v>
      </c>
      <c r="DY68" s="35">
        <f t="shared" si="10"/>
        <v>17190095.860620648</v>
      </c>
      <c r="DZ68" s="35">
        <f t="shared" si="10"/>
        <v>17190095.860620648</v>
      </c>
      <c r="EA68" s="35">
        <f t="shared" si="10"/>
        <v>17190095.860620648</v>
      </c>
      <c r="EB68" s="35">
        <f t="shared" si="10"/>
        <v>17190095.860620648</v>
      </c>
      <c r="EC68" s="35">
        <f t="shared" si="10"/>
        <v>17190095.860620648</v>
      </c>
      <c r="ED68" s="35">
        <f t="shared" si="10"/>
        <v>17190095.860620648</v>
      </c>
      <c r="EE68" s="35">
        <f t="shared" si="10"/>
        <v>17190095.860620648</v>
      </c>
      <c r="EF68" s="35">
        <f>SUM(EF4:EF67)</f>
        <v>17190095.860620648</v>
      </c>
      <c r="EG68" s="35">
        <f t="shared" ref="EG68:EQ68" si="11">SUM(EG4:EG67)</f>
        <v>17190095.860620648</v>
      </c>
      <c r="EH68" s="35">
        <f t="shared" si="11"/>
        <v>17190095.860620648</v>
      </c>
      <c r="EI68" s="35">
        <f t="shared" si="11"/>
        <v>17190095.860620648</v>
      </c>
      <c r="EJ68" s="35">
        <f t="shared" si="11"/>
        <v>17190095.860620648</v>
      </c>
      <c r="EK68" s="35">
        <f t="shared" si="11"/>
        <v>17190095.860620648</v>
      </c>
      <c r="EL68" s="35">
        <f t="shared" si="11"/>
        <v>17190095.860620648</v>
      </c>
      <c r="EM68" s="35">
        <f t="shared" si="11"/>
        <v>17190095.860620648</v>
      </c>
      <c r="EN68" s="35">
        <f t="shared" si="11"/>
        <v>17190095.860620648</v>
      </c>
      <c r="EO68" s="35">
        <f t="shared" si="11"/>
        <v>17190095.860620648</v>
      </c>
      <c r="EP68" s="35">
        <f t="shared" si="11"/>
        <v>17190095.860620648</v>
      </c>
      <c r="EQ68" s="35">
        <f t="shared" si="11"/>
        <v>17190095.860620648</v>
      </c>
      <c r="ER68" s="35">
        <f>SUM(ER4:ER67)</f>
        <v>19768610.239725742</v>
      </c>
      <c r="ES68" s="35">
        <f t="shared" ref="ES68:FF68" si="12">SUM(ES4:ES67)</f>
        <v>19768610.239725742</v>
      </c>
      <c r="ET68" s="35">
        <f t="shared" si="12"/>
        <v>19768610.239725742</v>
      </c>
      <c r="EU68" s="35">
        <f t="shared" si="12"/>
        <v>19768610.239725742</v>
      </c>
      <c r="EV68" s="35">
        <f t="shared" si="12"/>
        <v>19768610.239725742</v>
      </c>
      <c r="EW68" s="35">
        <f t="shared" si="12"/>
        <v>19768610.239725742</v>
      </c>
      <c r="EX68" s="35">
        <f t="shared" si="12"/>
        <v>19768610.239725742</v>
      </c>
      <c r="EY68" s="35">
        <f t="shared" si="12"/>
        <v>19768610.239725742</v>
      </c>
      <c r="EZ68" s="35">
        <f t="shared" si="12"/>
        <v>19768610.239725742</v>
      </c>
      <c r="FA68" s="35">
        <f t="shared" si="12"/>
        <v>19768610.239725742</v>
      </c>
      <c r="FB68" s="35">
        <f t="shared" si="12"/>
        <v>19768610.239725742</v>
      </c>
      <c r="FC68" s="35">
        <f t="shared" si="12"/>
        <v>19768610.239725742</v>
      </c>
      <c r="FD68" s="35">
        <f t="shared" si="12"/>
        <v>19768610.239725742</v>
      </c>
      <c r="FE68" s="35">
        <f t="shared" si="12"/>
        <v>19768610.239725742</v>
      </c>
      <c r="FF68" s="35">
        <f t="shared" si="12"/>
        <v>19768610.239725742</v>
      </c>
      <c r="FG68" s="36">
        <f t="shared" ref="FG68:FG73" si="13">SUM(L68:FF68)</f>
        <v>2237752976.4391284</v>
      </c>
    </row>
    <row r="69" spans="1:163">
      <c r="B69" s="37" t="s">
        <v>130</v>
      </c>
      <c r="C69" s="38"/>
      <c r="D69" s="39">
        <f>D68*10%</f>
        <v>0</v>
      </c>
      <c r="E69" s="39">
        <f t="shared" ref="E69:O69" si="14">E68*10%</f>
        <v>0</v>
      </c>
      <c r="F69" s="39">
        <f t="shared" si="14"/>
        <v>0</v>
      </c>
      <c r="G69" s="39">
        <f t="shared" si="14"/>
        <v>0</v>
      </c>
      <c r="H69" s="39">
        <f t="shared" si="14"/>
        <v>0</v>
      </c>
      <c r="I69" s="39">
        <f t="shared" si="14"/>
        <v>0</v>
      </c>
      <c r="J69" s="39">
        <f t="shared" si="14"/>
        <v>0</v>
      </c>
      <c r="K69" s="39">
        <f t="shared" si="14"/>
        <v>0</v>
      </c>
      <c r="L69" s="39">
        <f t="shared" si="14"/>
        <v>1117050.3272569999</v>
      </c>
      <c r="M69" s="39">
        <f t="shared" si="14"/>
        <v>1126219.2154370002</v>
      </c>
      <c r="N69" s="39">
        <f t="shared" si="14"/>
        <v>1127600.3305420002</v>
      </c>
      <c r="O69" s="39">
        <f t="shared" si="14"/>
        <v>1130276.7065420002</v>
      </c>
      <c r="P69" s="39">
        <f>P68*10%</f>
        <v>1130276.7065420002</v>
      </c>
      <c r="Q69" s="39">
        <f t="shared" ref="Q69:AA69" si="15">Q68*10%</f>
        <v>1130276.7065420002</v>
      </c>
      <c r="R69" s="39">
        <f t="shared" si="15"/>
        <v>1130276.7065420002</v>
      </c>
      <c r="S69" s="39">
        <f t="shared" si="15"/>
        <v>1130276.7065420002</v>
      </c>
      <c r="T69" s="39">
        <f t="shared" si="15"/>
        <v>1130276.7065420002</v>
      </c>
      <c r="U69" s="39">
        <f t="shared" si="15"/>
        <v>1130276.7065420002</v>
      </c>
      <c r="V69" s="39">
        <f t="shared" si="15"/>
        <v>1130276.7065420002</v>
      </c>
      <c r="W69" s="39">
        <f t="shared" si="15"/>
        <v>1130276.7065420002</v>
      </c>
      <c r="X69" s="39">
        <f t="shared" si="15"/>
        <v>1130276.7065420002</v>
      </c>
      <c r="Y69" s="39">
        <f t="shared" si="15"/>
        <v>1130276.7065420002</v>
      </c>
      <c r="Z69" s="39">
        <f t="shared" si="15"/>
        <v>1130276.7065420002</v>
      </c>
      <c r="AA69" s="39">
        <f t="shared" si="15"/>
        <v>1130276.7065420002</v>
      </c>
      <c r="AB69" s="39">
        <f>AB68*10%</f>
        <v>1130276.7065420002</v>
      </c>
      <c r="AC69" s="39">
        <f t="shared" ref="AC69:AM69" si="16">AC68*10%</f>
        <v>1130276.7065420002</v>
      </c>
      <c r="AD69" s="39">
        <f t="shared" si="16"/>
        <v>1130276.7065420002</v>
      </c>
      <c r="AE69" s="39">
        <f t="shared" si="16"/>
        <v>1130276.7065420002</v>
      </c>
      <c r="AF69" s="39">
        <f t="shared" si="16"/>
        <v>1130276.7065420002</v>
      </c>
      <c r="AG69" s="39">
        <f t="shared" si="16"/>
        <v>1130276.7065420002</v>
      </c>
      <c r="AH69" s="39">
        <f t="shared" si="16"/>
        <v>1130276.7065420002</v>
      </c>
      <c r="AI69" s="39">
        <f t="shared" si="16"/>
        <v>1130276.7065420002</v>
      </c>
      <c r="AJ69" s="39">
        <f t="shared" si="16"/>
        <v>1130276.7065420002</v>
      </c>
      <c r="AK69" s="39">
        <f t="shared" si="16"/>
        <v>1130276.7065420002</v>
      </c>
      <c r="AL69" s="39">
        <f t="shared" si="16"/>
        <v>1130276.7065420002</v>
      </c>
      <c r="AM69" s="39">
        <f t="shared" si="16"/>
        <v>1130276.7065420002</v>
      </c>
      <c r="AN69" s="39">
        <f>AN68*10%</f>
        <v>1299818.2125232997</v>
      </c>
      <c r="AO69" s="39">
        <f t="shared" ref="AO69:AY69" si="17">AO68*10%</f>
        <v>1299818.2125232997</v>
      </c>
      <c r="AP69" s="39">
        <f t="shared" si="17"/>
        <v>1299818.2125232997</v>
      </c>
      <c r="AQ69" s="39">
        <f t="shared" si="17"/>
        <v>1299818.2125232997</v>
      </c>
      <c r="AR69" s="39">
        <f t="shared" si="17"/>
        <v>1299818.2125232997</v>
      </c>
      <c r="AS69" s="39">
        <f t="shared" si="17"/>
        <v>1299818.2125232997</v>
      </c>
      <c r="AT69" s="39">
        <f t="shared" si="17"/>
        <v>1299818.2125232997</v>
      </c>
      <c r="AU69" s="39">
        <f t="shared" si="17"/>
        <v>1299818.2125232997</v>
      </c>
      <c r="AV69" s="39">
        <f t="shared" si="17"/>
        <v>1299818.2125232997</v>
      </c>
      <c r="AW69" s="39">
        <f t="shared" si="17"/>
        <v>1299818.2125232997</v>
      </c>
      <c r="AX69" s="39">
        <f t="shared" si="17"/>
        <v>1299818.2125232997</v>
      </c>
      <c r="AY69" s="39">
        <f t="shared" si="17"/>
        <v>1299818.2125232997</v>
      </c>
      <c r="AZ69" s="39">
        <f>AZ68*10%</f>
        <v>1299818.2125232997</v>
      </c>
      <c r="BA69" s="39">
        <f t="shared" ref="BA69:BK69" si="18">BA68*10%</f>
        <v>1299818.2125232997</v>
      </c>
      <c r="BB69" s="39">
        <f t="shared" si="18"/>
        <v>1299818.2125232997</v>
      </c>
      <c r="BC69" s="39">
        <f t="shared" si="18"/>
        <v>1299818.2125232997</v>
      </c>
      <c r="BD69" s="39">
        <f t="shared" si="18"/>
        <v>1299818.2125232997</v>
      </c>
      <c r="BE69" s="39">
        <f t="shared" si="18"/>
        <v>1299818.2125232997</v>
      </c>
      <c r="BF69" s="39">
        <f t="shared" si="18"/>
        <v>1299818.2125232997</v>
      </c>
      <c r="BG69" s="39">
        <f t="shared" si="18"/>
        <v>1299818.2125232997</v>
      </c>
      <c r="BH69" s="39">
        <f t="shared" si="18"/>
        <v>1299818.2125232997</v>
      </c>
      <c r="BI69" s="39">
        <f t="shared" si="18"/>
        <v>1299818.2125232997</v>
      </c>
      <c r="BJ69" s="39">
        <f t="shared" si="18"/>
        <v>1299818.2125232997</v>
      </c>
      <c r="BK69" s="39">
        <f t="shared" si="18"/>
        <v>1299818.2125232997</v>
      </c>
      <c r="BL69" s="39">
        <f>BL68*10%</f>
        <v>1299818.2125232997</v>
      </c>
      <c r="BM69" s="39">
        <f t="shared" ref="BM69:BW69" si="19">BM68*10%</f>
        <v>1299818.2125232997</v>
      </c>
      <c r="BN69" s="39">
        <f t="shared" si="19"/>
        <v>1299818.2125232997</v>
      </c>
      <c r="BO69" s="39">
        <f t="shared" si="19"/>
        <v>1299818.2125232997</v>
      </c>
      <c r="BP69" s="39">
        <f t="shared" si="19"/>
        <v>1299818.2125232997</v>
      </c>
      <c r="BQ69" s="39">
        <f t="shared" si="19"/>
        <v>1299818.2125232997</v>
      </c>
      <c r="BR69" s="39">
        <f t="shared" si="19"/>
        <v>1299818.2125232997</v>
      </c>
      <c r="BS69" s="39">
        <f t="shared" si="19"/>
        <v>1299818.2125232997</v>
      </c>
      <c r="BT69" s="39">
        <f t="shared" si="19"/>
        <v>1299818.2125232997</v>
      </c>
      <c r="BU69" s="39">
        <f t="shared" si="19"/>
        <v>1299818.2125232997</v>
      </c>
      <c r="BV69" s="39">
        <f t="shared" si="19"/>
        <v>1299818.2125232997</v>
      </c>
      <c r="BW69" s="39">
        <f t="shared" si="19"/>
        <v>1299818.2125232997</v>
      </c>
      <c r="BX69" s="39">
        <f>BX68*10%</f>
        <v>1494910.944401795</v>
      </c>
      <c r="BY69" s="39">
        <f t="shared" ref="BY69:CI69" si="20">BY68*10%</f>
        <v>1494910.944401795</v>
      </c>
      <c r="BZ69" s="39">
        <f t="shared" si="20"/>
        <v>1494910.944401795</v>
      </c>
      <c r="CA69" s="39">
        <f t="shared" si="20"/>
        <v>1494910.944401795</v>
      </c>
      <c r="CB69" s="39">
        <f t="shared" si="20"/>
        <v>1494910.944401795</v>
      </c>
      <c r="CC69" s="39">
        <f t="shared" si="20"/>
        <v>1494910.944401795</v>
      </c>
      <c r="CD69" s="39">
        <f t="shared" si="20"/>
        <v>1494910.944401795</v>
      </c>
      <c r="CE69" s="39">
        <f t="shared" si="20"/>
        <v>1494910.944401795</v>
      </c>
      <c r="CF69" s="39">
        <f t="shared" si="20"/>
        <v>1494910.944401795</v>
      </c>
      <c r="CG69" s="39">
        <f t="shared" si="20"/>
        <v>1494910.944401795</v>
      </c>
      <c r="CH69" s="39">
        <f t="shared" si="20"/>
        <v>1494910.944401795</v>
      </c>
      <c r="CI69" s="39">
        <f t="shared" si="20"/>
        <v>1494910.944401795</v>
      </c>
      <c r="CJ69" s="39">
        <f>CJ68*10%</f>
        <v>1494910.944401795</v>
      </c>
      <c r="CK69" s="39">
        <f t="shared" ref="CK69:CU69" si="21">CK68*10%</f>
        <v>1494910.944401795</v>
      </c>
      <c r="CL69" s="39">
        <f t="shared" si="21"/>
        <v>1494910.944401795</v>
      </c>
      <c r="CM69" s="39">
        <f t="shared" si="21"/>
        <v>1494910.944401795</v>
      </c>
      <c r="CN69" s="39">
        <f t="shared" si="21"/>
        <v>1494910.944401795</v>
      </c>
      <c r="CO69" s="39">
        <f t="shared" si="21"/>
        <v>1494910.944401795</v>
      </c>
      <c r="CP69" s="39">
        <f t="shared" si="21"/>
        <v>1494910.944401795</v>
      </c>
      <c r="CQ69" s="39">
        <f t="shared" si="21"/>
        <v>1494910.944401795</v>
      </c>
      <c r="CR69" s="39">
        <f t="shared" si="21"/>
        <v>1494910.944401795</v>
      </c>
      <c r="CS69" s="39">
        <f t="shared" si="21"/>
        <v>1494910.944401795</v>
      </c>
      <c r="CT69" s="39">
        <f t="shared" si="21"/>
        <v>1494910.944401795</v>
      </c>
      <c r="CU69" s="39">
        <f t="shared" si="21"/>
        <v>1494910.944401795</v>
      </c>
      <c r="CV69" s="39">
        <f>CV68*10%</f>
        <v>1494910.944401795</v>
      </c>
      <c r="CW69" s="39">
        <f t="shared" ref="CW69:DG69" si="22">CW68*10%</f>
        <v>1494910.944401795</v>
      </c>
      <c r="CX69" s="39">
        <f t="shared" si="22"/>
        <v>1494910.944401795</v>
      </c>
      <c r="CY69" s="39">
        <f t="shared" si="22"/>
        <v>1494910.944401795</v>
      </c>
      <c r="CZ69" s="39">
        <f t="shared" si="22"/>
        <v>1494910.944401795</v>
      </c>
      <c r="DA69" s="39">
        <f t="shared" si="22"/>
        <v>1494910.944401795</v>
      </c>
      <c r="DB69" s="39">
        <f t="shared" si="22"/>
        <v>1494910.944401795</v>
      </c>
      <c r="DC69" s="39">
        <f t="shared" si="22"/>
        <v>1494910.944401795</v>
      </c>
      <c r="DD69" s="39">
        <f t="shared" si="22"/>
        <v>1494910.944401795</v>
      </c>
      <c r="DE69" s="39">
        <f t="shared" si="22"/>
        <v>1494910.944401795</v>
      </c>
      <c r="DF69" s="39">
        <f t="shared" si="22"/>
        <v>1494910.944401795</v>
      </c>
      <c r="DG69" s="39">
        <f t="shared" si="22"/>
        <v>1494910.944401795</v>
      </c>
      <c r="DH69" s="39">
        <f>DH68*10%</f>
        <v>1719009.5860620649</v>
      </c>
      <c r="DI69" s="39">
        <f t="shared" ref="DI69:DS69" si="23">DI68*10%</f>
        <v>1719009.5860620649</v>
      </c>
      <c r="DJ69" s="39">
        <f t="shared" si="23"/>
        <v>1719009.5860620649</v>
      </c>
      <c r="DK69" s="39">
        <f t="shared" si="23"/>
        <v>1719009.5860620649</v>
      </c>
      <c r="DL69" s="39">
        <f t="shared" si="23"/>
        <v>1719009.5860620649</v>
      </c>
      <c r="DM69" s="39">
        <f t="shared" si="23"/>
        <v>1719009.5860620649</v>
      </c>
      <c r="DN69" s="39">
        <f t="shared" si="23"/>
        <v>1719009.5860620649</v>
      </c>
      <c r="DO69" s="39">
        <f t="shared" si="23"/>
        <v>1719009.5860620649</v>
      </c>
      <c r="DP69" s="39">
        <f t="shared" si="23"/>
        <v>1719009.5860620649</v>
      </c>
      <c r="DQ69" s="39">
        <f t="shared" si="23"/>
        <v>1719009.5860620649</v>
      </c>
      <c r="DR69" s="39">
        <f t="shared" si="23"/>
        <v>1719009.5860620649</v>
      </c>
      <c r="DS69" s="39">
        <f t="shared" si="23"/>
        <v>1719009.5860620649</v>
      </c>
      <c r="DT69" s="39">
        <f>DT68*10%</f>
        <v>1719009.5860620649</v>
      </c>
      <c r="DU69" s="39">
        <f t="shared" ref="DU69:EE69" si="24">DU68*10%</f>
        <v>1719009.5860620649</v>
      </c>
      <c r="DV69" s="39">
        <f t="shared" si="24"/>
        <v>1719009.5860620649</v>
      </c>
      <c r="DW69" s="39">
        <f t="shared" si="24"/>
        <v>1719009.5860620649</v>
      </c>
      <c r="DX69" s="39">
        <f t="shared" si="24"/>
        <v>1719009.5860620649</v>
      </c>
      <c r="DY69" s="39">
        <f t="shared" si="24"/>
        <v>1719009.5860620649</v>
      </c>
      <c r="DZ69" s="39">
        <f t="shared" si="24"/>
        <v>1719009.5860620649</v>
      </c>
      <c r="EA69" s="39">
        <f t="shared" si="24"/>
        <v>1719009.5860620649</v>
      </c>
      <c r="EB69" s="39">
        <f t="shared" si="24"/>
        <v>1719009.5860620649</v>
      </c>
      <c r="EC69" s="39">
        <f t="shared" si="24"/>
        <v>1719009.5860620649</v>
      </c>
      <c r="ED69" s="39">
        <f t="shared" si="24"/>
        <v>1719009.5860620649</v>
      </c>
      <c r="EE69" s="39">
        <f t="shared" si="24"/>
        <v>1719009.5860620649</v>
      </c>
      <c r="EF69" s="39">
        <f>EF68*10%</f>
        <v>1719009.5860620649</v>
      </c>
      <c r="EG69" s="39">
        <f t="shared" ref="EG69:EQ69" si="25">EG68*10%</f>
        <v>1719009.5860620649</v>
      </c>
      <c r="EH69" s="39">
        <f t="shared" si="25"/>
        <v>1719009.5860620649</v>
      </c>
      <c r="EI69" s="39">
        <f t="shared" si="25"/>
        <v>1719009.5860620649</v>
      </c>
      <c r="EJ69" s="39">
        <f t="shared" si="25"/>
        <v>1719009.5860620649</v>
      </c>
      <c r="EK69" s="39">
        <f t="shared" si="25"/>
        <v>1719009.5860620649</v>
      </c>
      <c r="EL69" s="39">
        <f t="shared" si="25"/>
        <v>1719009.5860620649</v>
      </c>
      <c r="EM69" s="39">
        <f t="shared" si="25"/>
        <v>1719009.5860620649</v>
      </c>
      <c r="EN69" s="39">
        <f t="shared" si="25"/>
        <v>1719009.5860620649</v>
      </c>
      <c r="EO69" s="39">
        <f t="shared" si="25"/>
        <v>1719009.5860620649</v>
      </c>
      <c r="EP69" s="39">
        <f t="shared" si="25"/>
        <v>1719009.5860620649</v>
      </c>
      <c r="EQ69" s="39">
        <f t="shared" si="25"/>
        <v>1719009.5860620649</v>
      </c>
      <c r="ER69" s="39">
        <f>ER68*10%</f>
        <v>1976861.0239725744</v>
      </c>
      <c r="ES69" s="39">
        <f t="shared" ref="ES69:FF69" si="26">ES68*10%</f>
        <v>1976861.0239725744</v>
      </c>
      <c r="ET69" s="39">
        <f t="shared" si="26"/>
        <v>1976861.0239725744</v>
      </c>
      <c r="EU69" s="39">
        <f t="shared" si="26"/>
        <v>1976861.0239725744</v>
      </c>
      <c r="EV69" s="39">
        <f t="shared" si="26"/>
        <v>1976861.0239725744</v>
      </c>
      <c r="EW69" s="39">
        <f t="shared" si="26"/>
        <v>1976861.0239725744</v>
      </c>
      <c r="EX69" s="39">
        <f t="shared" si="26"/>
        <v>1976861.0239725744</v>
      </c>
      <c r="EY69" s="39">
        <f t="shared" si="26"/>
        <v>1976861.0239725744</v>
      </c>
      <c r="EZ69" s="39">
        <f t="shared" si="26"/>
        <v>1976861.0239725744</v>
      </c>
      <c r="FA69" s="39">
        <f t="shared" si="26"/>
        <v>1976861.0239725744</v>
      </c>
      <c r="FB69" s="39">
        <f t="shared" si="26"/>
        <v>1976861.0239725744</v>
      </c>
      <c r="FC69" s="39">
        <f t="shared" si="26"/>
        <v>1976861.0239725744</v>
      </c>
      <c r="FD69" s="39">
        <f t="shared" si="26"/>
        <v>1976861.0239725744</v>
      </c>
      <c r="FE69" s="39">
        <f t="shared" si="26"/>
        <v>1976861.0239725744</v>
      </c>
      <c r="FF69" s="39">
        <f t="shared" si="26"/>
        <v>1976861.0239725744</v>
      </c>
      <c r="FG69" s="36">
        <f t="shared" si="13"/>
        <v>223775297.6439127</v>
      </c>
    </row>
    <row r="70" spans="1:163">
      <c r="B70" s="37" t="s">
        <v>131</v>
      </c>
      <c r="C70" s="38"/>
      <c r="D70" s="39"/>
      <c r="E70" s="39"/>
      <c r="F70" s="39"/>
      <c r="G70" s="39"/>
      <c r="H70" s="39"/>
      <c r="I70" s="39"/>
      <c r="J70" s="39"/>
      <c r="K70" s="39"/>
      <c r="L70" s="39">
        <f>+L68-L69</f>
        <v>10053452.945312999</v>
      </c>
      <c r="M70" s="39">
        <f>+M68-M69</f>
        <v>10135972.938933</v>
      </c>
      <c r="N70" s="39">
        <f>+N68-N69</f>
        <v>10148402.974878002</v>
      </c>
      <c r="O70" s="39">
        <f>+O68-O69</f>
        <v>10172490.358878002</v>
      </c>
      <c r="P70" s="39">
        <f>+P68-P69</f>
        <v>10172490.358878002</v>
      </c>
      <c r="Q70" s="39">
        <f t="shared" ref="Q70:AA70" si="27">+Q68-Q69</f>
        <v>10172490.358878002</v>
      </c>
      <c r="R70" s="39">
        <f t="shared" si="27"/>
        <v>10172490.358878002</v>
      </c>
      <c r="S70" s="39">
        <f t="shared" si="27"/>
        <v>10172490.358878002</v>
      </c>
      <c r="T70" s="39">
        <f t="shared" si="27"/>
        <v>10172490.358878002</v>
      </c>
      <c r="U70" s="39">
        <f t="shared" si="27"/>
        <v>10172490.358878002</v>
      </c>
      <c r="V70" s="39">
        <f t="shared" si="27"/>
        <v>10172490.358878002</v>
      </c>
      <c r="W70" s="39">
        <f t="shared" si="27"/>
        <v>10172490.358878002</v>
      </c>
      <c r="X70" s="39">
        <f t="shared" si="27"/>
        <v>10172490.358878002</v>
      </c>
      <c r="Y70" s="39">
        <f t="shared" si="27"/>
        <v>10172490.358878002</v>
      </c>
      <c r="Z70" s="39">
        <f t="shared" si="27"/>
        <v>10172490.358878002</v>
      </c>
      <c r="AA70" s="39">
        <f t="shared" si="27"/>
        <v>10172490.358878002</v>
      </c>
      <c r="AB70" s="39">
        <f>+AB68-AB69</f>
        <v>10172490.358878002</v>
      </c>
      <c r="AC70" s="39">
        <f t="shared" ref="AC70:AM70" si="28">+AC68-AC69</f>
        <v>10172490.358878002</v>
      </c>
      <c r="AD70" s="39">
        <f t="shared" si="28"/>
        <v>10172490.358878002</v>
      </c>
      <c r="AE70" s="39">
        <f t="shared" si="28"/>
        <v>10172490.358878002</v>
      </c>
      <c r="AF70" s="39">
        <f t="shared" si="28"/>
        <v>10172490.358878002</v>
      </c>
      <c r="AG70" s="39">
        <f t="shared" si="28"/>
        <v>10172490.358878002</v>
      </c>
      <c r="AH70" s="39">
        <f t="shared" si="28"/>
        <v>10172490.358878002</v>
      </c>
      <c r="AI70" s="39">
        <f t="shared" si="28"/>
        <v>10172490.358878002</v>
      </c>
      <c r="AJ70" s="39">
        <f t="shared" si="28"/>
        <v>10172490.358878002</v>
      </c>
      <c r="AK70" s="39">
        <f t="shared" si="28"/>
        <v>10172490.358878002</v>
      </c>
      <c r="AL70" s="39">
        <f t="shared" si="28"/>
        <v>10172490.358878002</v>
      </c>
      <c r="AM70" s="39">
        <f t="shared" si="28"/>
        <v>10172490.358878002</v>
      </c>
      <c r="AN70" s="39">
        <f>+AN68-AN69</f>
        <v>11698363.912709696</v>
      </c>
      <c r="AO70" s="39">
        <f t="shared" ref="AO70:AY70" si="29">+AO68-AO69</f>
        <v>11698363.912709696</v>
      </c>
      <c r="AP70" s="39">
        <f t="shared" si="29"/>
        <v>11698363.912709696</v>
      </c>
      <c r="AQ70" s="39">
        <f t="shared" si="29"/>
        <v>11698363.912709696</v>
      </c>
      <c r="AR70" s="39">
        <f t="shared" si="29"/>
        <v>11698363.912709696</v>
      </c>
      <c r="AS70" s="39">
        <f t="shared" si="29"/>
        <v>11698363.912709696</v>
      </c>
      <c r="AT70" s="39">
        <f t="shared" si="29"/>
        <v>11698363.912709696</v>
      </c>
      <c r="AU70" s="39">
        <f t="shared" si="29"/>
        <v>11698363.912709696</v>
      </c>
      <c r="AV70" s="39">
        <f t="shared" si="29"/>
        <v>11698363.912709696</v>
      </c>
      <c r="AW70" s="39">
        <f t="shared" si="29"/>
        <v>11698363.912709696</v>
      </c>
      <c r="AX70" s="39">
        <f t="shared" si="29"/>
        <v>11698363.912709696</v>
      </c>
      <c r="AY70" s="39">
        <f t="shared" si="29"/>
        <v>11698363.912709696</v>
      </c>
      <c r="AZ70" s="39">
        <f>+AZ68-AZ69</f>
        <v>11698363.912709696</v>
      </c>
      <c r="BA70" s="39">
        <f t="shared" ref="BA70:BK70" si="30">+BA68-BA69</f>
        <v>11698363.912709696</v>
      </c>
      <c r="BB70" s="39">
        <f t="shared" si="30"/>
        <v>11698363.912709696</v>
      </c>
      <c r="BC70" s="39">
        <f t="shared" si="30"/>
        <v>11698363.912709696</v>
      </c>
      <c r="BD70" s="39">
        <f t="shared" si="30"/>
        <v>11698363.912709696</v>
      </c>
      <c r="BE70" s="39">
        <f t="shared" si="30"/>
        <v>11698363.912709696</v>
      </c>
      <c r="BF70" s="39">
        <f t="shared" si="30"/>
        <v>11698363.912709696</v>
      </c>
      <c r="BG70" s="39">
        <f t="shared" si="30"/>
        <v>11698363.912709696</v>
      </c>
      <c r="BH70" s="39">
        <f t="shared" si="30"/>
        <v>11698363.912709696</v>
      </c>
      <c r="BI70" s="39">
        <f t="shared" si="30"/>
        <v>11698363.912709696</v>
      </c>
      <c r="BJ70" s="39">
        <f t="shared" si="30"/>
        <v>11698363.912709696</v>
      </c>
      <c r="BK70" s="39">
        <f t="shared" si="30"/>
        <v>11698363.912709696</v>
      </c>
      <c r="BL70" s="39">
        <f>+BL68-BL69</f>
        <v>11698363.912709696</v>
      </c>
      <c r="BM70" s="39">
        <f t="shared" ref="BM70:BW70" si="31">+BM68-BM69</f>
        <v>11698363.912709696</v>
      </c>
      <c r="BN70" s="39">
        <f t="shared" si="31"/>
        <v>11698363.912709696</v>
      </c>
      <c r="BO70" s="39">
        <f t="shared" si="31"/>
        <v>11698363.912709696</v>
      </c>
      <c r="BP70" s="39">
        <f t="shared" si="31"/>
        <v>11698363.912709696</v>
      </c>
      <c r="BQ70" s="39">
        <f t="shared" si="31"/>
        <v>11698363.912709696</v>
      </c>
      <c r="BR70" s="39">
        <f t="shared" si="31"/>
        <v>11698363.912709696</v>
      </c>
      <c r="BS70" s="39">
        <f t="shared" si="31"/>
        <v>11698363.912709696</v>
      </c>
      <c r="BT70" s="39">
        <f t="shared" si="31"/>
        <v>11698363.912709696</v>
      </c>
      <c r="BU70" s="39">
        <f t="shared" si="31"/>
        <v>11698363.912709696</v>
      </c>
      <c r="BV70" s="39">
        <f t="shared" si="31"/>
        <v>11698363.912709696</v>
      </c>
      <c r="BW70" s="39">
        <f t="shared" si="31"/>
        <v>11698363.912709696</v>
      </c>
      <c r="BX70" s="39">
        <f>+BX68-BX69</f>
        <v>13454198.499616154</v>
      </c>
      <c r="BY70" s="39">
        <f t="shared" ref="BY70:CI70" si="32">+BY68-BY69</f>
        <v>13454198.499616154</v>
      </c>
      <c r="BZ70" s="39">
        <f t="shared" si="32"/>
        <v>13454198.499616154</v>
      </c>
      <c r="CA70" s="39">
        <f t="shared" si="32"/>
        <v>13454198.499616154</v>
      </c>
      <c r="CB70" s="39">
        <f t="shared" si="32"/>
        <v>13454198.499616154</v>
      </c>
      <c r="CC70" s="39">
        <f t="shared" si="32"/>
        <v>13454198.499616154</v>
      </c>
      <c r="CD70" s="39">
        <f t="shared" si="32"/>
        <v>13454198.499616154</v>
      </c>
      <c r="CE70" s="39">
        <f t="shared" si="32"/>
        <v>13454198.499616154</v>
      </c>
      <c r="CF70" s="39">
        <f t="shared" si="32"/>
        <v>13454198.499616154</v>
      </c>
      <c r="CG70" s="39">
        <f t="shared" si="32"/>
        <v>13454198.499616154</v>
      </c>
      <c r="CH70" s="39">
        <f t="shared" si="32"/>
        <v>13454198.499616154</v>
      </c>
      <c r="CI70" s="39">
        <f t="shared" si="32"/>
        <v>13454198.499616154</v>
      </c>
      <c r="CJ70" s="39">
        <f>+CJ68-CJ69</f>
        <v>13454198.499616154</v>
      </c>
      <c r="CK70" s="39">
        <f t="shared" ref="CK70:CU70" si="33">+CK68-CK69</f>
        <v>13454198.499616154</v>
      </c>
      <c r="CL70" s="39">
        <f t="shared" si="33"/>
        <v>13454198.499616154</v>
      </c>
      <c r="CM70" s="39">
        <f t="shared" si="33"/>
        <v>13454198.499616154</v>
      </c>
      <c r="CN70" s="39">
        <f t="shared" si="33"/>
        <v>13454198.499616154</v>
      </c>
      <c r="CO70" s="39">
        <f t="shared" si="33"/>
        <v>13454198.499616154</v>
      </c>
      <c r="CP70" s="39">
        <f t="shared" si="33"/>
        <v>13454198.499616154</v>
      </c>
      <c r="CQ70" s="39">
        <f t="shared" si="33"/>
        <v>13454198.499616154</v>
      </c>
      <c r="CR70" s="39">
        <f t="shared" si="33"/>
        <v>13454198.499616154</v>
      </c>
      <c r="CS70" s="39">
        <f t="shared" si="33"/>
        <v>13454198.499616154</v>
      </c>
      <c r="CT70" s="39">
        <f t="shared" si="33"/>
        <v>13454198.499616154</v>
      </c>
      <c r="CU70" s="39">
        <f t="shared" si="33"/>
        <v>13454198.499616154</v>
      </c>
      <c r="CV70" s="39">
        <f>+CV68-CV69</f>
        <v>13454198.499616154</v>
      </c>
      <c r="CW70" s="39">
        <f t="shared" ref="CW70:DG70" si="34">+CW68-CW69</f>
        <v>13454198.499616154</v>
      </c>
      <c r="CX70" s="39">
        <f t="shared" si="34"/>
        <v>13454198.499616154</v>
      </c>
      <c r="CY70" s="39">
        <f t="shared" si="34"/>
        <v>13454198.499616154</v>
      </c>
      <c r="CZ70" s="39">
        <f t="shared" si="34"/>
        <v>13454198.499616154</v>
      </c>
      <c r="DA70" s="39">
        <f t="shared" si="34"/>
        <v>13454198.499616154</v>
      </c>
      <c r="DB70" s="39">
        <f t="shared" si="34"/>
        <v>13454198.499616154</v>
      </c>
      <c r="DC70" s="39">
        <f t="shared" si="34"/>
        <v>13454198.499616154</v>
      </c>
      <c r="DD70" s="39">
        <f t="shared" si="34"/>
        <v>13454198.499616154</v>
      </c>
      <c r="DE70" s="39">
        <f t="shared" si="34"/>
        <v>13454198.499616154</v>
      </c>
      <c r="DF70" s="39">
        <f t="shared" si="34"/>
        <v>13454198.499616154</v>
      </c>
      <c r="DG70" s="39">
        <f t="shared" si="34"/>
        <v>13454198.499616154</v>
      </c>
      <c r="DH70" s="39">
        <f>+DH68-DH69</f>
        <v>15471086.274558583</v>
      </c>
      <c r="DI70" s="39">
        <f t="shared" ref="DI70:DS70" si="35">+DI68-DI69</f>
        <v>15471086.274558583</v>
      </c>
      <c r="DJ70" s="39">
        <f t="shared" si="35"/>
        <v>15471086.274558583</v>
      </c>
      <c r="DK70" s="39">
        <f t="shared" si="35"/>
        <v>15471086.274558583</v>
      </c>
      <c r="DL70" s="39">
        <f t="shared" si="35"/>
        <v>15471086.274558583</v>
      </c>
      <c r="DM70" s="39">
        <f t="shared" si="35"/>
        <v>15471086.274558583</v>
      </c>
      <c r="DN70" s="39">
        <f t="shared" si="35"/>
        <v>15471086.274558583</v>
      </c>
      <c r="DO70" s="39">
        <f t="shared" si="35"/>
        <v>15471086.274558583</v>
      </c>
      <c r="DP70" s="39">
        <f t="shared" si="35"/>
        <v>15471086.274558583</v>
      </c>
      <c r="DQ70" s="39">
        <f t="shared" si="35"/>
        <v>15471086.274558583</v>
      </c>
      <c r="DR70" s="39">
        <f t="shared" si="35"/>
        <v>15471086.274558583</v>
      </c>
      <c r="DS70" s="39">
        <f t="shared" si="35"/>
        <v>15471086.274558583</v>
      </c>
      <c r="DT70" s="39">
        <f>+DT68-DT69</f>
        <v>15471086.274558583</v>
      </c>
      <c r="DU70" s="39">
        <f t="shared" ref="DU70:EE70" si="36">+DU68-DU69</f>
        <v>15471086.274558583</v>
      </c>
      <c r="DV70" s="39">
        <f t="shared" si="36"/>
        <v>15471086.274558583</v>
      </c>
      <c r="DW70" s="39">
        <f t="shared" si="36"/>
        <v>15471086.274558583</v>
      </c>
      <c r="DX70" s="39">
        <f t="shared" si="36"/>
        <v>15471086.274558583</v>
      </c>
      <c r="DY70" s="39">
        <f t="shared" si="36"/>
        <v>15471086.274558583</v>
      </c>
      <c r="DZ70" s="39">
        <f t="shared" si="36"/>
        <v>15471086.274558583</v>
      </c>
      <c r="EA70" s="39">
        <f t="shared" si="36"/>
        <v>15471086.274558583</v>
      </c>
      <c r="EB70" s="39">
        <f t="shared" si="36"/>
        <v>15471086.274558583</v>
      </c>
      <c r="EC70" s="39">
        <f t="shared" si="36"/>
        <v>15471086.274558583</v>
      </c>
      <c r="ED70" s="39">
        <f t="shared" si="36"/>
        <v>15471086.274558583</v>
      </c>
      <c r="EE70" s="39">
        <f t="shared" si="36"/>
        <v>15471086.274558583</v>
      </c>
      <c r="EF70" s="39">
        <f>+EF68-EF69</f>
        <v>15471086.274558583</v>
      </c>
      <c r="EG70" s="39">
        <f t="shared" ref="EG70:EQ70" si="37">+EG68-EG69</f>
        <v>15471086.274558583</v>
      </c>
      <c r="EH70" s="39">
        <f t="shared" si="37"/>
        <v>15471086.274558583</v>
      </c>
      <c r="EI70" s="39">
        <f t="shared" si="37"/>
        <v>15471086.274558583</v>
      </c>
      <c r="EJ70" s="39">
        <f t="shared" si="37"/>
        <v>15471086.274558583</v>
      </c>
      <c r="EK70" s="39">
        <f t="shared" si="37"/>
        <v>15471086.274558583</v>
      </c>
      <c r="EL70" s="39">
        <f t="shared" si="37"/>
        <v>15471086.274558583</v>
      </c>
      <c r="EM70" s="39">
        <f t="shared" si="37"/>
        <v>15471086.274558583</v>
      </c>
      <c r="EN70" s="39">
        <f t="shared" si="37"/>
        <v>15471086.274558583</v>
      </c>
      <c r="EO70" s="39">
        <f t="shared" si="37"/>
        <v>15471086.274558583</v>
      </c>
      <c r="EP70" s="39">
        <f t="shared" si="37"/>
        <v>15471086.274558583</v>
      </c>
      <c r="EQ70" s="39">
        <f t="shared" si="37"/>
        <v>15471086.274558583</v>
      </c>
      <c r="ER70" s="39">
        <f>+ER68-ER69</f>
        <v>17791749.215753168</v>
      </c>
      <c r="ES70" s="39">
        <f t="shared" ref="ES70:FF70" si="38">+ES68-ES69</f>
        <v>17791749.215753168</v>
      </c>
      <c r="ET70" s="39">
        <f t="shared" si="38"/>
        <v>17791749.215753168</v>
      </c>
      <c r="EU70" s="39">
        <f t="shared" si="38"/>
        <v>17791749.215753168</v>
      </c>
      <c r="EV70" s="39">
        <f t="shared" si="38"/>
        <v>17791749.215753168</v>
      </c>
      <c r="EW70" s="39">
        <f t="shared" si="38"/>
        <v>17791749.215753168</v>
      </c>
      <c r="EX70" s="39">
        <f t="shared" si="38"/>
        <v>17791749.215753168</v>
      </c>
      <c r="EY70" s="39">
        <f t="shared" si="38"/>
        <v>17791749.215753168</v>
      </c>
      <c r="EZ70" s="39">
        <f t="shared" si="38"/>
        <v>17791749.215753168</v>
      </c>
      <c r="FA70" s="39">
        <f t="shared" si="38"/>
        <v>17791749.215753168</v>
      </c>
      <c r="FB70" s="39">
        <f t="shared" si="38"/>
        <v>17791749.215753168</v>
      </c>
      <c r="FC70" s="39">
        <f t="shared" si="38"/>
        <v>17791749.215753168</v>
      </c>
      <c r="FD70" s="39">
        <f t="shared" si="38"/>
        <v>17791749.215753168</v>
      </c>
      <c r="FE70" s="39">
        <f t="shared" si="38"/>
        <v>17791749.215753168</v>
      </c>
      <c r="FF70" s="39">
        <f t="shared" si="38"/>
        <v>17791749.215753168</v>
      </c>
      <c r="FG70" s="36">
        <f t="shared" si="13"/>
        <v>2013977678.7952089</v>
      </c>
    </row>
    <row r="71" spans="1:163">
      <c r="B71" s="37" t="s">
        <v>132</v>
      </c>
      <c r="C71" s="38"/>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c r="EJ71" s="39"/>
      <c r="EK71" s="39"/>
      <c r="EL71" s="39"/>
      <c r="EM71" s="39"/>
      <c r="EN71" s="39"/>
      <c r="EO71" s="39"/>
      <c r="EP71" s="39"/>
      <c r="EQ71" s="39"/>
      <c r="ER71" s="39"/>
      <c r="ES71" s="39"/>
      <c r="ET71" s="39"/>
      <c r="EU71" s="39"/>
      <c r="EV71" s="39"/>
      <c r="EW71" s="39"/>
      <c r="EX71" s="39"/>
      <c r="EY71" s="39"/>
      <c r="EZ71" s="39"/>
      <c r="FA71" s="39"/>
      <c r="FB71" s="39"/>
      <c r="FC71" s="39"/>
      <c r="FD71" s="39"/>
      <c r="FE71" s="39"/>
      <c r="FF71" s="39"/>
      <c r="FG71" s="36"/>
    </row>
    <row r="72" spans="1:163">
      <c r="B72" s="37" t="s">
        <v>133</v>
      </c>
      <c r="C72" s="38"/>
      <c r="D72" s="35">
        <f>D68-D69</f>
        <v>0</v>
      </c>
      <c r="E72" s="35">
        <f t="shared" ref="E72:K72" si="39">E68-E69</f>
        <v>0</v>
      </c>
      <c r="F72" s="35">
        <f t="shared" si="39"/>
        <v>0</v>
      </c>
      <c r="G72" s="35">
        <f t="shared" si="39"/>
        <v>0</v>
      </c>
      <c r="H72" s="35">
        <f t="shared" si="39"/>
        <v>0</v>
      </c>
      <c r="I72" s="35">
        <f t="shared" si="39"/>
        <v>0</v>
      </c>
      <c r="J72" s="35">
        <f t="shared" si="39"/>
        <v>0</v>
      </c>
      <c r="K72" s="35">
        <f t="shared" si="39"/>
        <v>0</v>
      </c>
      <c r="L72" s="35">
        <f>SUM(L70:L71)</f>
        <v>10053452.945312999</v>
      </c>
      <c r="M72" s="35">
        <f>SUM(M70:M71)</f>
        <v>10135972.938933</v>
      </c>
      <c r="N72" s="35">
        <f>SUM(N70:N71)</f>
        <v>10148402.974878002</v>
      </c>
      <c r="O72" s="35">
        <f>SUM(O70:O71)</f>
        <v>10172490.358878002</v>
      </c>
      <c r="P72" s="35">
        <f>SUM(P70:P71)</f>
        <v>10172490.358878002</v>
      </c>
      <c r="Q72" s="35">
        <f t="shared" ref="Q72:AA72" si="40">SUM(Q70:Q71)</f>
        <v>10172490.358878002</v>
      </c>
      <c r="R72" s="35">
        <f t="shared" si="40"/>
        <v>10172490.358878002</v>
      </c>
      <c r="S72" s="35">
        <f t="shared" si="40"/>
        <v>10172490.358878002</v>
      </c>
      <c r="T72" s="35">
        <f t="shared" si="40"/>
        <v>10172490.358878002</v>
      </c>
      <c r="U72" s="35">
        <f t="shared" si="40"/>
        <v>10172490.358878002</v>
      </c>
      <c r="V72" s="35">
        <f t="shared" si="40"/>
        <v>10172490.358878002</v>
      </c>
      <c r="W72" s="35">
        <f t="shared" si="40"/>
        <v>10172490.358878002</v>
      </c>
      <c r="X72" s="35">
        <f t="shared" si="40"/>
        <v>10172490.358878002</v>
      </c>
      <c r="Y72" s="35">
        <f t="shared" si="40"/>
        <v>10172490.358878002</v>
      </c>
      <c r="Z72" s="35">
        <f t="shared" si="40"/>
        <v>10172490.358878002</v>
      </c>
      <c r="AA72" s="35">
        <f t="shared" si="40"/>
        <v>10172490.358878002</v>
      </c>
      <c r="AB72" s="35">
        <f>SUM(AB70:AB71)</f>
        <v>10172490.358878002</v>
      </c>
      <c r="AC72" s="35">
        <f t="shared" ref="AC72:AM72" si="41">SUM(AC70:AC71)</f>
        <v>10172490.358878002</v>
      </c>
      <c r="AD72" s="35">
        <f t="shared" si="41"/>
        <v>10172490.358878002</v>
      </c>
      <c r="AE72" s="35">
        <f t="shared" si="41"/>
        <v>10172490.358878002</v>
      </c>
      <c r="AF72" s="35">
        <f t="shared" si="41"/>
        <v>10172490.358878002</v>
      </c>
      <c r="AG72" s="35">
        <f t="shared" si="41"/>
        <v>10172490.358878002</v>
      </c>
      <c r="AH72" s="35">
        <f t="shared" si="41"/>
        <v>10172490.358878002</v>
      </c>
      <c r="AI72" s="35">
        <f t="shared" si="41"/>
        <v>10172490.358878002</v>
      </c>
      <c r="AJ72" s="35">
        <f t="shared" si="41"/>
        <v>10172490.358878002</v>
      </c>
      <c r="AK72" s="35">
        <f t="shared" si="41"/>
        <v>10172490.358878002</v>
      </c>
      <c r="AL72" s="35">
        <f t="shared" si="41"/>
        <v>10172490.358878002</v>
      </c>
      <c r="AM72" s="35">
        <f t="shared" si="41"/>
        <v>10172490.358878002</v>
      </c>
      <c r="AN72" s="35">
        <f>SUM(AN70:AN71)</f>
        <v>11698363.912709696</v>
      </c>
      <c r="AO72" s="35">
        <f t="shared" ref="AO72:AY72" si="42">SUM(AO70:AO71)</f>
        <v>11698363.912709696</v>
      </c>
      <c r="AP72" s="35">
        <f t="shared" si="42"/>
        <v>11698363.912709696</v>
      </c>
      <c r="AQ72" s="35">
        <f t="shared" si="42"/>
        <v>11698363.912709696</v>
      </c>
      <c r="AR72" s="35">
        <f t="shared" si="42"/>
        <v>11698363.912709696</v>
      </c>
      <c r="AS72" s="35">
        <f t="shared" si="42"/>
        <v>11698363.912709696</v>
      </c>
      <c r="AT72" s="35">
        <f t="shared" si="42"/>
        <v>11698363.912709696</v>
      </c>
      <c r="AU72" s="35">
        <f t="shared" si="42"/>
        <v>11698363.912709696</v>
      </c>
      <c r="AV72" s="35">
        <f t="shared" si="42"/>
        <v>11698363.912709696</v>
      </c>
      <c r="AW72" s="35">
        <f t="shared" si="42"/>
        <v>11698363.912709696</v>
      </c>
      <c r="AX72" s="35">
        <f t="shared" si="42"/>
        <v>11698363.912709696</v>
      </c>
      <c r="AY72" s="35">
        <f t="shared" si="42"/>
        <v>11698363.912709696</v>
      </c>
      <c r="AZ72" s="35">
        <f>SUM(AZ70:AZ71)</f>
        <v>11698363.912709696</v>
      </c>
      <c r="BA72" s="35">
        <f t="shared" ref="BA72:BK72" si="43">SUM(BA70:BA71)</f>
        <v>11698363.912709696</v>
      </c>
      <c r="BB72" s="35">
        <f t="shared" si="43"/>
        <v>11698363.912709696</v>
      </c>
      <c r="BC72" s="35">
        <f t="shared" si="43"/>
        <v>11698363.912709696</v>
      </c>
      <c r="BD72" s="35">
        <f t="shared" si="43"/>
        <v>11698363.912709696</v>
      </c>
      <c r="BE72" s="35">
        <f t="shared" si="43"/>
        <v>11698363.912709696</v>
      </c>
      <c r="BF72" s="35">
        <f t="shared" si="43"/>
        <v>11698363.912709696</v>
      </c>
      <c r="BG72" s="35">
        <f t="shared" si="43"/>
        <v>11698363.912709696</v>
      </c>
      <c r="BH72" s="35">
        <f t="shared" si="43"/>
        <v>11698363.912709696</v>
      </c>
      <c r="BI72" s="35">
        <f t="shared" si="43"/>
        <v>11698363.912709696</v>
      </c>
      <c r="BJ72" s="35">
        <f t="shared" si="43"/>
        <v>11698363.912709696</v>
      </c>
      <c r="BK72" s="35">
        <f t="shared" si="43"/>
        <v>11698363.912709696</v>
      </c>
      <c r="BL72" s="35">
        <f>SUM(BL70:BL71)</f>
        <v>11698363.912709696</v>
      </c>
      <c r="BM72" s="35">
        <f t="shared" ref="BM72:BW72" si="44">SUM(BM70:BM71)</f>
        <v>11698363.912709696</v>
      </c>
      <c r="BN72" s="35">
        <f t="shared" si="44"/>
        <v>11698363.912709696</v>
      </c>
      <c r="BO72" s="35">
        <f t="shared" si="44"/>
        <v>11698363.912709696</v>
      </c>
      <c r="BP72" s="35">
        <f t="shared" si="44"/>
        <v>11698363.912709696</v>
      </c>
      <c r="BQ72" s="35">
        <f t="shared" si="44"/>
        <v>11698363.912709696</v>
      </c>
      <c r="BR72" s="35">
        <f t="shared" si="44"/>
        <v>11698363.912709696</v>
      </c>
      <c r="BS72" s="35">
        <f t="shared" si="44"/>
        <v>11698363.912709696</v>
      </c>
      <c r="BT72" s="35">
        <f t="shared" si="44"/>
        <v>11698363.912709696</v>
      </c>
      <c r="BU72" s="35">
        <f t="shared" si="44"/>
        <v>11698363.912709696</v>
      </c>
      <c r="BV72" s="35">
        <f t="shared" si="44"/>
        <v>11698363.912709696</v>
      </c>
      <c r="BW72" s="35">
        <f t="shared" si="44"/>
        <v>11698363.912709696</v>
      </c>
      <c r="BX72" s="35">
        <f>SUM(BX70:BX71)</f>
        <v>13454198.499616154</v>
      </c>
      <c r="BY72" s="35">
        <f t="shared" ref="BY72:CI72" si="45">SUM(BY70:BY71)</f>
        <v>13454198.499616154</v>
      </c>
      <c r="BZ72" s="35">
        <f t="shared" si="45"/>
        <v>13454198.499616154</v>
      </c>
      <c r="CA72" s="35">
        <f t="shared" si="45"/>
        <v>13454198.499616154</v>
      </c>
      <c r="CB72" s="35">
        <f t="shared" si="45"/>
        <v>13454198.499616154</v>
      </c>
      <c r="CC72" s="35">
        <f t="shared" si="45"/>
        <v>13454198.499616154</v>
      </c>
      <c r="CD72" s="35">
        <f t="shared" si="45"/>
        <v>13454198.499616154</v>
      </c>
      <c r="CE72" s="35">
        <f t="shared" si="45"/>
        <v>13454198.499616154</v>
      </c>
      <c r="CF72" s="35">
        <f t="shared" si="45"/>
        <v>13454198.499616154</v>
      </c>
      <c r="CG72" s="35">
        <f t="shared" si="45"/>
        <v>13454198.499616154</v>
      </c>
      <c r="CH72" s="35">
        <f t="shared" si="45"/>
        <v>13454198.499616154</v>
      </c>
      <c r="CI72" s="35">
        <f t="shared" si="45"/>
        <v>13454198.499616154</v>
      </c>
      <c r="CJ72" s="35">
        <f>SUM(CJ70:CJ71)</f>
        <v>13454198.499616154</v>
      </c>
      <c r="CK72" s="35">
        <f t="shared" ref="CK72:CU72" si="46">SUM(CK70:CK71)</f>
        <v>13454198.499616154</v>
      </c>
      <c r="CL72" s="35">
        <f t="shared" si="46"/>
        <v>13454198.499616154</v>
      </c>
      <c r="CM72" s="35">
        <f t="shared" si="46"/>
        <v>13454198.499616154</v>
      </c>
      <c r="CN72" s="35">
        <f t="shared" si="46"/>
        <v>13454198.499616154</v>
      </c>
      <c r="CO72" s="35">
        <f t="shared" si="46"/>
        <v>13454198.499616154</v>
      </c>
      <c r="CP72" s="35">
        <f t="shared" si="46"/>
        <v>13454198.499616154</v>
      </c>
      <c r="CQ72" s="35">
        <f t="shared" si="46"/>
        <v>13454198.499616154</v>
      </c>
      <c r="CR72" s="35">
        <f t="shared" si="46"/>
        <v>13454198.499616154</v>
      </c>
      <c r="CS72" s="35">
        <f t="shared" si="46"/>
        <v>13454198.499616154</v>
      </c>
      <c r="CT72" s="35">
        <f t="shared" si="46"/>
        <v>13454198.499616154</v>
      </c>
      <c r="CU72" s="35">
        <f t="shared" si="46"/>
        <v>13454198.499616154</v>
      </c>
      <c r="CV72" s="35">
        <f>SUM(CV70:CV71)</f>
        <v>13454198.499616154</v>
      </c>
      <c r="CW72" s="35">
        <f t="shared" ref="CW72:DG72" si="47">SUM(CW70:CW71)</f>
        <v>13454198.499616154</v>
      </c>
      <c r="CX72" s="35">
        <f t="shared" si="47"/>
        <v>13454198.499616154</v>
      </c>
      <c r="CY72" s="35">
        <f t="shared" si="47"/>
        <v>13454198.499616154</v>
      </c>
      <c r="CZ72" s="35">
        <f t="shared" si="47"/>
        <v>13454198.499616154</v>
      </c>
      <c r="DA72" s="35">
        <f t="shared" si="47"/>
        <v>13454198.499616154</v>
      </c>
      <c r="DB72" s="35">
        <f t="shared" si="47"/>
        <v>13454198.499616154</v>
      </c>
      <c r="DC72" s="35">
        <f t="shared" si="47"/>
        <v>13454198.499616154</v>
      </c>
      <c r="DD72" s="35">
        <f t="shared" si="47"/>
        <v>13454198.499616154</v>
      </c>
      <c r="DE72" s="35">
        <f t="shared" si="47"/>
        <v>13454198.499616154</v>
      </c>
      <c r="DF72" s="35">
        <f t="shared" si="47"/>
        <v>13454198.499616154</v>
      </c>
      <c r="DG72" s="35">
        <f t="shared" si="47"/>
        <v>13454198.499616154</v>
      </c>
      <c r="DH72" s="35">
        <f>SUM(DH70:DH71)</f>
        <v>15471086.274558583</v>
      </c>
      <c r="DI72" s="35">
        <f t="shared" ref="DI72:DS72" si="48">SUM(DI70:DI71)</f>
        <v>15471086.274558583</v>
      </c>
      <c r="DJ72" s="35">
        <f t="shared" si="48"/>
        <v>15471086.274558583</v>
      </c>
      <c r="DK72" s="35">
        <f t="shared" si="48"/>
        <v>15471086.274558583</v>
      </c>
      <c r="DL72" s="35">
        <f t="shared" si="48"/>
        <v>15471086.274558583</v>
      </c>
      <c r="DM72" s="35">
        <f t="shared" si="48"/>
        <v>15471086.274558583</v>
      </c>
      <c r="DN72" s="35">
        <f t="shared" si="48"/>
        <v>15471086.274558583</v>
      </c>
      <c r="DO72" s="35">
        <f t="shared" si="48"/>
        <v>15471086.274558583</v>
      </c>
      <c r="DP72" s="35">
        <f t="shared" si="48"/>
        <v>15471086.274558583</v>
      </c>
      <c r="DQ72" s="35">
        <f t="shared" si="48"/>
        <v>15471086.274558583</v>
      </c>
      <c r="DR72" s="35">
        <f t="shared" si="48"/>
        <v>15471086.274558583</v>
      </c>
      <c r="DS72" s="35">
        <f t="shared" si="48"/>
        <v>15471086.274558583</v>
      </c>
      <c r="DT72" s="35">
        <f>SUM(DT70:DT71)</f>
        <v>15471086.274558583</v>
      </c>
      <c r="DU72" s="35">
        <f t="shared" ref="DU72:EE72" si="49">SUM(DU70:DU71)</f>
        <v>15471086.274558583</v>
      </c>
      <c r="DV72" s="35">
        <f t="shared" si="49"/>
        <v>15471086.274558583</v>
      </c>
      <c r="DW72" s="35">
        <f t="shared" si="49"/>
        <v>15471086.274558583</v>
      </c>
      <c r="DX72" s="35">
        <f t="shared" si="49"/>
        <v>15471086.274558583</v>
      </c>
      <c r="DY72" s="35">
        <f t="shared" si="49"/>
        <v>15471086.274558583</v>
      </c>
      <c r="DZ72" s="35">
        <f t="shared" si="49"/>
        <v>15471086.274558583</v>
      </c>
      <c r="EA72" s="35">
        <f t="shared" si="49"/>
        <v>15471086.274558583</v>
      </c>
      <c r="EB72" s="35">
        <f t="shared" si="49"/>
        <v>15471086.274558583</v>
      </c>
      <c r="EC72" s="35">
        <f t="shared" si="49"/>
        <v>15471086.274558583</v>
      </c>
      <c r="ED72" s="35">
        <f t="shared" si="49"/>
        <v>15471086.274558583</v>
      </c>
      <c r="EE72" s="35">
        <f t="shared" si="49"/>
        <v>15471086.274558583</v>
      </c>
      <c r="EF72" s="35">
        <f>SUM(EF70:EF71)</f>
        <v>15471086.274558583</v>
      </c>
      <c r="EG72" s="35">
        <f t="shared" ref="EG72:EQ72" si="50">SUM(EG70:EG71)</f>
        <v>15471086.274558583</v>
      </c>
      <c r="EH72" s="35">
        <f t="shared" si="50"/>
        <v>15471086.274558583</v>
      </c>
      <c r="EI72" s="35">
        <f t="shared" si="50"/>
        <v>15471086.274558583</v>
      </c>
      <c r="EJ72" s="35">
        <f t="shared" si="50"/>
        <v>15471086.274558583</v>
      </c>
      <c r="EK72" s="35">
        <f t="shared" si="50"/>
        <v>15471086.274558583</v>
      </c>
      <c r="EL72" s="35">
        <f t="shared" si="50"/>
        <v>15471086.274558583</v>
      </c>
      <c r="EM72" s="35">
        <f t="shared" si="50"/>
        <v>15471086.274558583</v>
      </c>
      <c r="EN72" s="35">
        <f t="shared" si="50"/>
        <v>15471086.274558583</v>
      </c>
      <c r="EO72" s="35">
        <f t="shared" si="50"/>
        <v>15471086.274558583</v>
      </c>
      <c r="EP72" s="35">
        <f t="shared" si="50"/>
        <v>15471086.274558583</v>
      </c>
      <c r="EQ72" s="35">
        <f t="shared" si="50"/>
        <v>15471086.274558583</v>
      </c>
      <c r="ER72" s="35">
        <f>SUM(ER70:ER71)</f>
        <v>17791749.215753168</v>
      </c>
      <c r="ES72" s="35">
        <f t="shared" ref="ES72:FC72" si="51">SUM(ES70:ES71)</f>
        <v>17791749.215753168</v>
      </c>
      <c r="ET72" s="35">
        <f t="shared" si="51"/>
        <v>17791749.215753168</v>
      </c>
      <c r="EU72" s="35">
        <f t="shared" si="51"/>
        <v>17791749.215753168</v>
      </c>
      <c r="EV72" s="35">
        <f t="shared" si="51"/>
        <v>17791749.215753168</v>
      </c>
      <c r="EW72" s="35">
        <f t="shared" si="51"/>
        <v>17791749.215753168</v>
      </c>
      <c r="EX72" s="35">
        <f t="shared" si="51"/>
        <v>17791749.215753168</v>
      </c>
      <c r="EY72" s="35">
        <f t="shared" si="51"/>
        <v>17791749.215753168</v>
      </c>
      <c r="EZ72" s="35">
        <f t="shared" si="51"/>
        <v>17791749.215753168</v>
      </c>
      <c r="FA72" s="35">
        <f t="shared" si="51"/>
        <v>17791749.215753168</v>
      </c>
      <c r="FB72" s="35">
        <f t="shared" si="51"/>
        <v>17791749.215753168</v>
      </c>
      <c r="FC72" s="35">
        <f t="shared" si="51"/>
        <v>17791749.215753168</v>
      </c>
      <c r="FD72" s="35">
        <f>SUM(FD70:FD71)</f>
        <v>17791749.215753168</v>
      </c>
      <c r="FE72" s="35">
        <f>SUM(FE70:FE71)</f>
        <v>17791749.215753168</v>
      </c>
      <c r="FF72" s="35">
        <f>SUM(FF70:FF71)</f>
        <v>17791749.215753168</v>
      </c>
      <c r="FG72" s="36">
        <f t="shared" si="13"/>
        <v>2013977678.7952089</v>
      </c>
    </row>
    <row r="73" spans="1:163">
      <c r="B73" s="40" t="s">
        <v>134</v>
      </c>
      <c r="C73" s="40"/>
      <c r="D73" s="41">
        <f>D72/(1+$B$988)^(31/365)</f>
        <v>0</v>
      </c>
      <c r="E73" s="41">
        <f>E72/(1+$B$988)^(28/365)</f>
        <v>0</v>
      </c>
      <c r="F73" s="41">
        <f>F72/(1+$B$988)^(31/365)</f>
        <v>0</v>
      </c>
      <c r="G73" s="41">
        <f>G72/(1+$B$988)^(30/365)</f>
        <v>0</v>
      </c>
      <c r="H73" s="41">
        <f>H72/(1+$B$988)^(31/365)</f>
        <v>0</v>
      </c>
      <c r="I73" s="41">
        <f>I72/(1+$B$988)^(30/365)</f>
        <v>0</v>
      </c>
      <c r="J73" s="41">
        <f>J72/(1+$B$988)^(31/365)</f>
        <v>0</v>
      </c>
      <c r="K73" s="41">
        <f>K72/(1+$B$988)^(31/365)</f>
        <v>0</v>
      </c>
      <c r="L73" s="42">
        <f>L72*[1]Sheet2!B3</f>
        <v>9954735.1550256629</v>
      </c>
      <c r="M73" s="42">
        <f>M72*[1]Sheet2!B4</f>
        <v>9937894.0777926445</v>
      </c>
      <c r="N73" s="42">
        <f>N72*[1]Sheet2!B5</f>
        <v>9852378.4509455934</v>
      </c>
      <c r="O73" s="42">
        <f>O72*[1]Sheet2!B6</f>
        <v>9778790.2134262379</v>
      </c>
      <c r="P73" s="41">
        <f>P72*[1]Sheet2!B7</f>
        <v>9682769.4167105258</v>
      </c>
      <c r="Q73" s="41">
        <f>Q72*[1]Sheet2!B8</f>
        <v>9587691.4762378354</v>
      </c>
      <c r="R73" s="41">
        <f>R72*[1]Sheet2!B9</f>
        <v>9493547.1338273808</v>
      </c>
      <c r="S73" s="41">
        <f>S72*[1]Sheet2!B10</f>
        <v>9400327.2222071607</v>
      </c>
      <c r="T73" s="41">
        <f>T72*[1]Sheet2!B11</f>
        <v>9308022.6641212925</v>
      </c>
      <c r="U73" s="41">
        <f>U72*[1]Sheet2!B12</f>
        <v>9216624.4714461192</v>
      </c>
      <c r="V73" s="41">
        <f>V72*[1]Sheet2!B13</f>
        <v>9126123.7443149965</v>
      </c>
      <c r="W73" s="41">
        <f>W72*[1]Sheet2!B14</f>
        <v>9036511.6702516675</v>
      </c>
      <c r="X73" s="41">
        <f>X72*[1]Sheet2!B15</f>
        <v>8947779.523312157</v>
      </c>
      <c r="Y73" s="41">
        <f>Y72*[1]Sheet2!B16</f>
        <v>8859918.6632350758</v>
      </c>
      <c r="Z73" s="41">
        <f>Z72*[1]Sheet2!B17</f>
        <v>8772920.5346002895</v>
      </c>
      <c r="AA73" s="41">
        <f>AA72*[1]Sheet2!B18</f>
        <v>8686776.6659958325</v>
      </c>
      <c r="AB73" s="41">
        <f>AB72*[1]Sheet2!B19</f>
        <v>8601478.6691930033</v>
      </c>
      <c r="AC73" s="41">
        <f>AC72*[1]Sheet2!B20</f>
        <v>8517018.2383295689</v>
      </c>
      <c r="AD73" s="41">
        <f>AD72*[1]Sheet2!B21</f>
        <v>8433387.1491009854</v>
      </c>
      <c r="AE73" s="41">
        <f>AE72*[1]Sheet2!B22</f>
        <v>8350577.2579595521</v>
      </c>
      <c r="AF73" s="41">
        <f>AF72*[1]Sheet2!B23</f>
        <v>8268580.5013214489</v>
      </c>
      <c r="AG73" s="41">
        <f>AG72*[1]Sheet2!B24</f>
        <v>8187388.8947815327</v>
      </c>
      <c r="AH73" s="41">
        <f>AH72*[1]Sheet2!B25</f>
        <v>8106994.53233587</v>
      </c>
      <c r="AI73" s="41">
        <f>AI72*[1]Sheet2!B26</f>
        <v>8027389.5856118863</v>
      </c>
      <c r="AJ73" s="41">
        <f>AJ72*[1]Sheet2!B27</f>
        <v>7948566.3031060845</v>
      </c>
      <c r="AK73" s="41">
        <f>AK72*[1]Sheet2!B28</f>
        <v>7870517.0094292462</v>
      </c>
      <c r="AL73" s="41">
        <f>AL72*[1]Sheet2!B29</f>
        <v>7793234.1045590369</v>
      </c>
      <c r="AM73" s="41">
        <f>AM72*[1]Sheet2!B30</f>
        <v>7716710.0630999627</v>
      </c>
      <c r="AN73" s="41">
        <f>AN72*[1]Sheet2!B31</f>
        <v>8787078.0485831704</v>
      </c>
      <c r="AO73" s="41">
        <f>AO72*[1]Sheet2!B32</f>
        <v>8700795.1632146258</v>
      </c>
      <c r="AP73" s="41">
        <f>AP72*[1]Sheet2!B33</f>
        <v>8615359.5146939121</v>
      </c>
      <c r="AQ73" s="41">
        <f>AQ72*[1]Sheet2!B34</f>
        <v>8530762.7837550081</v>
      </c>
      <c r="AR73" s="41">
        <f>AR72*[1]Sheet2!B35</f>
        <v>8446996.7328211982</v>
      </c>
      <c r="AS73" s="41">
        <f>AS72*[1]Sheet2!B36</f>
        <v>8364053.2052029371</v>
      </c>
      <c r="AT73" s="41">
        <f>AT72*[1]Sheet2!B37</f>
        <v>8281924.1243035942</v>
      </c>
      <c r="AU73" s="41">
        <f>AU72*[1]Sheet2!B38</f>
        <v>8200601.4928330006</v>
      </c>
      <c r="AV73" s="41">
        <f>AV72*[1]Sheet2!B39</f>
        <v>8120077.3920287164</v>
      </c>
      <c r="AW73" s="41">
        <f>AW72*[1]Sheet2!B40</f>
        <v>8040343.9808849404</v>
      </c>
      <c r="AX73" s="41">
        <f>AX72*[1]Sheet2!B41</f>
        <v>7961393.4953890005</v>
      </c>
      <c r="AY73" s="41">
        <f>AY72*[1]Sheet2!B42</f>
        <v>7883218.2477653287</v>
      </c>
      <c r="AZ73" s="41">
        <f>AZ72*[1]Sheet2!B43</f>
        <v>7805810.6257268721</v>
      </c>
      <c r="BA73" s="41">
        <f>BA72*[1]Sheet2!B44</f>
        <v>7729163.091733845</v>
      </c>
      <c r="BB73" s="41">
        <f>BB72*[1]Sheet2!B45</f>
        <v>7653268.1822597701</v>
      </c>
      <c r="BC73" s="41">
        <f>BC72*[1]Sheet2!B46</f>
        <v>7578118.5070647122</v>
      </c>
      <c r="BD73" s="41">
        <f>BD72*[1]Sheet2!B47</f>
        <v>7503706.7484756634</v>
      </c>
      <c r="BE73" s="41">
        <f>BE72*[1]Sheet2!B48</f>
        <v>7430025.6606739806</v>
      </c>
      <c r="BF73" s="41">
        <f>BF72*[1]Sheet2!B49</f>
        <v>7357068.068989832</v>
      </c>
      <c r="BG73" s="41">
        <f>BG72*[1]Sheet2!B50</f>
        <v>7284826.8692035638</v>
      </c>
      <c r="BH73" s="41">
        <f>BH72*[1]Sheet2!B51</f>
        <v>7213295.0268539293</v>
      </c>
      <c r="BI73" s="41">
        <f>BI72*[1]Sheet2!B52</f>
        <v>7142465.576553111</v>
      </c>
      <c r="BJ73" s="41">
        <f>BJ72*[1]Sheet2!B53</f>
        <v>7072331.6213084692</v>
      </c>
      <c r="BK73" s="41">
        <f>BK72*[1]Sheet2!B54</f>
        <v>7002886.3318509487</v>
      </c>
      <c r="BL73" s="41">
        <f>BL72*[1]Sheet2!B55</f>
        <v>6934122.9459700789</v>
      </c>
      <c r="BM73" s="41">
        <f>BM72*[1]Sheet2!B56</f>
        <v>6866034.767855512</v>
      </c>
      <c r="BN73" s="41">
        <f>BN72*[1]Sheet2!B57</f>
        <v>6798615.1674450161</v>
      </c>
      <c r="BO73" s="41">
        <f>BO72*[1]Sheet2!B58</f>
        <v>6731857.5797788762</v>
      </c>
      <c r="BP73" s="41">
        <f>BP72*[1]Sheet2!B59</f>
        <v>6665755.504360633</v>
      </c>
      <c r="BQ73" s="41">
        <f>BQ72*[1]Sheet2!B60</f>
        <v>6600302.5045241034</v>
      </c>
      <c r="BR73" s="41">
        <f>BR72*[1]Sheet2!B61</f>
        <v>6535492.2068066057</v>
      </c>
      <c r="BS73" s="41">
        <f>BS72*[1]Sheet2!B62</f>
        <v>6471318.3003283506</v>
      </c>
      <c r="BT73" s="41">
        <f>BT72*[1]Sheet2!B63</f>
        <v>6407774.5361779202</v>
      </c>
      <c r="BU73" s="41">
        <f>BU72*[1]Sheet2!B64</f>
        <v>6344854.7268037833</v>
      </c>
      <c r="BV73" s="41">
        <f>BV72*[1]Sheet2!B65</f>
        <v>6282552.7454117844</v>
      </c>
      <c r="BW73" s="41">
        <f>BW72*[1]Sheet2!B66</f>
        <v>6220862.5253685471</v>
      </c>
      <c r="BX73" s="41">
        <f>BX72*[1]Sheet2!B67</f>
        <v>7084313.4429716161</v>
      </c>
      <c r="BY73" s="41">
        <f>BY72*[1]Sheet2!B68</f>
        <v>7014750.5005082423</v>
      </c>
      <c r="BZ73" s="41">
        <f>BZ72*[1]Sheet2!B69</f>
        <v>6945870.6168907434</v>
      </c>
      <c r="CA73" s="41">
        <f>CA72*[1]Sheet2!B70</f>
        <v>6877667.0849648416</v>
      </c>
      <c r="CB73" s="41">
        <f>CB72*[1]Sheet2!B71</f>
        <v>6810133.2634357717</v>
      </c>
      <c r="CC73" s="41">
        <f>CC72*[1]Sheet2!B72</f>
        <v>6743262.576221575</v>
      </c>
      <c r="CD73" s="41">
        <f>CD72*[1]Sheet2!B73</f>
        <v>6677048.5118127652</v>
      </c>
      <c r="CE73" s="41">
        <f>CE72*[1]Sheet2!B74</f>
        <v>6611484.6226382703</v>
      </c>
      <c r="CF73" s="41">
        <f>CF72*[1]Sheet2!B75</f>
        <v>6546564.524437598</v>
      </c>
      <c r="CG73" s="41">
        <f>CG72*[1]Sheet2!B76</f>
        <v>6482281.8956391774</v>
      </c>
      <c r="CH73" s="41">
        <f>CH72*[1]Sheet2!B77</f>
        <v>6418630.4767447924</v>
      </c>
      <c r="CI73" s="41">
        <f>CI72*[1]Sheet2!B78</f>
        <v>6355604.0697200689</v>
      </c>
      <c r="CJ73" s="41">
        <f>CJ72*[1]Sheet2!B79</f>
        <v>6293196.5373909427</v>
      </c>
      <c r="CK73" s="41">
        <f>CK72*[1]Sheet2!B80</f>
        <v>6231401.8028460536</v>
      </c>
      <c r="CL73" s="41">
        <f>CL72*[1]Sheet2!B81</f>
        <v>6170213.8488450078</v>
      </c>
      <c r="CM73" s="41">
        <f>CM72*[1]Sheet2!B82</f>
        <v>6109626.7172324527</v>
      </c>
      <c r="CN73" s="41">
        <f>CN72*[1]Sheet2!B83</f>
        <v>6049634.5083579049</v>
      </c>
      <c r="CO73" s="41">
        <f>CO72*[1]Sheet2!B84</f>
        <v>5990231.3805012675</v>
      </c>
      <c r="CP73" s="41">
        <f>CP72*[1]Sheet2!B85</f>
        <v>5931411.5493040038</v>
      </c>
      <c r="CQ73" s="41">
        <f>CQ72*[1]Sheet2!B86</f>
        <v>5873169.2872058796</v>
      </c>
      <c r="CR73" s="41">
        <f>CR72*[1]Sheet2!B87</f>
        <v>5815498.922887248</v>
      </c>
      <c r="CS73" s="41">
        <f>CS72*[1]Sheet2!B88</f>
        <v>5758394.8407168062</v>
      </c>
      <c r="CT73" s="41">
        <f>CT72*[1]Sheet2!B89</f>
        <v>5701851.4802047759</v>
      </c>
      <c r="CU73" s="41">
        <f>CU72*[1]Sheet2!B90</f>
        <v>5645863.3354614507</v>
      </c>
      <c r="CV73" s="41">
        <f>CV72*[1]Sheet2!B91</f>
        <v>5590424.9546610629</v>
      </c>
      <c r="CW73" s="41">
        <f>CW72*[1]Sheet2!B92</f>
        <v>5535530.9395109136</v>
      </c>
      <c r="CX73" s="41">
        <f>CX72*[1]Sheet2!B93</f>
        <v>5481175.9447257183</v>
      </c>
      <c r="CY73" s="41">
        <f>CY72*[1]Sheet2!B94</f>
        <v>5427354.6775071062</v>
      </c>
      <c r="CZ73" s="41">
        <f>CZ72*[1]Sheet2!B95</f>
        <v>5374061.8970282432</v>
      </c>
      <c r="DA73" s="41">
        <f>DA72*[1]Sheet2!B96</f>
        <v>5321292.413923502</v>
      </c>
      <c r="DB73" s="41">
        <f>DB72*[1]Sheet2!B97</f>
        <v>5269041.0897831526</v>
      </c>
      <c r="DC73" s="41">
        <f>DC72*[1]Sheet2!B98</f>
        <v>5217302.8366530109</v>
      </c>
      <c r="DD73" s="41">
        <f>DD72*[1]Sheet2!B99</f>
        <v>5166072.6165389996</v>
      </c>
      <c r="DE73" s="41">
        <f>DE72*[1]Sheet2!B100</f>
        <v>5115345.4409165774</v>
      </c>
      <c r="DF73" s="41">
        <f>DF72*[1]Sheet2!B101</f>
        <v>5065116.3702449817</v>
      </c>
      <c r="DG73" s="41">
        <f>DG72*[1]Sheet2!B102</f>
        <v>5015380.5134862438</v>
      </c>
      <c r="DH73" s="41">
        <f>DH72*[1]Sheet2!B103</f>
        <v>5710594.5421850216</v>
      </c>
      <c r="DI73" s="41">
        <f>DI72*[1]Sheet2!B104</f>
        <v>5654520.5467629563</v>
      </c>
      <c r="DJ73" s="41">
        <f>DJ72*[1]Sheet2!B105</f>
        <v>5598997.1582767125</v>
      </c>
      <c r="DK73" s="41">
        <f>DK72*[1]Sheet2!B106</f>
        <v>5544018.970156</v>
      </c>
      <c r="DL73" s="41">
        <f>DL72*[1]Sheet2!B107</f>
        <v>5489580.6289192177</v>
      </c>
      <c r="DM73" s="41">
        <f>DM72*[1]Sheet2!B108</f>
        <v>5435676.8336521676</v>
      </c>
      <c r="DN73" s="41">
        <f>DN72*[1]Sheet2!B109</f>
        <v>5382302.3354918733</v>
      </c>
      <c r="DO73" s="41">
        <f>DO72*[1]Sheet2!B110</f>
        <v>5329451.9371154783</v>
      </c>
      <c r="DP73" s="41">
        <f>DP72*[1]Sheet2!B111</f>
        <v>5277120.4922341565</v>
      </c>
      <c r="DQ73" s="41">
        <f>DQ72*[1]Sheet2!B112</f>
        <v>5225302.9050919954</v>
      </c>
      <c r="DR73" s="41">
        <f>DR72*[1]Sheet2!B113</f>
        <v>5173994.1299697943</v>
      </c>
      <c r="DS73" s="41">
        <f>DS72*[1]Sheet2!B114</f>
        <v>5123189.1706937486</v>
      </c>
      <c r="DT73" s="41">
        <f>DT72*[1]Sheet2!B115</f>
        <v>5072883.080148939</v>
      </c>
      <c r="DU73" s="41">
        <f>DU72*[1]Sheet2!B116</f>
        <v>5023070.9597976133</v>
      </c>
      <c r="DV73" s="41">
        <f>DV72*[1]Sheet2!B117</f>
        <v>4973747.9592021927</v>
      </c>
      <c r="DW73" s="41">
        <f>DW72*[1]Sheet2!B118</f>
        <v>4924909.2755529592</v>
      </c>
      <c r="DX73" s="41">
        <f>DX72*[1]Sheet2!B119</f>
        <v>4876550.1532003889</v>
      </c>
      <c r="DY73" s="41">
        <f>DY72*[1]Sheet2!B120</f>
        <v>4828665.883192068</v>
      </c>
      <c r="DZ73" s="41">
        <f>DZ72*[1]Sheet2!B121</f>
        <v>4781251.8028141614</v>
      </c>
      <c r="EA73" s="41">
        <f>EA72*[1]Sheet2!B122</f>
        <v>4734303.295137383</v>
      </c>
      <c r="EB73" s="41">
        <f>EB72*[1]Sheet2!B123</f>
        <v>4687815.7885674229</v>
      </c>
      <c r="EC73" s="41">
        <f>EC72*[1]Sheet2!B124</f>
        <v>4641784.7563997926</v>
      </c>
      <c r="ED73" s="41">
        <f>ED72*[1]Sheet2!B125</f>
        <v>4596205.7163790334</v>
      </c>
      <c r="EE73" s="41">
        <f>EE72*[1]Sheet2!B126</f>
        <v>4551074.2302622674</v>
      </c>
      <c r="EF73" s="41">
        <f>EF72*[1]Sheet2!B127</f>
        <v>4506385.903387012</v>
      </c>
      <c r="EG73" s="41">
        <f>EG72*[1]Sheet2!B128</f>
        <v>4462136.3842432667</v>
      </c>
      <c r="EH73" s="41">
        <f>EH72*[1]Sheet2!B129</f>
        <v>4418321.3640497737</v>
      </c>
      <c r="EI73" s="41">
        <f>EI72*[1]Sheet2!B130</f>
        <v>4374936.5763344569</v>
      </c>
      <c r="EJ73" s="41">
        <f>EJ72*[1]Sheet2!B131</f>
        <v>4331977.7965189777</v>
      </c>
      <c r="EK73" s="41">
        <f>EK72*[1]Sheet2!B132</f>
        <v>4289440.8415073631</v>
      </c>
      <c r="EL73" s="41">
        <f>EL72*[1]Sheet2!B133</f>
        <v>4247321.5692786835</v>
      </c>
      <c r="EM73" s="41">
        <f>EM72*[1]Sheet2!B134</f>
        <v>4205615.8784837201</v>
      </c>
      <c r="EN73" s="41">
        <f>EN72*[1]Sheet2!B135</f>
        <v>4164319.7080456018</v>
      </c>
      <c r="EO73" s="41">
        <f>EO72*[1]Sheet2!B136</f>
        <v>4123429.0367643558</v>
      </c>
      <c r="EP73" s="41">
        <f>EP72*[1]Sheet2!B137</f>
        <v>4082939.8829253465</v>
      </c>
      <c r="EQ73" s="41">
        <f>EQ72*[1]Sheet2!B138</f>
        <v>4042848.3039115574</v>
      </c>
      <c r="ER73" s="35">
        <f>ER72*[1]Sheet2!B139</f>
        <v>4603622.9551954241</v>
      </c>
      <c r="ES73" s="35">
        <f>ES72*[1]Sheet2!B140</f>
        <v>4558418.6370447315</v>
      </c>
      <c r="ET73" s="35">
        <f>ET72*[1]Sheet2!B141</f>
        <v>4513658.1932945605</v>
      </c>
      <c r="EU73" s="35">
        <f>EU72*[1]Sheet2!B142</f>
        <v>4469337.2654125523</v>
      </c>
      <c r="EV73" s="35">
        <f>EV72*[1]Sheet2!B143</f>
        <v>4425451.5376640512</v>
      </c>
      <c r="EW73" s="35">
        <f>EW72*[1]Sheet2!B144</f>
        <v>4381996.7366918577</v>
      </c>
      <c r="EX73" s="35">
        <f>EX72*[1]Sheet2!B145</f>
        <v>4338968.6311001154</v>
      </c>
      <c r="EY73" s="35">
        <f>EY72*[1]Sheet2!B146</f>
        <v>4296363.0310422797</v>
      </c>
      <c r="EZ73" s="35"/>
      <c r="FA73" s="35"/>
      <c r="FB73" s="35"/>
      <c r="FC73" s="35"/>
      <c r="FD73" s="43"/>
      <c r="FE73" s="43"/>
      <c r="FF73" s="43"/>
      <c r="FG73" s="36">
        <f t="shared" si="13"/>
        <v>940220475.67129779</v>
      </c>
    </row>
    <row r="74" spans="1:163">
      <c r="B74" s="40" t="s">
        <v>135</v>
      </c>
      <c r="C74" s="40"/>
      <c r="D74" s="41"/>
      <c r="E74" s="41"/>
      <c r="F74" s="41"/>
      <c r="G74" s="41"/>
      <c r="H74" s="41"/>
      <c r="I74" s="41"/>
      <c r="J74" s="41"/>
      <c r="K74" s="41"/>
      <c r="L74" s="42">
        <v>13688459.208920188</v>
      </c>
      <c r="M74" s="42">
        <v>13688459.208920188</v>
      </c>
      <c r="N74" s="42">
        <v>13688459.208920188</v>
      </c>
      <c r="O74" s="42">
        <v>13688459.208920188</v>
      </c>
      <c r="P74" s="42">
        <v>13688459.208920188</v>
      </c>
      <c r="Q74" s="42">
        <v>13688459.208920188</v>
      </c>
      <c r="R74" s="42">
        <v>13688459.208920188</v>
      </c>
      <c r="S74" s="42">
        <v>13688459.208920188</v>
      </c>
      <c r="T74" s="42">
        <v>13688459.208920188</v>
      </c>
      <c r="U74" s="42">
        <v>13688459.208920188</v>
      </c>
      <c r="V74" s="42">
        <v>13688459.208920188</v>
      </c>
      <c r="W74" s="42">
        <v>13688459.208920188</v>
      </c>
      <c r="X74" s="42">
        <v>13688459.208920188</v>
      </c>
      <c r="Y74" s="42">
        <v>13688459.208920188</v>
      </c>
      <c r="Z74" s="42">
        <v>13688459.208920188</v>
      </c>
      <c r="AA74" s="42">
        <v>13688459.208920188</v>
      </c>
      <c r="AB74" s="42">
        <v>13688459.208920188</v>
      </c>
      <c r="AC74" s="42">
        <v>13688459.208920188</v>
      </c>
      <c r="AD74" s="42">
        <v>13688459.208920188</v>
      </c>
      <c r="AE74" s="42">
        <v>13688459.208920188</v>
      </c>
      <c r="AF74" s="42">
        <v>13688459.208920188</v>
      </c>
      <c r="AG74" s="42">
        <v>13688459.208920188</v>
      </c>
      <c r="AH74" s="42">
        <v>13688459.208920188</v>
      </c>
      <c r="AI74" s="42">
        <v>13688459.208920188</v>
      </c>
      <c r="AJ74" s="42">
        <v>13688459.208920188</v>
      </c>
      <c r="AK74" s="42">
        <v>13688459.208920188</v>
      </c>
      <c r="AL74" s="42">
        <v>13688459.208920188</v>
      </c>
      <c r="AM74" s="42">
        <v>13688459.208920188</v>
      </c>
      <c r="AN74" s="42">
        <v>13688459.208920188</v>
      </c>
      <c r="AO74" s="42">
        <v>13688459.208920188</v>
      </c>
      <c r="AP74" s="42">
        <v>13688459.208920188</v>
      </c>
      <c r="AQ74" s="42">
        <v>13688459.208920188</v>
      </c>
      <c r="AR74" s="42">
        <v>13688459.208920188</v>
      </c>
      <c r="AS74" s="42">
        <v>13688459.208920188</v>
      </c>
      <c r="AT74" s="42">
        <v>13688459.208920188</v>
      </c>
      <c r="AU74" s="42">
        <v>13688459.208920188</v>
      </c>
      <c r="AV74" s="42">
        <v>16489789.249329824</v>
      </c>
      <c r="AW74" s="42">
        <v>16489789.249329824</v>
      </c>
      <c r="AX74" s="42">
        <v>16489789.249329824</v>
      </c>
      <c r="AY74" s="42">
        <v>16489789.249329824</v>
      </c>
      <c r="AZ74" s="42">
        <v>16489789.249329824</v>
      </c>
      <c r="BA74" s="42">
        <v>16489789.249329824</v>
      </c>
      <c r="BB74" s="42">
        <v>16489789.249329824</v>
      </c>
      <c r="BC74" s="42">
        <v>16489789.249329824</v>
      </c>
      <c r="BD74" s="42">
        <v>16489789.249329824</v>
      </c>
      <c r="BE74" s="42">
        <v>16489789.249329824</v>
      </c>
      <c r="BF74" s="42">
        <v>16489789.249329824</v>
      </c>
      <c r="BG74" s="42">
        <v>16489789.249329824</v>
      </c>
      <c r="BH74" s="42">
        <v>16489789.249329824</v>
      </c>
      <c r="BI74" s="42">
        <v>16489789.249329824</v>
      </c>
      <c r="BJ74" s="42">
        <v>16489789.249329824</v>
      </c>
      <c r="BK74" s="42">
        <v>16489789.249329824</v>
      </c>
      <c r="BL74" s="42">
        <v>16489789.249329824</v>
      </c>
      <c r="BM74" s="42">
        <v>16489789.249329824</v>
      </c>
      <c r="BN74" s="42">
        <v>16489789.249329824</v>
      </c>
      <c r="BO74" s="42">
        <v>16489789.249329824</v>
      </c>
      <c r="BP74" s="42">
        <v>16489789.249329824</v>
      </c>
      <c r="BQ74" s="42">
        <v>16489789.249329824</v>
      </c>
      <c r="BR74" s="42">
        <v>16489789.249329824</v>
      </c>
      <c r="BS74" s="42">
        <v>16489789.249329824</v>
      </c>
      <c r="BT74" s="42">
        <v>16489789.249329824</v>
      </c>
      <c r="BU74" s="42">
        <v>16489789.249329824</v>
      </c>
      <c r="BV74" s="42">
        <v>16489789.249329824</v>
      </c>
      <c r="BW74" s="42">
        <v>16489789.249329824</v>
      </c>
      <c r="BX74" s="42">
        <v>16489789.249329824</v>
      </c>
      <c r="BY74" s="42">
        <v>16489789.249329824</v>
      </c>
      <c r="BZ74" s="42">
        <v>16489789.249329824</v>
      </c>
      <c r="CA74" s="42">
        <v>16489789.249329824</v>
      </c>
      <c r="CB74" s="42">
        <v>16489789.249329824</v>
      </c>
      <c r="CC74" s="42">
        <v>16489789.249329824</v>
      </c>
      <c r="CD74" s="42">
        <v>16489789.249329824</v>
      </c>
      <c r="CE74" s="42">
        <v>16489789.249329824</v>
      </c>
      <c r="CF74" s="42">
        <v>17409107.77868326</v>
      </c>
      <c r="CG74" s="42">
        <v>17409107.77868326</v>
      </c>
      <c r="CH74" s="42">
        <v>17409107.77868326</v>
      </c>
      <c r="CI74" s="42">
        <v>17409107.77868326</v>
      </c>
      <c r="CJ74" s="42">
        <v>17409107.77868326</v>
      </c>
      <c r="CK74" s="42">
        <v>17409107.77868326</v>
      </c>
      <c r="CL74" s="42">
        <v>17409107.77868326</v>
      </c>
      <c r="CM74" s="42">
        <v>17409107.77868326</v>
      </c>
      <c r="CN74" s="42">
        <v>17409107.77868326</v>
      </c>
      <c r="CO74" s="42">
        <v>17409107.77868326</v>
      </c>
      <c r="CP74" s="42">
        <v>17409107.77868326</v>
      </c>
      <c r="CQ74" s="42">
        <v>17409107.77868326</v>
      </c>
      <c r="CR74" s="42">
        <v>17409107.77868326</v>
      </c>
      <c r="CS74" s="42">
        <v>17409107.77868326</v>
      </c>
      <c r="CT74" s="42">
        <v>17409107.77868326</v>
      </c>
      <c r="CU74" s="42">
        <v>17409107.77868326</v>
      </c>
      <c r="CV74" s="42">
        <v>17409107.77868326</v>
      </c>
      <c r="CW74" s="42">
        <v>17409107.77868326</v>
      </c>
      <c r="CX74" s="42">
        <v>17409107.77868326</v>
      </c>
      <c r="CY74" s="42">
        <v>17409107.77868326</v>
      </c>
      <c r="CZ74" s="42">
        <v>17409107.77868326</v>
      </c>
      <c r="DA74" s="42">
        <v>17409107.77868326</v>
      </c>
      <c r="DB74" s="42">
        <v>17409107.77868326</v>
      </c>
      <c r="DC74" s="42">
        <v>17409107.77868326</v>
      </c>
      <c r="DD74" s="42">
        <v>17409107.77868326</v>
      </c>
      <c r="DE74" s="42">
        <v>17409107.77868326</v>
      </c>
      <c r="DF74" s="42">
        <v>17409107.77868326</v>
      </c>
      <c r="DG74" s="42">
        <v>17409107.77868326</v>
      </c>
      <c r="DH74" s="42">
        <v>17409107.77868326</v>
      </c>
      <c r="DI74" s="42">
        <v>17409107.77868326</v>
      </c>
      <c r="DJ74" s="42">
        <v>17409107.77868326</v>
      </c>
      <c r="DK74" s="42">
        <v>17409107.77868326</v>
      </c>
      <c r="DL74" s="42">
        <v>17409107.77868326</v>
      </c>
      <c r="DM74" s="42">
        <v>17409107.77868326</v>
      </c>
      <c r="DN74" s="42">
        <v>17409107.77868326</v>
      </c>
      <c r="DO74" s="42">
        <v>17409107.77868326</v>
      </c>
      <c r="DP74" s="42">
        <v>17409107.77868326</v>
      </c>
      <c r="DQ74" s="42">
        <v>17409107.77868326</v>
      </c>
      <c r="DR74" s="42">
        <v>17409107.77868326</v>
      </c>
      <c r="DS74" s="42">
        <v>17409107.77868326</v>
      </c>
      <c r="DT74" s="42">
        <v>17409107.77868326</v>
      </c>
      <c r="DU74" s="42">
        <v>17409107.77868326</v>
      </c>
      <c r="DV74" s="42">
        <v>17409107.77868326</v>
      </c>
      <c r="DW74" s="42">
        <v>17409107.77868326</v>
      </c>
      <c r="DX74" s="42">
        <v>17409107.77868326</v>
      </c>
      <c r="DY74" s="42">
        <v>17409107.77868326</v>
      </c>
      <c r="DZ74" s="42">
        <v>17409107.77868326</v>
      </c>
      <c r="EA74" s="42">
        <v>17409107.77868326</v>
      </c>
      <c r="EB74" s="42">
        <v>17409107.77868326</v>
      </c>
      <c r="EC74" s="42">
        <v>17409107.77868326</v>
      </c>
      <c r="ED74" s="42">
        <v>17409107.77868326</v>
      </c>
      <c r="EE74" s="42">
        <v>17409107.77868326</v>
      </c>
      <c r="EF74" s="42">
        <v>17409107.77868326</v>
      </c>
      <c r="EG74" s="42">
        <v>17409107.77868326</v>
      </c>
      <c r="EH74" s="42">
        <v>17409107.77868326</v>
      </c>
      <c r="EI74" s="42">
        <v>17409107.77868326</v>
      </c>
      <c r="EJ74" s="42">
        <v>17409107.77868326</v>
      </c>
      <c r="EK74" s="42">
        <v>17409107.77868326</v>
      </c>
      <c r="EL74" s="42">
        <v>17409107.77868326</v>
      </c>
      <c r="EM74" s="42">
        <v>17409107.77868326</v>
      </c>
      <c r="EN74" s="42">
        <v>17409107.77868326</v>
      </c>
      <c r="EO74" s="42">
        <v>17409107.77868326</v>
      </c>
      <c r="EP74" s="42">
        <v>17409107.77868326</v>
      </c>
      <c r="EQ74" s="42">
        <v>17409107.77868326</v>
      </c>
      <c r="ER74" s="44">
        <v>17409107.77868326</v>
      </c>
      <c r="ES74" s="44">
        <v>17409107.77868326</v>
      </c>
      <c r="ET74" s="44">
        <v>17409107.77868326</v>
      </c>
      <c r="EU74" s="44">
        <v>17409107.77868326</v>
      </c>
      <c r="EV74" s="44">
        <v>17409107.77868326</v>
      </c>
      <c r="EW74" s="44">
        <v>17409107.77868326</v>
      </c>
      <c r="EX74" s="44">
        <v>17409107.77868326</v>
      </c>
      <c r="EY74" s="44">
        <v>17409107.77868326</v>
      </c>
      <c r="EZ74" s="39"/>
      <c r="FA74" s="39"/>
      <c r="FB74" s="39"/>
      <c r="FC74" s="39"/>
    </row>
    <row r="75" spans="1:163">
      <c r="B75" s="40" t="s">
        <v>136</v>
      </c>
      <c r="C75" s="40"/>
      <c r="D75" s="41">
        <f>D73-D74</f>
        <v>0</v>
      </c>
      <c r="E75" s="41">
        <f t="shared" ref="E75:K75" si="52">E73-E74</f>
        <v>0</v>
      </c>
      <c r="F75" s="41">
        <f t="shared" si="52"/>
        <v>0</v>
      </c>
      <c r="G75" s="41">
        <f t="shared" si="52"/>
        <v>0</v>
      </c>
      <c r="H75" s="41">
        <f t="shared" si="52"/>
        <v>0</v>
      </c>
      <c r="I75" s="41">
        <f t="shared" si="52"/>
        <v>0</v>
      </c>
      <c r="J75" s="41">
        <f t="shared" si="52"/>
        <v>0</v>
      </c>
      <c r="K75" s="41">
        <f t="shared" si="52"/>
        <v>0</v>
      </c>
      <c r="L75" s="42">
        <f t="shared" ref="L75:AA75" si="53">L72-L74</f>
        <v>-3635006.2636071891</v>
      </c>
      <c r="M75" s="42">
        <f t="shared" si="53"/>
        <v>-3552486.2699871883</v>
      </c>
      <c r="N75" s="42">
        <f t="shared" si="53"/>
        <v>-3540056.2340421863</v>
      </c>
      <c r="O75" s="42">
        <f t="shared" si="53"/>
        <v>-3515968.8500421867</v>
      </c>
      <c r="P75" s="41">
        <f t="shared" si="53"/>
        <v>-3515968.8500421867</v>
      </c>
      <c r="Q75" s="41">
        <f t="shared" si="53"/>
        <v>-3515968.8500421867</v>
      </c>
      <c r="R75" s="41">
        <f t="shared" si="53"/>
        <v>-3515968.8500421867</v>
      </c>
      <c r="S75" s="41">
        <f t="shared" si="53"/>
        <v>-3515968.8500421867</v>
      </c>
      <c r="T75" s="41">
        <f t="shared" si="53"/>
        <v>-3515968.8500421867</v>
      </c>
      <c r="U75" s="41">
        <f t="shared" si="53"/>
        <v>-3515968.8500421867</v>
      </c>
      <c r="V75" s="41">
        <f t="shared" si="53"/>
        <v>-3515968.8500421867</v>
      </c>
      <c r="W75" s="41">
        <f t="shared" si="53"/>
        <v>-3515968.8500421867</v>
      </c>
      <c r="X75" s="41">
        <f t="shared" si="53"/>
        <v>-3515968.8500421867</v>
      </c>
      <c r="Y75" s="41">
        <f t="shared" si="53"/>
        <v>-3515968.8500421867</v>
      </c>
      <c r="Z75" s="41">
        <f t="shared" si="53"/>
        <v>-3515968.8500421867</v>
      </c>
      <c r="AA75" s="41">
        <f t="shared" si="53"/>
        <v>-3515968.8500421867</v>
      </c>
      <c r="AB75" s="4">
        <f>AB72-AB74</f>
        <v>-3515968.8500421867</v>
      </c>
      <c r="AC75" s="4">
        <f t="shared" ref="AC75:AM75" si="54">AC72-AC74</f>
        <v>-3515968.8500421867</v>
      </c>
      <c r="AD75" s="4">
        <f t="shared" si="54"/>
        <v>-3515968.8500421867</v>
      </c>
      <c r="AE75" s="4">
        <f t="shared" si="54"/>
        <v>-3515968.8500421867</v>
      </c>
      <c r="AF75" s="4">
        <f t="shared" si="54"/>
        <v>-3515968.8500421867</v>
      </c>
      <c r="AG75" s="4">
        <f t="shared" si="54"/>
        <v>-3515968.8500421867</v>
      </c>
      <c r="AH75" s="4">
        <f t="shared" si="54"/>
        <v>-3515968.8500421867</v>
      </c>
      <c r="AI75" s="4">
        <f t="shared" si="54"/>
        <v>-3515968.8500421867</v>
      </c>
      <c r="AJ75" s="4">
        <f t="shared" si="54"/>
        <v>-3515968.8500421867</v>
      </c>
      <c r="AK75" s="4">
        <f t="shared" si="54"/>
        <v>-3515968.8500421867</v>
      </c>
      <c r="AL75" s="4">
        <f t="shared" si="54"/>
        <v>-3515968.8500421867</v>
      </c>
      <c r="AM75" s="4">
        <f t="shared" si="54"/>
        <v>-3515968.8500421867</v>
      </c>
      <c r="AN75" s="4">
        <f>AN72-AN74</f>
        <v>-1990095.296210492</v>
      </c>
      <c r="AO75" s="4">
        <f t="shared" ref="AO75:AY75" si="55">AO72-AO74</f>
        <v>-1990095.296210492</v>
      </c>
      <c r="AP75" s="4">
        <f t="shared" si="55"/>
        <v>-1990095.296210492</v>
      </c>
      <c r="AQ75" s="4">
        <f t="shared" si="55"/>
        <v>-1990095.296210492</v>
      </c>
      <c r="AR75" s="4">
        <f t="shared" si="55"/>
        <v>-1990095.296210492</v>
      </c>
      <c r="AS75" s="4">
        <f t="shared" si="55"/>
        <v>-1990095.296210492</v>
      </c>
      <c r="AT75" s="4">
        <f t="shared" si="55"/>
        <v>-1990095.296210492</v>
      </c>
      <c r="AU75" s="4">
        <f t="shared" si="55"/>
        <v>-1990095.296210492</v>
      </c>
      <c r="AV75" s="4">
        <f t="shared" si="55"/>
        <v>-4791425.3366201278</v>
      </c>
      <c r="AW75" s="4">
        <f t="shared" si="55"/>
        <v>-4791425.3366201278</v>
      </c>
      <c r="AX75" s="4">
        <f t="shared" si="55"/>
        <v>-4791425.3366201278</v>
      </c>
      <c r="AY75" s="4">
        <f t="shared" si="55"/>
        <v>-4791425.3366201278</v>
      </c>
      <c r="AZ75" s="41">
        <f>AZ72-AZ74</f>
        <v>-4791425.3366201278</v>
      </c>
      <c r="BA75" s="41">
        <f t="shared" ref="BA75:BK75" si="56">BA72-BA74</f>
        <v>-4791425.3366201278</v>
      </c>
      <c r="BB75" s="41">
        <f t="shared" si="56"/>
        <v>-4791425.3366201278</v>
      </c>
      <c r="BC75" s="41">
        <f t="shared" si="56"/>
        <v>-4791425.3366201278</v>
      </c>
      <c r="BD75" s="41">
        <f t="shared" si="56"/>
        <v>-4791425.3366201278</v>
      </c>
      <c r="BE75" s="41">
        <f t="shared" si="56"/>
        <v>-4791425.3366201278</v>
      </c>
      <c r="BF75" s="41">
        <f t="shared" si="56"/>
        <v>-4791425.3366201278</v>
      </c>
      <c r="BG75" s="41">
        <f t="shared" si="56"/>
        <v>-4791425.3366201278</v>
      </c>
      <c r="BH75" s="41">
        <f t="shared" si="56"/>
        <v>-4791425.3366201278</v>
      </c>
      <c r="BI75" s="41">
        <f t="shared" si="56"/>
        <v>-4791425.3366201278</v>
      </c>
      <c r="BJ75" s="41">
        <f t="shared" si="56"/>
        <v>-4791425.3366201278</v>
      </c>
      <c r="BK75" s="41">
        <f t="shared" si="56"/>
        <v>-4791425.3366201278</v>
      </c>
      <c r="BL75" s="41">
        <f>BL72-BL74</f>
        <v>-4791425.3366201278</v>
      </c>
      <c r="BM75" s="41">
        <f>BM72-BM74</f>
        <v>-4791425.3366201278</v>
      </c>
      <c r="BN75" s="41">
        <f t="shared" ref="BN75:BW75" si="57">BN72-BN74</f>
        <v>-4791425.3366201278</v>
      </c>
      <c r="BO75" s="41">
        <f t="shared" si="57"/>
        <v>-4791425.3366201278</v>
      </c>
      <c r="BP75" s="41">
        <f t="shared" si="57"/>
        <v>-4791425.3366201278</v>
      </c>
      <c r="BQ75" s="41">
        <f t="shared" si="57"/>
        <v>-4791425.3366201278</v>
      </c>
      <c r="BR75" s="41">
        <f t="shared" si="57"/>
        <v>-4791425.3366201278</v>
      </c>
      <c r="BS75" s="41">
        <f t="shared" si="57"/>
        <v>-4791425.3366201278</v>
      </c>
      <c r="BT75" s="41">
        <f t="shared" si="57"/>
        <v>-4791425.3366201278</v>
      </c>
      <c r="BU75" s="41">
        <f t="shared" si="57"/>
        <v>-4791425.3366201278</v>
      </c>
      <c r="BV75" s="41">
        <f t="shared" si="57"/>
        <v>-4791425.3366201278</v>
      </c>
      <c r="BW75" s="41">
        <f t="shared" si="57"/>
        <v>-4791425.3366201278</v>
      </c>
      <c r="BX75" s="41">
        <f>BX72-BX74</f>
        <v>-3035590.7497136705</v>
      </c>
      <c r="BY75" s="41">
        <f t="shared" ref="BY75:CI75" si="58">BY72-BY74</f>
        <v>-3035590.7497136705</v>
      </c>
      <c r="BZ75" s="41">
        <f t="shared" si="58"/>
        <v>-3035590.7497136705</v>
      </c>
      <c r="CA75" s="41">
        <f t="shared" si="58"/>
        <v>-3035590.7497136705</v>
      </c>
      <c r="CB75" s="41">
        <f t="shared" si="58"/>
        <v>-3035590.7497136705</v>
      </c>
      <c r="CC75" s="41">
        <f t="shared" si="58"/>
        <v>-3035590.7497136705</v>
      </c>
      <c r="CD75" s="41">
        <f t="shared" si="58"/>
        <v>-3035590.7497136705</v>
      </c>
      <c r="CE75" s="41">
        <f t="shared" si="58"/>
        <v>-3035590.7497136705</v>
      </c>
      <c r="CF75" s="41">
        <f t="shared" si="58"/>
        <v>-3954909.2790671065</v>
      </c>
      <c r="CG75" s="41">
        <f t="shared" si="58"/>
        <v>-3954909.2790671065</v>
      </c>
      <c r="CH75" s="41">
        <f t="shared" si="58"/>
        <v>-3954909.2790671065</v>
      </c>
      <c r="CI75" s="41">
        <f t="shared" si="58"/>
        <v>-3954909.2790671065</v>
      </c>
      <c r="CJ75" s="41">
        <f>CJ72-CJ74</f>
        <v>-3954909.2790671065</v>
      </c>
      <c r="CK75" s="41">
        <f t="shared" ref="CK75:CU75" si="59">CK72-CK74</f>
        <v>-3954909.2790671065</v>
      </c>
      <c r="CL75" s="41">
        <f t="shared" si="59"/>
        <v>-3954909.2790671065</v>
      </c>
      <c r="CM75" s="41">
        <f t="shared" si="59"/>
        <v>-3954909.2790671065</v>
      </c>
      <c r="CN75" s="41">
        <f t="shared" si="59"/>
        <v>-3954909.2790671065</v>
      </c>
      <c r="CO75" s="41">
        <f t="shared" si="59"/>
        <v>-3954909.2790671065</v>
      </c>
      <c r="CP75" s="41">
        <f t="shared" si="59"/>
        <v>-3954909.2790671065</v>
      </c>
      <c r="CQ75" s="41">
        <f t="shared" si="59"/>
        <v>-3954909.2790671065</v>
      </c>
      <c r="CR75" s="41">
        <f t="shared" si="59"/>
        <v>-3954909.2790671065</v>
      </c>
      <c r="CS75" s="41">
        <f t="shared" si="59"/>
        <v>-3954909.2790671065</v>
      </c>
      <c r="CT75" s="41">
        <f t="shared" si="59"/>
        <v>-3954909.2790671065</v>
      </c>
      <c r="CU75" s="41">
        <f t="shared" si="59"/>
        <v>-3954909.2790671065</v>
      </c>
      <c r="CV75" s="41">
        <f>CV72-CV74</f>
        <v>-3954909.2790671065</v>
      </c>
      <c r="CW75" s="41">
        <f t="shared" ref="CW75:DG75" si="60">CW72-CW74</f>
        <v>-3954909.2790671065</v>
      </c>
      <c r="CX75" s="41">
        <f t="shared" si="60"/>
        <v>-3954909.2790671065</v>
      </c>
      <c r="CY75" s="41">
        <f t="shared" si="60"/>
        <v>-3954909.2790671065</v>
      </c>
      <c r="CZ75" s="41">
        <f t="shared" si="60"/>
        <v>-3954909.2790671065</v>
      </c>
      <c r="DA75" s="41">
        <f t="shared" si="60"/>
        <v>-3954909.2790671065</v>
      </c>
      <c r="DB75" s="41">
        <f t="shared" si="60"/>
        <v>-3954909.2790671065</v>
      </c>
      <c r="DC75" s="41">
        <f t="shared" si="60"/>
        <v>-3954909.2790671065</v>
      </c>
      <c r="DD75" s="41">
        <f t="shared" si="60"/>
        <v>-3954909.2790671065</v>
      </c>
      <c r="DE75" s="41">
        <f t="shared" si="60"/>
        <v>-3954909.2790671065</v>
      </c>
      <c r="DF75" s="41">
        <f t="shared" si="60"/>
        <v>-3954909.2790671065</v>
      </c>
      <c r="DG75" s="41">
        <f t="shared" si="60"/>
        <v>-3954909.2790671065</v>
      </c>
      <c r="DH75" s="41">
        <f>DH72-DH74</f>
        <v>-1938021.5041246768</v>
      </c>
      <c r="DI75" s="41">
        <f t="shared" ref="DI75:DS75" si="61">DI72-DI74</f>
        <v>-1938021.5041246768</v>
      </c>
      <c r="DJ75" s="41">
        <f t="shared" si="61"/>
        <v>-1938021.5041246768</v>
      </c>
      <c r="DK75" s="41">
        <f t="shared" si="61"/>
        <v>-1938021.5041246768</v>
      </c>
      <c r="DL75" s="41">
        <f t="shared" si="61"/>
        <v>-1938021.5041246768</v>
      </c>
      <c r="DM75" s="41">
        <f t="shared" si="61"/>
        <v>-1938021.5041246768</v>
      </c>
      <c r="DN75" s="41">
        <f t="shared" si="61"/>
        <v>-1938021.5041246768</v>
      </c>
      <c r="DO75" s="41">
        <f t="shared" si="61"/>
        <v>-1938021.5041246768</v>
      </c>
      <c r="DP75" s="41">
        <f t="shared" si="61"/>
        <v>-1938021.5041246768</v>
      </c>
      <c r="DQ75" s="41">
        <f t="shared" si="61"/>
        <v>-1938021.5041246768</v>
      </c>
      <c r="DR75" s="41">
        <f t="shared" si="61"/>
        <v>-1938021.5041246768</v>
      </c>
      <c r="DS75" s="41">
        <f t="shared" si="61"/>
        <v>-1938021.5041246768</v>
      </c>
      <c r="DT75" s="41">
        <f>DT72-DT74</f>
        <v>-1938021.5041246768</v>
      </c>
      <c r="DU75" s="41">
        <f t="shared" ref="DU75:EE75" si="62">DU72-DU74</f>
        <v>-1938021.5041246768</v>
      </c>
      <c r="DV75" s="41">
        <f t="shared" si="62"/>
        <v>-1938021.5041246768</v>
      </c>
      <c r="DW75" s="41">
        <f t="shared" si="62"/>
        <v>-1938021.5041246768</v>
      </c>
      <c r="DX75" s="41">
        <f t="shared" si="62"/>
        <v>-1938021.5041246768</v>
      </c>
      <c r="DY75" s="41">
        <f t="shared" si="62"/>
        <v>-1938021.5041246768</v>
      </c>
      <c r="DZ75" s="41">
        <f t="shared" si="62"/>
        <v>-1938021.5041246768</v>
      </c>
      <c r="EA75" s="41">
        <f t="shared" si="62"/>
        <v>-1938021.5041246768</v>
      </c>
      <c r="EB75" s="41">
        <f t="shared" si="62"/>
        <v>-1938021.5041246768</v>
      </c>
      <c r="EC75" s="41">
        <f t="shared" si="62"/>
        <v>-1938021.5041246768</v>
      </c>
      <c r="ED75" s="41">
        <f t="shared" si="62"/>
        <v>-1938021.5041246768</v>
      </c>
      <c r="EE75" s="41">
        <f t="shared" si="62"/>
        <v>-1938021.5041246768</v>
      </c>
      <c r="EF75" s="41">
        <f>EF72-EF74</f>
        <v>-1938021.5041246768</v>
      </c>
      <c r="EG75" s="41">
        <f t="shared" ref="EG75:EQ75" si="63">EG72-EG74</f>
        <v>-1938021.5041246768</v>
      </c>
      <c r="EH75" s="41">
        <f t="shared" si="63"/>
        <v>-1938021.5041246768</v>
      </c>
      <c r="EI75" s="41">
        <f t="shared" si="63"/>
        <v>-1938021.5041246768</v>
      </c>
      <c r="EJ75" s="41">
        <f t="shared" si="63"/>
        <v>-1938021.5041246768</v>
      </c>
      <c r="EK75" s="41">
        <f t="shared" si="63"/>
        <v>-1938021.5041246768</v>
      </c>
      <c r="EL75" s="41">
        <f t="shared" si="63"/>
        <v>-1938021.5041246768</v>
      </c>
      <c r="EM75" s="41">
        <f t="shared" si="63"/>
        <v>-1938021.5041246768</v>
      </c>
      <c r="EN75" s="41">
        <f t="shared" si="63"/>
        <v>-1938021.5041246768</v>
      </c>
      <c r="EO75" s="41">
        <f t="shared" si="63"/>
        <v>-1938021.5041246768</v>
      </c>
      <c r="EP75" s="41">
        <f t="shared" si="63"/>
        <v>-1938021.5041246768</v>
      </c>
      <c r="EQ75" s="41">
        <f t="shared" si="63"/>
        <v>-1938021.5041246768</v>
      </c>
      <c r="ER75" s="35">
        <f>ER72-ER74</f>
        <v>382641.43706990778</v>
      </c>
      <c r="ES75" s="35">
        <f t="shared" ref="ES75:EY75" si="64">ES72-ES74</f>
        <v>382641.43706990778</v>
      </c>
      <c r="ET75" s="35">
        <f t="shared" si="64"/>
        <v>382641.43706990778</v>
      </c>
      <c r="EU75" s="35">
        <f t="shared" si="64"/>
        <v>382641.43706990778</v>
      </c>
      <c r="EV75" s="35">
        <f t="shared" si="64"/>
        <v>382641.43706990778</v>
      </c>
      <c r="EW75" s="35">
        <f t="shared" si="64"/>
        <v>382641.43706990778</v>
      </c>
      <c r="EX75" s="35">
        <f t="shared" si="64"/>
        <v>382641.43706990778</v>
      </c>
      <c r="EY75" s="35">
        <f t="shared" si="64"/>
        <v>382641.43706990778</v>
      </c>
      <c r="EZ75" s="39"/>
      <c r="FA75" s="39"/>
      <c r="FB75" s="39"/>
      <c r="FC75" s="39"/>
    </row>
    <row r="76" spans="1:163" hidden="1"/>
    <row r="77" spans="1:163" ht="14.25" hidden="1" thickBot="1">
      <c r="A77" s="209"/>
      <c r="B77" s="210"/>
      <c r="C77" s="5"/>
    </row>
    <row r="78" spans="1:163" ht="14.25" hidden="1" thickBot="1">
      <c r="A78" s="46" t="s">
        <v>1</v>
      </c>
      <c r="B78" s="47" t="s">
        <v>2</v>
      </c>
      <c r="C78" s="48" t="s">
        <v>3</v>
      </c>
    </row>
    <row r="79" spans="1:163" ht="16.5" hidden="1">
      <c r="A79" s="8" t="s">
        <v>17</v>
      </c>
      <c r="B79" s="9" t="s">
        <v>18</v>
      </c>
      <c r="C79" s="10">
        <v>97177.1</v>
      </c>
    </row>
    <row r="80" spans="1:163" ht="16.5" hidden="1">
      <c r="A80" s="8" t="s">
        <v>137</v>
      </c>
      <c r="B80" s="9" t="s">
        <v>28</v>
      </c>
      <c r="C80" s="10">
        <v>62021</v>
      </c>
    </row>
    <row r="81" spans="1:3" ht="16.5" hidden="1">
      <c r="A81" s="8" t="s">
        <v>21</v>
      </c>
      <c r="B81" s="9" t="s">
        <v>22</v>
      </c>
      <c r="C81" s="10">
        <v>146711.25</v>
      </c>
    </row>
    <row r="82" spans="1:3" ht="16.5" hidden="1">
      <c r="A82" s="16" t="s">
        <v>23</v>
      </c>
      <c r="B82" s="17" t="s">
        <v>24</v>
      </c>
      <c r="C82" s="10">
        <v>246953</v>
      </c>
    </row>
    <row r="83" spans="1:3" ht="16.5" hidden="1">
      <c r="A83" s="16" t="s">
        <v>25</v>
      </c>
      <c r="B83" s="17" t="s">
        <v>138</v>
      </c>
      <c r="C83" s="10">
        <v>305756.89159999997</v>
      </c>
    </row>
    <row r="84" spans="1:3" ht="16.5" hidden="1">
      <c r="A84" s="8" t="s">
        <v>27</v>
      </c>
      <c r="B84" s="9" t="s">
        <v>28</v>
      </c>
      <c r="C84" s="10">
        <v>116802</v>
      </c>
    </row>
    <row r="85" spans="1:3" ht="16.5" hidden="1">
      <c r="A85" s="8" t="s">
        <v>29</v>
      </c>
      <c r="B85" s="9" t="s">
        <v>30</v>
      </c>
      <c r="C85" s="10">
        <v>189378.35450000002</v>
      </c>
    </row>
    <row r="86" spans="1:3" ht="16.5" hidden="1">
      <c r="A86" s="8" t="s">
        <v>31</v>
      </c>
      <c r="B86" s="9" t="s">
        <v>32</v>
      </c>
      <c r="C86" s="10">
        <v>376709.73340000003</v>
      </c>
    </row>
    <row r="87" spans="1:3" ht="16.5" hidden="1">
      <c r="A87" s="8" t="s">
        <v>33</v>
      </c>
      <c r="B87" s="9" t="s">
        <v>34</v>
      </c>
      <c r="C87" s="10">
        <v>190686.67500000002</v>
      </c>
    </row>
    <row r="88" spans="1:3" ht="16.5" hidden="1">
      <c r="A88" s="16" t="s">
        <v>35</v>
      </c>
      <c r="B88" s="17" t="s">
        <v>36</v>
      </c>
      <c r="C88" s="10">
        <v>72740</v>
      </c>
    </row>
    <row r="89" spans="1:3" hidden="1">
      <c r="A89" s="8" t="s">
        <v>37</v>
      </c>
      <c r="B89" s="9" t="s">
        <v>38</v>
      </c>
      <c r="C89" s="20">
        <v>936906</v>
      </c>
    </row>
    <row r="90" spans="1:3" ht="16.5" hidden="1">
      <c r="A90" s="8" t="s">
        <v>39</v>
      </c>
      <c r="B90" s="9" t="s">
        <v>40</v>
      </c>
      <c r="C90" s="10">
        <v>871656.65999999992</v>
      </c>
    </row>
    <row r="91" spans="1:3" ht="16.5" hidden="1">
      <c r="A91" s="8" t="s">
        <v>41</v>
      </c>
      <c r="B91" s="9" t="s">
        <v>42</v>
      </c>
      <c r="C91" s="10">
        <v>130152.5984</v>
      </c>
    </row>
    <row r="92" spans="1:3" ht="16.5" hidden="1">
      <c r="A92" s="8" t="s">
        <v>43</v>
      </c>
      <c r="B92" s="17" t="s">
        <v>28</v>
      </c>
      <c r="C92" s="10">
        <v>182355.64181999999</v>
      </c>
    </row>
    <row r="93" spans="1:3" ht="16.5" hidden="1">
      <c r="A93" s="8" t="s">
        <v>139</v>
      </c>
      <c r="B93" s="9" t="s">
        <v>140</v>
      </c>
      <c r="C93" s="10">
        <v>348823.92250000004</v>
      </c>
    </row>
    <row r="94" spans="1:3" ht="16.5" hidden="1">
      <c r="A94" s="8" t="s">
        <v>44</v>
      </c>
      <c r="B94" s="9" t="s">
        <v>28</v>
      </c>
      <c r="C94" s="10">
        <v>109083.7</v>
      </c>
    </row>
    <row r="95" spans="1:3" ht="16.5" hidden="1">
      <c r="A95" s="8" t="s">
        <v>45</v>
      </c>
      <c r="B95" s="9" t="s">
        <v>46</v>
      </c>
      <c r="C95" s="10">
        <v>427495</v>
      </c>
    </row>
    <row r="96" spans="1:3" ht="16.5" hidden="1">
      <c r="A96" s="8" t="s">
        <v>141</v>
      </c>
      <c r="B96" s="49" t="s">
        <v>142</v>
      </c>
      <c r="C96" s="10">
        <v>77760</v>
      </c>
    </row>
    <row r="97" spans="1:3" ht="16.5" hidden="1">
      <c r="A97" s="8" t="s">
        <v>47</v>
      </c>
      <c r="B97" s="9" t="s">
        <v>48</v>
      </c>
      <c r="C97" s="10">
        <v>74999.637000000002</v>
      </c>
    </row>
    <row r="98" spans="1:3" ht="16.5" hidden="1">
      <c r="A98" s="8" t="s">
        <v>49</v>
      </c>
      <c r="B98" s="9" t="s">
        <v>143</v>
      </c>
      <c r="C98" s="10">
        <v>297583.2</v>
      </c>
    </row>
    <row r="99" spans="1:3" ht="16.5" hidden="1">
      <c r="A99" s="8" t="s">
        <v>51</v>
      </c>
      <c r="B99" s="9" t="s">
        <v>52</v>
      </c>
      <c r="C99" s="10">
        <v>271150</v>
      </c>
    </row>
    <row r="100" spans="1:3" ht="16.5" hidden="1">
      <c r="A100" s="8" t="s">
        <v>53</v>
      </c>
      <c r="B100" s="21" t="s">
        <v>54</v>
      </c>
      <c r="C100" s="10">
        <v>248991.5025</v>
      </c>
    </row>
    <row r="101" spans="1:3" ht="16.5" hidden="1">
      <c r="A101" s="8" t="s">
        <v>144</v>
      </c>
      <c r="B101" s="9" t="s">
        <v>145</v>
      </c>
      <c r="C101" s="10">
        <v>105888</v>
      </c>
    </row>
    <row r="102" spans="1:3" ht="16.5" hidden="1">
      <c r="A102" s="8" t="s">
        <v>146</v>
      </c>
      <c r="B102" s="9" t="s">
        <v>67</v>
      </c>
      <c r="C102" s="10">
        <v>136132.69560000001</v>
      </c>
    </row>
    <row r="103" spans="1:3" ht="16.5" hidden="1">
      <c r="A103" s="8" t="s">
        <v>147</v>
      </c>
      <c r="B103" s="9" t="s">
        <v>56</v>
      </c>
      <c r="C103" s="10">
        <v>113602.5</v>
      </c>
    </row>
    <row r="104" spans="1:3" ht="16.5" hidden="1">
      <c r="A104" s="8" t="s">
        <v>57</v>
      </c>
      <c r="B104" s="9" t="s">
        <v>58</v>
      </c>
      <c r="C104" s="10">
        <v>371841.60750000004</v>
      </c>
    </row>
    <row r="105" spans="1:3" ht="16.5" hidden="1">
      <c r="A105" s="16" t="s">
        <v>148</v>
      </c>
      <c r="B105" s="17" t="s">
        <v>60</v>
      </c>
      <c r="C105" s="10">
        <v>86858</v>
      </c>
    </row>
    <row r="106" spans="1:3" ht="16.5" hidden="1">
      <c r="A106" s="8" t="s">
        <v>61</v>
      </c>
      <c r="B106" s="9" t="s">
        <v>28</v>
      </c>
      <c r="C106" s="22">
        <v>445383.39780000004</v>
      </c>
    </row>
    <row r="107" spans="1:3" ht="16.5" hidden="1">
      <c r="A107" s="8" t="s">
        <v>62</v>
      </c>
      <c r="B107" s="9" t="s">
        <v>63</v>
      </c>
      <c r="C107" s="22">
        <v>119037</v>
      </c>
    </row>
    <row r="108" spans="1:3" ht="16.5" hidden="1">
      <c r="A108" s="16" t="s">
        <v>64</v>
      </c>
      <c r="B108" s="17" t="s">
        <v>149</v>
      </c>
      <c r="C108" s="22">
        <v>414009.07680000004</v>
      </c>
    </row>
    <row r="109" spans="1:3" ht="16.5" hidden="1">
      <c r="A109" s="8" t="s">
        <v>150</v>
      </c>
      <c r="B109" s="9" t="s">
        <v>67</v>
      </c>
      <c r="C109" s="22">
        <v>188811</v>
      </c>
    </row>
    <row r="110" spans="1:3" ht="16.5" hidden="1">
      <c r="A110" s="8" t="s">
        <v>66</v>
      </c>
      <c r="B110" s="9" t="s">
        <v>67</v>
      </c>
      <c r="C110" s="22">
        <v>251597</v>
      </c>
    </row>
    <row r="111" spans="1:3" ht="16.5" hidden="1">
      <c r="A111" s="8" t="s">
        <v>68</v>
      </c>
      <c r="B111" s="9" t="s">
        <v>151</v>
      </c>
      <c r="C111" s="22">
        <v>339885.72000000003</v>
      </c>
    </row>
    <row r="112" spans="1:3" ht="16.5" hidden="1">
      <c r="A112" s="8" t="s">
        <v>72</v>
      </c>
      <c r="B112" s="9" t="s">
        <v>152</v>
      </c>
      <c r="C112" s="22">
        <v>205191</v>
      </c>
    </row>
    <row r="113" spans="1:3" ht="16.5" hidden="1">
      <c r="A113" s="8" t="s">
        <v>74</v>
      </c>
      <c r="B113" s="9" t="s">
        <v>75</v>
      </c>
      <c r="C113" s="22">
        <v>79353</v>
      </c>
    </row>
    <row r="114" spans="1:3" ht="16.5" hidden="1">
      <c r="A114" s="8" t="s">
        <v>76</v>
      </c>
      <c r="B114" s="9" t="s">
        <v>77</v>
      </c>
      <c r="C114" s="22">
        <v>117991.00000000001</v>
      </c>
    </row>
    <row r="115" spans="1:3" ht="16.5" hidden="1">
      <c r="A115" s="8" t="s">
        <v>153</v>
      </c>
      <c r="B115" s="9" t="s">
        <v>154</v>
      </c>
      <c r="C115" s="22">
        <v>90123.199999999997</v>
      </c>
    </row>
    <row r="116" spans="1:3" ht="16.5" hidden="1">
      <c r="A116" s="8" t="s">
        <v>155</v>
      </c>
      <c r="B116" s="9" t="s">
        <v>156</v>
      </c>
      <c r="C116" s="22">
        <v>84764.900000000009</v>
      </c>
    </row>
    <row r="117" spans="1:3" ht="16.5" hidden="1">
      <c r="A117" s="8" t="s">
        <v>157</v>
      </c>
      <c r="B117" s="9" t="s">
        <v>158</v>
      </c>
      <c r="C117" s="22">
        <v>77281.5</v>
      </c>
    </row>
    <row r="118" spans="1:3" ht="16.5" hidden="1">
      <c r="A118" s="8" t="s">
        <v>159</v>
      </c>
      <c r="B118" s="9" t="s">
        <v>160</v>
      </c>
      <c r="C118" s="22">
        <v>87692</v>
      </c>
    </row>
    <row r="119" spans="1:3" ht="16.5" hidden="1">
      <c r="A119" s="8" t="s">
        <v>161</v>
      </c>
      <c r="B119" s="9" t="s">
        <v>162</v>
      </c>
      <c r="C119" s="22">
        <v>101745.21500000001</v>
      </c>
    </row>
    <row r="120" spans="1:3" ht="16.5" hidden="1">
      <c r="A120" s="8" t="s">
        <v>80</v>
      </c>
      <c r="B120" s="9" t="s">
        <v>81</v>
      </c>
      <c r="C120" s="22">
        <v>68283</v>
      </c>
    </row>
    <row r="121" spans="1:3" ht="16.5" hidden="1">
      <c r="A121" s="8" t="s">
        <v>86</v>
      </c>
      <c r="B121" s="9" t="s">
        <v>87</v>
      </c>
      <c r="C121" s="22">
        <v>90018.5</v>
      </c>
    </row>
    <row r="122" spans="1:3" ht="16.5" hidden="1">
      <c r="A122" s="8" t="s">
        <v>90</v>
      </c>
      <c r="B122" s="9" t="s">
        <v>91</v>
      </c>
      <c r="C122" s="10">
        <v>30933</v>
      </c>
    </row>
    <row r="123" spans="1:3" ht="16.5" hidden="1">
      <c r="A123" s="16" t="s">
        <v>94</v>
      </c>
      <c r="B123" s="17" t="s">
        <v>163</v>
      </c>
      <c r="C123" s="22">
        <v>174568.62</v>
      </c>
    </row>
    <row r="124" spans="1:3" ht="16.5" hidden="1">
      <c r="A124" s="8" t="s">
        <v>98</v>
      </c>
      <c r="B124" s="9" t="s">
        <v>99</v>
      </c>
      <c r="C124" s="22">
        <v>92626.5</v>
      </c>
    </row>
    <row r="125" spans="1:3" ht="16.5" hidden="1">
      <c r="A125" s="8" t="s">
        <v>100</v>
      </c>
      <c r="B125" s="9" t="s">
        <v>101</v>
      </c>
      <c r="C125" s="22">
        <v>260074.386</v>
      </c>
    </row>
    <row r="126" spans="1:3" ht="16.5" hidden="1">
      <c r="A126" s="8" t="s">
        <v>164</v>
      </c>
      <c r="B126" s="9" t="s">
        <v>50</v>
      </c>
      <c r="C126" s="22">
        <v>283345.05</v>
      </c>
    </row>
    <row r="127" spans="1:3" ht="16.5" hidden="1">
      <c r="A127" s="8" t="s">
        <v>102</v>
      </c>
      <c r="B127" s="9" t="s">
        <v>103</v>
      </c>
      <c r="C127" s="22">
        <v>90280.5</v>
      </c>
    </row>
    <row r="128" spans="1:3" ht="16.5" hidden="1">
      <c r="A128" s="8" t="s">
        <v>104</v>
      </c>
      <c r="B128" s="9" t="s">
        <v>105</v>
      </c>
      <c r="C128" s="22">
        <v>109278.39999999999</v>
      </c>
    </row>
    <row r="129" spans="1:3" ht="16.5" hidden="1">
      <c r="A129" s="8" t="s">
        <v>165</v>
      </c>
      <c r="B129" s="9" t="s">
        <v>166</v>
      </c>
      <c r="C129" s="22">
        <v>91125</v>
      </c>
    </row>
    <row r="130" spans="1:3" ht="16.5" hidden="1">
      <c r="A130" s="26" t="s">
        <v>167</v>
      </c>
      <c r="B130" s="9" t="s">
        <v>168</v>
      </c>
      <c r="C130" s="22">
        <v>65000</v>
      </c>
    </row>
    <row r="131" spans="1:3" ht="16.5" hidden="1">
      <c r="A131" s="26" t="s">
        <v>169</v>
      </c>
      <c r="B131" s="9" t="s">
        <v>109</v>
      </c>
      <c r="C131" s="22">
        <v>50000</v>
      </c>
    </row>
    <row r="132" spans="1:3" ht="16.5" hidden="1">
      <c r="A132" s="26" t="s">
        <v>110</v>
      </c>
      <c r="B132" s="9" t="s">
        <v>170</v>
      </c>
      <c r="C132" s="22">
        <v>50000</v>
      </c>
    </row>
    <row r="133" spans="1:3" ht="16.5" hidden="1">
      <c r="A133" s="26" t="s">
        <v>112</v>
      </c>
      <c r="B133" s="9" t="s">
        <v>113</v>
      </c>
      <c r="C133" s="22">
        <v>92000</v>
      </c>
    </row>
    <row r="134" spans="1:3" ht="16.5" hidden="1">
      <c r="A134" s="26" t="s">
        <v>114</v>
      </c>
      <c r="B134" s="9" t="s">
        <v>115</v>
      </c>
      <c r="C134" s="10">
        <v>134702</v>
      </c>
    </row>
    <row r="135" spans="1:3" ht="16.5" hidden="1">
      <c r="A135" s="26" t="s">
        <v>171</v>
      </c>
      <c r="B135" s="9" t="s">
        <v>172</v>
      </c>
      <c r="C135" s="50">
        <v>100000</v>
      </c>
    </row>
    <row r="136" spans="1:3" ht="16.5" hidden="1">
      <c r="A136" s="26" t="s">
        <v>116</v>
      </c>
      <c r="B136" s="9" t="s">
        <v>117</v>
      </c>
      <c r="C136" s="22">
        <v>100000</v>
      </c>
    </row>
    <row r="137" spans="1:3" ht="16.5" hidden="1">
      <c r="A137" s="26" t="s">
        <v>118</v>
      </c>
      <c r="B137" s="9" t="s">
        <v>119</v>
      </c>
      <c r="C137" s="22">
        <v>65000</v>
      </c>
    </row>
    <row r="138" spans="1:3" ht="16.5" hidden="1">
      <c r="A138" s="26" t="s">
        <v>120</v>
      </c>
      <c r="B138" s="9" t="s">
        <v>173</v>
      </c>
      <c r="C138" s="22">
        <v>100000</v>
      </c>
    </row>
    <row r="139" spans="1:3" ht="16.5" hidden="1">
      <c r="A139" s="8" t="s">
        <v>122</v>
      </c>
      <c r="B139" s="9" t="s">
        <v>123</v>
      </c>
      <c r="C139" s="22">
        <v>18150</v>
      </c>
    </row>
    <row r="140" spans="1:3" ht="16.5" hidden="1">
      <c r="A140" s="8" t="s">
        <v>122</v>
      </c>
      <c r="B140" s="9" t="s">
        <v>124</v>
      </c>
      <c r="C140" s="22">
        <v>18150</v>
      </c>
    </row>
    <row r="141" spans="1:3" ht="16.5" hidden="1">
      <c r="A141" s="8" t="s">
        <v>122</v>
      </c>
      <c r="B141" s="9" t="s">
        <v>125</v>
      </c>
      <c r="C141" s="22">
        <v>18150</v>
      </c>
    </row>
    <row r="142" spans="1:3" ht="16.5" hidden="1">
      <c r="A142" s="29" t="s">
        <v>127</v>
      </c>
      <c r="B142" s="30" t="s">
        <v>128</v>
      </c>
      <c r="C142" s="31">
        <v>2000</v>
      </c>
    </row>
    <row r="143" spans="1:3" ht="13.5" hidden="1" thickBot="1">
      <c r="A143" s="32"/>
      <c r="B143" s="33" t="s">
        <v>129</v>
      </c>
      <c r="C143" s="51">
        <f>SUM(C79:C142)</f>
        <v>11302766.63542</v>
      </c>
    </row>
    <row r="144" spans="1:3" hidden="1">
      <c r="C144" s="37" t="s">
        <v>130</v>
      </c>
    </row>
    <row r="145" spans="1:15" hidden="1">
      <c r="C145" s="37" t="s">
        <v>131</v>
      </c>
    </row>
    <row r="146" spans="1:15" hidden="1">
      <c r="C146" s="37" t="s">
        <v>174</v>
      </c>
    </row>
    <row r="147" spans="1:15" hidden="1">
      <c r="C147" s="37" t="s">
        <v>133</v>
      </c>
    </row>
    <row r="148" spans="1:15" hidden="1">
      <c r="C148" s="40" t="s">
        <v>134</v>
      </c>
    </row>
    <row r="149" spans="1:15" hidden="1">
      <c r="C149" s="40" t="s">
        <v>135</v>
      </c>
    </row>
    <row r="150" spans="1:15" hidden="1">
      <c r="C150" s="40" t="s">
        <v>136</v>
      </c>
    </row>
    <row r="151" spans="1:15" hidden="1">
      <c r="B151" s="52"/>
      <c r="D151" s="41"/>
      <c r="E151" s="41"/>
      <c r="F151" s="41"/>
      <c r="G151" s="41"/>
      <c r="H151" s="41"/>
      <c r="I151" s="41"/>
      <c r="J151" s="41"/>
      <c r="K151" s="41"/>
      <c r="L151" s="41"/>
      <c r="M151" s="41"/>
      <c r="N151" s="41"/>
      <c r="O151" s="41"/>
    </row>
    <row r="152" spans="1:15" ht="17.25" hidden="1" thickBot="1">
      <c r="A152" s="209"/>
      <c r="B152" s="210"/>
      <c r="C152" s="5"/>
      <c r="D152" s="211">
        <v>2017</v>
      </c>
      <c r="E152" s="212"/>
      <c r="F152" s="212"/>
      <c r="G152" s="212"/>
      <c r="H152" s="212"/>
      <c r="I152" s="212"/>
      <c r="J152" s="212"/>
      <c r="K152" s="212"/>
      <c r="L152" s="212"/>
      <c r="M152" s="212"/>
      <c r="N152" s="212"/>
      <c r="O152" s="213"/>
    </row>
    <row r="153" spans="1:15" ht="14.25" hidden="1" thickBot="1">
      <c r="A153" s="46" t="s">
        <v>1</v>
      </c>
      <c r="B153" s="47" t="s">
        <v>2</v>
      </c>
      <c r="C153" s="48" t="s">
        <v>3</v>
      </c>
    </row>
    <row r="154" spans="1:15" ht="16.5" hidden="1">
      <c r="A154" s="8" t="s">
        <v>17</v>
      </c>
      <c r="B154" s="9" t="s">
        <v>18</v>
      </c>
      <c r="C154" s="10">
        <v>97177.1</v>
      </c>
    </row>
    <row r="155" spans="1:15" ht="16.5" hidden="1">
      <c r="A155" s="8" t="s">
        <v>137</v>
      </c>
      <c r="B155" s="9" t="s">
        <v>28</v>
      </c>
      <c r="C155" s="10">
        <v>62021</v>
      </c>
    </row>
    <row r="156" spans="1:15" ht="16.5" hidden="1">
      <c r="A156" s="8" t="s">
        <v>21</v>
      </c>
      <c r="B156" s="9" t="s">
        <v>22</v>
      </c>
      <c r="C156" s="10">
        <v>146711.25</v>
      </c>
    </row>
    <row r="157" spans="1:15" ht="16.5" hidden="1">
      <c r="A157" s="16" t="s">
        <v>23</v>
      </c>
      <c r="B157" s="17" t="s">
        <v>24</v>
      </c>
      <c r="C157" s="10">
        <v>246953</v>
      </c>
    </row>
    <row r="158" spans="1:15" ht="16.5" hidden="1">
      <c r="A158" s="16" t="s">
        <v>25</v>
      </c>
      <c r="B158" s="17" t="s">
        <v>138</v>
      </c>
      <c r="C158" s="10">
        <v>305756.89159999997</v>
      </c>
    </row>
    <row r="159" spans="1:15" ht="16.5" hidden="1">
      <c r="A159" s="8" t="s">
        <v>27</v>
      </c>
      <c r="B159" s="9" t="s">
        <v>28</v>
      </c>
      <c r="C159" s="10">
        <v>116802</v>
      </c>
    </row>
    <row r="160" spans="1:15" ht="16.5" hidden="1">
      <c r="A160" s="8" t="s">
        <v>29</v>
      </c>
      <c r="B160" s="9" t="s">
        <v>30</v>
      </c>
      <c r="C160" s="10">
        <v>189378.35450000002</v>
      </c>
    </row>
    <row r="161" spans="1:3" ht="16.5" hidden="1">
      <c r="A161" s="8" t="s">
        <v>31</v>
      </c>
      <c r="B161" s="9" t="s">
        <v>32</v>
      </c>
      <c r="C161" s="10">
        <v>376709.73340000003</v>
      </c>
    </row>
    <row r="162" spans="1:3" ht="16.5" hidden="1">
      <c r="A162" s="8" t="s">
        <v>33</v>
      </c>
      <c r="B162" s="9" t="s">
        <v>34</v>
      </c>
      <c r="C162" s="10">
        <v>190686.67500000002</v>
      </c>
    </row>
    <row r="163" spans="1:3" ht="16.5" hidden="1">
      <c r="A163" s="16" t="s">
        <v>35</v>
      </c>
      <c r="B163" s="17" t="s">
        <v>36</v>
      </c>
      <c r="C163" s="10">
        <v>72740</v>
      </c>
    </row>
    <row r="164" spans="1:3" hidden="1">
      <c r="A164" s="8" t="s">
        <v>37</v>
      </c>
      <c r="B164" s="9" t="s">
        <v>38</v>
      </c>
      <c r="C164" s="20">
        <v>936906</v>
      </c>
    </row>
    <row r="165" spans="1:3" ht="16.5" hidden="1">
      <c r="A165" s="8" t="s">
        <v>39</v>
      </c>
      <c r="B165" s="9" t="s">
        <v>40</v>
      </c>
      <c r="C165" s="10">
        <v>871656.65999999992</v>
      </c>
    </row>
    <row r="166" spans="1:3" ht="16.5" hidden="1">
      <c r="A166" s="8" t="s">
        <v>41</v>
      </c>
      <c r="B166" s="9" t="s">
        <v>42</v>
      </c>
      <c r="C166" s="10">
        <v>130152.5984</v>
      </c>
    </row>
    <row r="167" spans="1:3" ht="16.5" hidden="1">
      <c r="A167" s="8" t="s">
        <v>43</v>
      </c>
      <c r="B167" s="17" t="s">
        <v>28</v>
      </c>
      <c r="C167" s="10">
        <v>182355.64181999999</v>
      </c>
    </row>
    <row r="168" spans="1:3" ht="16.5" hidden="1">
      <c r="A168" s="8" t="s">
        <v>139</v>
      </c>
      <c r="B168" s="9" t="s">
        <v>140</v>
      </c>
      <c r="C168" s="10">
        <v>348823.92250000004</v>
      </c>
    </row>
    <row r="169" spans="1:3" ht="16.5" hidden="1">
      <c r="A169" s="8" t="s">
        <v>44</v>
      </c>
      <c r="B169" s="9" t="s">
        <v>28</v>
      </c>
      <c r="C169" s="10">
        <v>109083.7</v>
      </c>
    </row>
    <row r="170" spans="1:3" ht="16.5" hidden="1">
      <c r="A170" s="8" t="s">
        <v>45</v>
      </c>
      <c r="B170" s="9" t="s">
        <v>46</v>
      </c>
      <c r="C170" s="10">
        <v>427495</v>
      </c>
    </row>
    <row r="171" spans="1:3" ht="16.5" hidden="1">
      <c r="A171" s="8" t="s">
        <v>141</v>
      </c>
      <c r="B171" s="49" t="s">
        <v>142</v>
      </c>
      <c r="C171" s="10">
        <v>77760</v>
      </c>
    </row>
    <row r="172" spans="1:3" ht="16.5" hidden="1">
      <c r="A172" s="8" t="s">
        <v>47</v>
      </c>
      <c r="B172" s="9" t="s">
        <v>48</v>
      </c>
      <c r="C172" s="10">
        <v>74999.637000000002</v>
      </c>
    </row>
    <row r="173" spans="1:3" ht="16.5" hidden="1">
      <c r="A173" s="8" t="s">
        <v>49</v>
      </c>
      <c r="B173" s="9" t="s">
        <v>143</v>
      </c>
      <c r="C173" s="10">
        <v>297583.2</v>
      </c>
    </row>
    <row r="174" spans="1:3" ht="16.5" hidden="1">
      <c r="A174" s="8" t="s">
        <v>51</v>
      </c>
      <c r="B174" s="9" t="s">
        <v>52</v>
      </c>
      <c r="C174" s="10">
        <v>271150</v>
      </c>
    </row>
    <row r="175" spans="1:3" ht="16.5" hidden="1">
      <c r="A175" s="8" t="s">
        <v>53</v>
      </c>
      <c r="B175" s="21" t="s">
        <v>54</v>
      </c>
      <c r="C175" s="10">
        <v>248991.5025</v>
      </c>
    </row>
    <row r="176" spans="1:3" ht="16.5" hidden="1">
      <c r="A176" s="8" t="s">
        <v>144</v>
      </c>
      <c r="B176" s="9" t="s">
        <v>145</v>
      </c>
      <c r="C176" s="10">
        <v>105888</v>
      </c>
    </row>
    <row r="177" spans="1:3" ht="16.5" hidden="1">
      <c r="A177" s="8" t="s">
        <v>146</v>
      </c>
      <c r="B177" s="9" t="s">
        <v>67</v>
      </c>
      <c r="C177" s="10">
        <v>136132.69560000001</v>
      </c>
    </row>
    <row r="178" spans="1:3" ht="16.5" hidden="1">
      <c r="A178" s="8" t="s">
        <v>147</v>
      </c>
      <c r="B178" s="9" t="s">
        <v>56</v>
      </c>
      <c r="C178" s="10">
        <v>113602.5</v>
      </c>
    </row>
    <row r="179" spans="1:3" ht="16.5" hidden="1">
      <c r="A179" s="8" t="s">
        <v>57</v>
      </c>
      <c r="B179" s="9" t="s">
        <v>58</v>
      </c>
      <c r="C179" s="10">
        <v>371841.60750000004</v>
      </c>
    </row>
    <row r="180" spans="1:3" ht="16.5" hidden="1">
      <c r="A180" s="16" t="s">
        <v>148</v>
      </c>
      <c r="B180" s="17" t="s">
        <v>60</v>
      </c>
      <c r="C180" s="10">
        <v>86858</v>
      </c>
    </row>
    <row r="181" spans="1:3" ht="16.5" hidden="1">
      <c r="A181" s="8" t="s">
        <v>61</v>
      </c>
      <c r="B181" s="9" t="s">
        <v>28</v>
      </c>
      <c r="C181" s="22">
        <v>445383.39780000004</v>
      </c>
    </row>
    <row r="182" spans="1:3" ht="16.5" hidden="1">
      <c r="A182" s="8" t="s">
        <v>62</v>
      </c>
      <c r="B182" s="9" t="s">
        <v>63</v>
      </c>
      <c r="C182" s="22">
        <v>119037</v>
      </c>
    </row>
    <row r="183" spans="1:3" ht="16.5" hidden="1">
      <c r="A183" s="16" t="s">
        <v>64</v>
      </c>
      <c r="B183" s="17" t="s">
        <v>149</v>
      </c>
      <c r="C183" s="22">
        <v>414009.07680000004</v>
      </c>
    </row>
    <row r="184" spans="1:3" ht="16.5" hidden="1">
      <c r="A184" s="8" t="s">
        <v>150</v>
      </c>
      <c r="B184" s="9" t="s">
        <v>67</v>
      </c>
      <c r="C184" s="22">
        <v>188811</v>
      </c>
    </row>
    <row r="185" spans="1:3" ht="16.5" hidden="1">
      <c r="A185" s="8" t="s">
        <v>66</v>
      </c>
      <c r="B185" s="9" t="s">
        <v>67</v>
      </c>
      <c r="C185" s="22">
        <v>251597</v>
      </c>
    </row>
    <row r="186" spans="1:3" ht="16.5" hidden="1">
      <c r="A186" s="8" t="s">
        <v>68</v>
      </c>
      <c r="B186" s="9" t="s">
        <v>151</v>
      </c>
      <c r="C186" s="22">
        <v>339885.72000000003</v>
      </c>
    </row>
    <row r="187" spans="1:3" ht="16.5" hidden="1">
      <c r="A187" s="8" t="s">
        <v>72</v>
      </c>
      <c r="B187" s="9" t="s">
        <v>152</v>
      </c>
      <c r="C187" s="22">
        <v>205191</v>
      </c>
    </row>
    <row r="188" spans="1:3" ht="16.5" hidden="1">
      <c r="A188" s="8" t="s">
        <v>74</v>
      </c>
      <c r="B188" s="9" t="s">
        <v>75</v>
      </c>
      <c r="C188" s="22">
        <v>79353</v>
      </c>
    </row>
    <row r="189" spans="1:3" ht="16.5" hidden="1">
      <c r="A189" s="8" t="s">
        <v>76</v>
      </c>
      <c r="B189" s="9" t="s">
        <v>77</v>
      </c>
      <c r="C189" s="22">
        <v>117991.00000000001</v>
      </c>
    </row>
    <row r="190" spans="1:3" ht="16.5" hidden="1">
      <c r="A190" s="8" t="s">
        <v>153</v>
      </c>
      <c r="B190" s="9" t="s">
        <v>154</v>
      </c>
      <c r="C190" s="22">
        <v>90123.199999999997</v>
      </c>
    </row>
    <row r="191" spans="1:3" ht="16.5" hidden="1">
      <c r="A191" s="8" t="s">
        <v>155</v>
      </c>
      <c r="B191" s="9" t="s">
        <v>156</v>
      </c>
      <c r="C191" s="22">
        <v>84764.900000000009</v>
      </c>
    </row>
    <row r="192" spans="1:3" ht="16.5" hidden="1">
      <c r="A192" s="8" t="s">
        <v>157</v>
      </c>
      <c r="B192" s="9" t="s">
        <v>158</v>
      </c>
      <c r="C192" s="22">
        <v>77281.5</v>
      </c>
    </row>
    <row r="193" spans="1:3" ht="16.5" hidden="1">
      <c r="A193" s="8" t="s">
        <v>159</v>
      </c>
      <c r="B193" s="9" t="s">
        <v>160</v>
      </c>
      <c r="C193" s="22">
        <v>87692</v>
      </c>
    </row>
    <row r="194" spans="1:3" ht="16.5" hidden="1">
      <c r="A194" s="8" t="s">
        <v>161</v>
      </c>
      <c r="B194" s="9" t="s">
        <v>162</v>
      </c>
      <c r="C194" s="22">
        <v>101745.21500000001</v>
      </c>
    </row>
    <row r="195" spans="1:3" ht="16.5" hidden="1">
      <c r="A195" s="8" t="s">
        <v>80</v>
      </c>
      <c r="B195" s="9" t="s">
        <v>81</v>
      </c>
      <c r="C195" s="22">
        <v>68283</v>
      </c>
    </row>
    <row r="196" spans="1:3" ht="16.5" hidden="1">
      <c r="A196" s="8" t="s">
        <v>86</v>
      </c>
      <c r="B196" s="9" t="s">
        <v>87</v>
      </c>
      <c r="C196" s="22">
        <v>90018.5</v>
      </c>
    </row>
    <row r="197" spans="1:3" ht="16.5" hidden="1">
      <c r="A197" s="8" t="s">
        <v>90</v>
      </c>
      <c r="B197" s="9" t="s">
        <v>91</v>
      </c>
      <c r="C197" s="10">
        <v>30933</v>
      </c>
    </row>
    <row r="198" spans="1:3" ht="16.5" hidden="1">
      <c r="A198" s="16" t="s">
        <v>94</v>
      </c>
      <c r="B198" s="17" t="s">
        <v>163</v>
      </c>
      <c r="C198" s="22">
        <v>174568.62</v>
      </c>
    </row>
    <row r="199" spans="1:3" ht="16.5" hidden="1">
      <c r="A199" s="8" t="s">
        <v>98</v>
      </c>
      <c r="B199" s="9" t="s">
        <v>99</v>
      </c>
      <c r="C199" s="22">
        <v>92626.5</v>
      </c>
    </row>
    <row r="200" spans="1:3" ht="16.5" hidden="1">
      <c r="A200" s="8" t="s">
        <v>100</v>
      </c>
      <c r="B200" s="9" t="s">
        <v>101</v>
      </c>
      <c r="C200" s="22">
        <v>260074.386</v>
      </c>
    </row>
    <row r="201" spans="1:3" ht="16.5" hidden="1">
      <c r="A201" s="8" t="s">
        <v>164</v>
      </c>
      <c r="B201" s="9" t="s">
        <v>50</v>
      </c>
      <c r="C201" s="22">
        <v>283345.05</v>
      </c>
    </row>
    <row r="202" spans="1:3" ht="16.5" hidden="1">
      <c r="A202" s="8" t="s">
        <v>102</v>
      </c>
      <c r="B202" s="9" t="s">
        <v>103</v>
      </c>
      <c r="C202" s="22">
        <v>90280.5</v>
      </c>
    </row>
    <row r="203" spans="1:3" ht="16.5" hidden="1">
      <c r="A203" s="8" t="s">
        <v>104</v>
      </c>
      <c r="B203" s="9" t="s">
        <v>105</v>
      </c>
      <c r="C203" s="22">
        <v>109278.39999999999</v>
      </c>
    </row>
    <row r="204" spans="1:3" ht="16.5" hidden="1">
      <c r="A204" s="8" t="s">
        <v>165</v>
      </c>
      <c r="B204" s="9" t="s">
        <v>166</v>
      </c>
      <c r="C204" s="22">
        <v>91125</v>
      </c>
    </row>
    <row r="205" spans="1:3" ht="16.5" hidden="1">
      <c r="A205" s="26" t="s">
        <v>167</v>
      </c>
      <c r="B205" s="9" t="s">
        <v>168</v>
      </c>
      <c r="C205" s="22">
        <v>65000</v>
      </c>
    </row>
    <row r="206" spans="1:3" ht="16.5" hidden="1">
      <c r="A206" s="26" t="s">
        <v>169</v>
      </c>
      <c r="B206" s="9" t="s">
        <v>109</v>
      </c>
      <c r="C206" s="22">
        <v>50000</v>
      </c>
    </row>
    <row r="207" spans="1:3" ht="16.5" hidden="1">
      <c r="A207" s="26" t="s">
        <v>110</v>
      </c>
      <c r="B207" s="9" t="s">
        <v>170</v>
      </c>
      <c r="C207" s="22">
        <v>50000</v>
      </c>
    </row>
    <row r="208" spans="1:3" ht="16.5" hidden="1">
      <c r="A208" s="26" t="s">
        <v>112</v>
      </c>
      <c r="B208" s="9" t="s">
        <v>113</v>
      </c>
      <c r="C208" s="22">
        <v>92000</v>
      </c>
    </row>
    <row r="209" spans="1:3" ht="16.5" hidden="1">
      <c r="A209" s="26" t="s">
        <v>114</v>
      </c>
      <c r="B209" s="9" t="s">
        <v>115</v>
      </c>
      <c r="C209" s="10">
        <v>134702</v>
      </c>
    </row>
    <row r="210" spans="1:3" ht="16.5" hidden="1">
      <c r="A210" s="26" t="s">
        <v>171</v>
      </c>
      <c r="B210" s="9" t="s">
        <v>172</v>
      </c>
      <c r="C210" s="50">
        <v>100000</v>
      </c>
    </row>
    <row r="211" spans="1:3" ht="16.5" hidden="1">
      <c r="A211" s="26" t="s">
        <v>116</v>
      </c>
      <c r="B211" s="9" t="s">
        <v>117</v>
      </c>
      <c r="C211" s="22">
        <v>100000</v>
      </c>
    </row>
    <row r="212" spans="1:3" ht="16.5" hidden="1">
      <c r="A212" s="26" t="s">
        <v>118</v>
      </c>
      <c r="B212" s="9" t="s">
        <v>119</v>
      </c>
      <c r="C212" s="22">
        <v>65000</v>
      </c>
    </row>
    <row r="213" spans="1:3" ht="16.5" hidden="1">
      <c r="A213" s="26" t="s">
        <v>120</v>
      </c>
      <c r="B213" s="9" t="s">
        <v>173</v>
      </c>
      <c r="C213" s="22">
        <v>100000</v>
      </c>
    </row>
    <row r="214" spans="1:3" ht="16.5" hidden="1">
      <c r="A214" s="8" t="s">
        <v>122</v>
      </c>
      <c r="B214" s="9" t="s">
        <v>123</v>
      </c>
      <c r="C214" s="22">
        <v>18150</v>
      </c>
    </row>
    <row r="215" spans="1:3" ht="16.5" hidden="1">
      <c r="A215" s="8" t="s">
        <v>122</v>
      </c>
      <c r="B215" s="9" t="s">
        <v>124</v>
      </c>
      <c r="C215" s="22">
        <v>18150</v>
      </c>
    </row>
    <row r="216" spans="1:3" ht="16.5" hidden="1">
      <c r="A216" s="8" t="s">
        <v>122</v>
      </c>
      <c r="B216" s="9" t="s">
        <v>125</v>
      </c>
      <c r="C216" s="22">
        <v>18150</v>
      </c>
    </row>
    <row r="217" spans="1:3" ht="16.5" hidden="1">
      <c r="A217" s="29" t="s">
        <v>127</v>
      </c>
      <c r="B217" s="30" t="s">
        <v>128</v>
      </c>
      <c r="C217" s="31">
        <v>2000</v>
      </c>
    </row>
    <row r="218" spans="1:3" ht="13.5" hidden="1" thickBot="1">
      <c r="A218" s="32"/>
      <c r="B218" s="33" t="s">
        <v>129</v>
      </c>
      <c r="C218" s="51">
        <f>SUM(C154:C217)</f>
        <v>11302766.63542</v>
      </c>
    </row>
    <row r="219" spans="1:3" hidden="1">
      <c r="C219" s="37" t="s">
        <v>130</v>
      </c>
    </row>
    <row r="220" spans="1:3" hidden="1">
      <c r="C220" s="37" t="s">
        <v>131</v>
      </c>
    </row>
    <row r="221" spans="1:3" hidden="1">
      <c r="C221" s="37" t="s">
        <v>174</v>
      </c>
    </row>
    <row r="222" spans="1:3" hidden="1">
      <c r="C222" s="37" t="s">
        <v>133</v>
      </c>
    </row>
    <row r="223" spans="1:3" hidden="1">
      <c r="C223" s="40" t="s">
        <v>134</v>
      </c>
    </row>
    <row r="224" spans="1:3" hidden="1">
      <c r="C224" s="40" t="s">
        <v>135</v>
      </c>
    </row>
    <row r="225" spans="1:3" hidden="1">
      <c r="C225" s="40" t="s">
        <v>136</v>
      </c>
    </row>
    <row r="226" spans="1:3" hidden="1"/>
    <row r="227" spans="1:3" ht="14.25" hidden="1" thickBot="1">
      <c r="A227" s="209"/>
      <c r="B227" s="210"/>
      <c r="C227" s="5"/>
    </row>
    <row r="228" spans="1:3" ht="14.25" hidden="1" thickBot="1">
      <c r="A228" s="46" t="s">
        <v>1</v>
      </c>
      <c r="B228" s="47" t="s">
        <v>2</v>
      </c>
      <c r="C228" s="48" t="s">
        <v>3</v>
      </c>
    </row>
    <row r="229" spans="1:3" ht="16.5" hidden="1">
      <c r="A229" s="8" t="s">
        <v>17</v>
      </c>
      <c r="B229" s="9" t="s">
        <v>18</v>
      </c>
      <c r="C229" s="53">
        <v>97177</v>
      </c>
    </row>
    <row r="230" spans="1:3" ht="16.5" hidden="1">
      <c r="A230" s="8" t="s">
        <v>137</v>
      </c>
      <c r="B230" s="9" t="s">
        <v>28</v>
      </c>
      <c r="C230" s="53">
        <v>62021</v>
      </c>
    </row>
    <row r="231" spans="1:3" ht="16.5" hidden="1">
      <c r="A231" s="8" t="s">
        <v>21</v>
      </c>
      <c r="B231" s="9" t="s">
        <v>22</v>
      </c>
      <c r="C231" s="53">
        <v>146711.25</v>
      </c>
    </row>
    <row r="232" spans="1:3" ht="16.5" hidden="1">
      <c r="A232" s="16" t="s">
        <v>23</v>
      </c>
      <c r="B232" s="17" t="s">
        <v>24</v>
      </c>
      <c r="C232" s="53">
        <v>246953</v>
      </c>
    </row>
    <row r="233" spans="1:3" ht="16.5" hidden="1">
      <c r="A233" s="16" t="s">
        <v>25</v>
      </c>
      <c r="B233" s="17" t="s">
        <v>138</v>
      </c>
      <c r="C233" s="53">
        <v>305756.89159999997</v>
      </c>
    </row>
    <row r="234" spans="1:3" ht="16.5" hidden="1">
      <c r="A234" s="8" t="s">
        <v>27</v>
      </c>
      <c r="B234" s="9" t="s">
        <v>28</v>
      </c>
      <c r="C234" s="53">
        <v>116802</v>
      </c>
    </row>
    <row r="235" spans="1:3" ht="16.5" hidden="1">
      <c r="A235" s="8" t="s">
        <v>29</v>
      </c>
      <c r="B235" s="9" t="s">
        <v>30</v>
      </c>
      <c r="C235" s="53">
        <v>189378.35450000002</v>
      </c>
    </row>
    <row r="236" spans="1:3" ht="16.5" hidden="1">
      <c r="A236" s="8" t="s">
        <v>31</v>
      </c>
      <c r="B236" s="9" t="s">
        <v>32</v>
      </c>
      <c r="C236" s="53">
        <v>376709.73340000003</v>
      </c>
    </row>
    <row r="237" spans="1:3" ht="16.5" hidden="1">
      <c r="A237" s="8" t="s">
        <v>33</v>
      </c>
      <c r="B237" s="9" t="s">
        <v>34</v>
      </c>
      <c r="C237" s="53">
        <v>190686.67500000002</v>
      </c>
    </row>
    <row r="238" spans="1:3" ht="16.5" hidden="1">
      <c r="A238" s="16" t="s">
        <v>35</v>
      </c>
      <c r="B238" s="17" t="s">
        <v>36</v>
      </c>
      <c r="C238" s="53">
        <v>72740</v>
      </c>
    </row>
    <row r="239" spans="1:3" hidden="1">
      <c r="A239" s="8" t="s">
        <v>37</v>
      </c>
      <c r="B239" s="9" t="s">
        <v>38</v>
      </c>
      <c r="C239" s="54">
        <v>936906</v>
      </c>
    </row>
    <row r="240" spans="1:3" ht="16.5" hidden="1">
      <c r="A240" s="8" t="s">
        <v>39</v>
      </c>
      <c r="B240" s="9" t="s">
        <v>40</v>
      </c>
      <c r="C240" s="53">
        <v>871656.65999999992</v>
      </c>
    </row>
    <row r="241" spans="1:3" ht="16.5" hidden="1">
      <c r="A241" s="8" t="s">
        <v>41</v>
      </c>
      <c r="B241" s="9" t="s">
        <v>42</v>
      </c>
      <c r="C241" s="53">
        <v>130152.5984</v>
      </c>
    </row>
    <row r="242" spans="1:3" ht="16.5" hidden="1">
      <c r="A242" s="8" t="s">
        <v>43</v>
      </c>
      <c r="B242" s="17" t="s">
        <v>28</v>
      </c>
      <c r="C242" s="53">
        <v>182355.64181999999</v>
      </c>
    </row>
    <row r="243" spans="1:3" ht="16.5" hidden="1">
      <c r="A243" s="8" t="s">
        <v>139</v>
      </c>
      <c r="B243" s="9" t="s">
        <v>140</v>
      </c>
      <c r="C243" s="53">
        <v>348823.92250000004</v>
      </c>
    </row>
    <row r="244" spans="1:3" ht="16.5" hidden="1">
      <c r="A244" s="8" t="s">
        <v>44</v>
      </c>
      <c r="B244" s="9" t="s">
        <v>28</v>
      </c>
      <c r="C244" s="53">
        <v>109083.7</v>
      </c>
    </row>
    <row r="245" spans="1:3" ht="16.5" hidden="1">
      <c r="A245" s="8" t="s">
        <v>45</v>
      </c>
      <c r="B245" s="9" t="s">
        <v>46</v>
      </c>
      <c r="C245" s="53">
        <v>427495.25</v>
      </c>
    </row>
    <row r="246" spans="1:3" ht="16.5" hidden="1">
      <c r="A246" s="8" t="s">
        <v>141</v>
      </c>
      <c r="B246" s="49" t="s">
        <v>142</v>
      </c>
      <c r="C246" s="53">
        <v>77760</v>
      </c>
    </row>
    <row r="247" spans="1:3" ht="16.5" hidden="1">
      <c r="A247" s="8" t="s">
        <v>47</v>
      </c>
      <c r="B247" s="9" t="s">
        <v>48</v>
      </c>
      <c r="C247" s="53">
        <v>74999.637000000002</v>
      </c>
    </row>
    <row r="248" spans="1:3" ht="16.5" hidden="1">
      <c r="A248" s="8" t="s">
        <v>49</v>
      </c>
      <c r="B248" s="9" t="s">
        <v>143</v>
      </c>
      <c r="C248" s="53">
        <v>297583.2</v>
      </c>
    </row>
    <row r="249" spans="1:3" ht="16.5" hidden="1">
      <c r="A249" s="8" t="s">
        <v>51</v>
      </c>
      <c r="B249" s="9" t="s">
        <v>52</v>
      </c>
      <c r="C249" s="53">
        <v>271150</v>
      </c>
    </row>
    <row r="250" spans="1:3" ht="16.5" hidden="1">
      <c r="A250" s="8" t="s">
        <v>53</v>
      </c>
      <c r="B250" s="21" t="s">
        <v>54</v>
      </c>
      <c r="C250" s="53">
        <v>248991.5025</v>
      </c>
    </row>
    <row r="251" spans="1:3" ht="16.5" hidden="1">
      <c r="A251" s="8" t="s">
        <v>144</v>
      </c>
      <c r="B251" s="9" t="s">
        <v>145</v>
      </c>
      <c r="C251" s="53">
        <v>105888</v>
      </c>
    </row>
    <row r="252" spans="1:3" ht="16.5" hidden="1">
      <c r="A252" s="8" t="s">
        <v>146</v>
      </c>
      <c r="B252" s="9" t="s">
        <v>67</v>
      </c>
      <c r="C252" s="53">
        <v>136132.69560000001</v>
      </c>
    </row>
    <row r="253" spans="1:3" ht="16.5" hidden="1">
      <c r="A253" s="8" t="s">
        <v>147</v>
      </c>
      <c r="B253" s="9" t="s">
        <v>56</v>
      </c>
      <c r="C253" s="53">
        <v>113602.5</v>
      </c>
    </row>
    <row r="254" spans="1:3" ht="16.5" hidden="1">
      <c r="A254" s="8" t="s">
        <v>57</v>
      </c>
      <c r="B254" s="9" t="s">
        <v>58</v>
      </c>
      <c r="C254" s="53">
        <v>371841.60750000004</v>
      </c>
    </row>
    <row r="255" spans="1:3" ht="16.5" hidden="1">
      <c r="A255" s="16" t="s">
        <v>148</v>
      </c>
      <c r="B255" s="17" t="s">
        <v>60</v>
      </c>
      <c r="C255" s="53">
        <v>86858</v>
      </c>
    </row>
    <row r="256" spans="1:3" ht="16.5" hidden="1">
      <c r="A256" s="8" t="s">
        <v>61</v>
      </c>
      <c r="B256" s="9" t="s">
        <v>28</v>
      </c>
      <c r="C256" s="55">
        <v>445383.39780000004</v>
      </c>
    </row>
    <row r="257" spans="1:3" ht="16.5" hidden="1">
      <c r="A257" s="8" t="s">
        <v>62</v>
      </c>
      <c r="B257" s="9" t="s">
        <v>63</v>
      </c>
      <c r="C257" s="55">
        <v>119037</v>
      </c>
    </row>
    <row r="258" spans="1:3" ht="16.5" hidden="1">
      <c r="A258" s="16" t="s">
        <v>64</v>
      </c>
      <c r="B258" s="17" t="s">
        <v>149</v>
      </c>
      <c r="C258" s="55">
        <v>414009.07680000004</v>
      </c>
    </row>
    <row r="259" spans="1:3" ht="16.5" hidden="1">
      <c r="A259" s="8" t="s">
        <v>150</v>
      </c>
      <c r="B259" s="9" t="s">
        <v>67</v>
      </c>
      <c r="C259" s="55">
        <v>188811</v>
      </c>
    </row>
    <row r="260" spans="1:3" ht="16.5" hidden="1">
      <c r="A260" s="8" t="s">
        <v>66</v>
      </c>
      <c r="B260" s="9" t="s">
        <v>67</v>
      </c>
      <c r="C260" s="55">
        <v>251597</v>
      </c>
    </row>
    <row r="261" spans="1:3" ht="16.5" hidden="1">
      <c r="A261" s="8" t="s">
        <v>68</v>
      </c>
      <c r="B261" s="9" t="s">
        <v>151</v>
      </c>
      <c r="C261" s="55">
        <v>339885.72000000003</v>
      </c>
    </row>
    <row r="262" spans="1:3" ht="16.5" hidden="1">
      <c r="A262" s="8" t="s">
        <v>72</v>
      </c>
      <c r="B262" s="9" t="s">
        <v>152</v>
      </c>
      <c r="C262" s="55">
        <v>205191.28000000003</v>
      </c>
    </row>
    <row r="263" spans="1:3" ht="16.5" hidden="1">
      <c r="A263" s="8" t="s">
        <v>74</v>
      </c>
      <c r="B263" s="9" t="s">
        <v>75</v>
      </c>
      <c r="C263" s="55">
        <v>79353</v>
      </c>
    </row>
    <row r="264" spans="1:3" ht="16.5" hidden="1">
      <c r="A264" s="8" t="s">
        <v>76</v>
      </c>
      <c r="B264" s="9" t="s">
        <v>77</v>
      </c>
      <c r="C264" s="55">
        <v>117991.00000000001</v>
      </c>
    </row>
    <row r="265" spans="1:3" ht="16.5" hidden="1">
      <c r="A265" s="8" t="s">
        <v>153</v>
      </c>
      <c r="B265" s="9" t="s">
        <v>154</v>
      </c>
      <c r="C265" s="55">
        <v>90123.199999999997</v>
      </c>
    </row>
    <row r="266" spans="1:3" ht="16.5" hidden="1">
      <c r="A266" s="8" t="s">
        <v>155</v>
      </c>
      <c r="B266" s="9" t="s">
        <v>156</v>
      </c>
      <c r="C266" s="55">
        <v>84764.900000000009</v>
      </c>
    </row>
    <row r="267" spans="1:3" ht="16.5" hidden="1">
      <c r="A267" s="8" t="s">
        <v>157</v>
      </c>
      <c r="B267" s="9" t="s">
        <v>158</v>
      </c>
      <c r="C267" s="55">
        <v>77281.5</v>
      </c>
    </row>
    <row r="268" spans="1:3" ht="16.5" hidden="1">
      <c r="A268" s="8" t="s">
        <v>159</v>
      </c>
      <c r="B268" s="9" t="s">
        <v>160</v>
      </c>
      <c r="C268" s="55">
        <v>87692</v>
      </c>
    </row>
    <row r="269" spans="1:3" ht="16.5" hidden="1">
      <c r="A269" s="8" t="s">
        <v>161</v>
      </c>
      <c r="B269" s="9" t="s">
        <v>162</v>
      </c>
      <c r="C269" s="55">
        <v>101745.21500000001</v>
      </c>
    </row>
    <row r="270" spans="1:3" ht="16.5" hidden="1">
      <c r="A270" s="8" t="s">
        <v>80</v>
      </c>
      <c r="B270" s="9" t="s">
        <v>81</v>
      </c>
      <c r="C270" s="55">
        <v>68283</v>
      </c>
    </row>
    <row r="271" spans="1:3" ht="16.5" hidden="1">
      <c r="A271" s="8" t="s">
        <v>86</v>
      </c>
      <c r="B271" s="9" t="s">
        <v>87</v>
      </c>
      <c r="C271" s="55">
        <v>90018.5</v>
      </c>
    </row>
    <row r="272" spans="1:3" ht="16.5" hidden="1">
      <c r="A272" s="8" t="s">
        <v>90</v>
      </c>
      <c r="B272" s="9" t="s">
        <v>91</v>
      </c>
      <c r="C272" s="53">
        <v>30933</v>
      </c>
    </row>
    <row r="273" spans="1:3" ht="16.5" hidden="1">
      <c r="A273" s="16" t="s">
        <v>94</v>
      </c>
      <c r="B273" s="17" t="s">
        <v>163</v>
      </c>
      <c r="C273" s="55">
        <v>174568.62</v>
      </c>
    </row>
    <row r="274" spans="1:3" ht="16.5" hidden="1">
      <c r="A274" s="8" t="s">
        <v>98</v>
      </c>
      <c r="B274" s="9" t="s">
        <v>99</v>
      </c>
      <c r="C274" s="55">
        <v>92626.5</v>
      </c>
    </row>
    <row r="275" spans="1:3" ht="16.5" hidden="1">
      <c r="A275" s="8" t="s">
        <v>100</v>
      </c>
      <c r="B275" s="9" t="s">
        <v>101</v>
      </c>
      <c r="C275" s="55">
        <v>260074.386</v>
      </c>
    </row>
    <row r="276" spans="1:3" ht="16.5" hidden="1">
      <c r="A276" s="8" t="s">
        <v>164</v>
      </c>
      <c r="B276" s="9" t="s">
        <v>50</v>
      </c>
      <c r="C276" s="55">
        <v>283345.05</v>
      </c>
    </row>
    <row r="277" spans="1:3" ht="16.5" hidden="1">
      <c r="A277" s="8" t="s">
        <v>102</v>
      </c>
      <c r="B277" s="9" t="s">
        <v>103</v>
      </c>
      <c r="C277" s="55">
        <v>90280.5</v>
      </c>
    </row>
    <row r="278" spans="1:3" ht="16.5" hidden="1">
      <c r="A278" s="8" t="s">
        <v>104</v>
      </c>
      <c r="B278" s="9" t="s">
        <v>105</v>
      </c>
      <c r="C278" s="55">
        <v>109278.39999999999</v>
      </c>
    </row>
    <row r="279" spans="1:3" ht="16.5" hidden="1">
      <c r="A279" s="8" t="s">
        <v>165</v>
      </c>
      <c r="B279" s="9" t="s">
        <v>166</v>
      </c>
      <c r="C279" s="55">
        <v>91125</v>
      </c>
    </row>
    <row r="280" spans="1:3" ht="16.5" hidden="1">
      <c r="A280" s="26" t="s">
        <v>167</v>
      </c>
      <c r="B280" s="9" t="s">
        <v>168</v>
      </c>
      <c r="C280" s="55">
        <v>65000</v>
      </c>
    </row>
    <row r="281" spans="1:3" ht="16.5" hidden="1">
      <c r="A281" s="26" t="s">
        <v>169</v>
      </c>
      <c r="B281" s="9" t="s">
        <v>109</v>
      </c>
      <c r="C281" s="55">
        <v>50000</v>
      </c>
    </row>
    <row r="282" spans="1:3" ht="16.5" hidden="1">
      <c r="A282" s="26" t="s">
        <v>110</v>
      </c>
      <c r="B282" s="9" t="s">
        <v>170</v>
      </c>
      <c r="C282" s="55">
        <v>50000</v>
      </c>
    </row>
    <row r="283" spans="1:3" ht="16.5" hidden="1">
      <c r="A283" s="26" t="s">
        <v>112</v>
      </c>
      <c r="B283" s="9" t="s">
        <v>113</v>
      </c>
      <c r="C283" s="55">
        <v>92000</v>
      </c>
    </row>
    <row r="284" spans="1:3" ht="16.5" hidden="1">
      <c r="A284" s="26" t="s">
        <v>114</v>
      </c>
      <c r="B284" s="9" t="s">
        <v>115</v>
      </c>
      <c r="C284" s="53">
        <v>134702</v>
      </c>
    </row>
    <row r="285" spans="1:3" ht="16.5" hidden="1">
      <c r="A285" s="26" t="s">
        <v>171</v>
      </c>
      <c r="B285" s="9" t="s">
        <v>172</v>
      </c>
      <c r="C285" s="56">
        <v>100000</v>
      </c>
    </row>
    <row r="286" spans="1:3" ht="16.5" hidden="1">
      <c r="A286" s="26" t="s">
        <v>116</v>
      </c>
      <c r="B286" s="9" t="s">
        <v>117</v>
      </c>
      <c r="C286" s="55">
        <v>100000</v>
      </c>
    </row>
    <row r="287" spans="1:3" ht="16.5" hidden="1">
      <c r="A287" s="26" t="s">
        <v>118</v>
      </c>
      <c r="B287" s="9" t="s">
        <v>119</v>
      </c>
      <c r="C287" s="55">
        <v>65000</v>
      </c>
    </row>
    <row r="288" spans="1:3" ht="16.5" hidden="1">
      <c r="A288" s="26" t="s">
        <v>120</v>
      </c>
      <c r="B288" s="9" t="s">
        <v>173</v>
      </c>
      <c r="C288" s="55">
        <v>100000</v>
      </c>
    </row>
    <row r="289" spans="1:4" ht="16.5" hidden="1">
      <c r="A289" s="8" t="s">
        <v>122</v>
      </c>
      <c r="B289" s="9" t="s">
        <v>123</v>
      </c>
      <c r="C289" s="55">
        <v>18150</v>
      </c>
    </row>
    <row r="290" spans="1:4" ht="16.5" hidden="1">
      <c r="A290" s="8" t="s">
        <v>122</v>
      </c>
      <c r="B290" s="9" t="s">
        <v>124</v>
      </c>
      <c r="C290" s="55">
        <v>18150</v>
      </c>
    </row>
    <row r="291" spans="1:4" ht="16.5" hidden="1">
      <c r="A291" s="8" t="s">
        <v>122</v>
      </c>
      <c r="B291" s="9" t="s">
        <v>125</v>
      </c>
      <c r="C291" s="55">
        <v>18150</v>
      </c>
    </row>
    <row r="292" spans="1:4" ht="16.5" hidden="1">
      <c r="A292" s="29" t="s">
        <v>127</v>
      </c>
      <c r="B292" s="30" t="s">
        <v>128</v>
      </c>
      <c r="C292" s="57">
        <v>2000</v>
      </c>
    </row>
    <row r="293" spans="1:4" ht="13.5" hidden="1" thickBot="1">
      <c r="A293" s="32"/>
      <c r="B293" s="33" t="s">
        <v>129</v>
      </c>
      <c r="C293" s="51">
        <f>SUM(C229:C292)</f>
        <v>11302767.065420002</v>
      </c>
    </row>
    <row r="294" spans="1:4" hidden="1">
      <c r="C294" s="37" t="s">
        <v>130</v>
      </c>
    </row>
    <row r="295" spans="1:4" hidden="1">
      <c r="C295" s="37" t="s">
        <v>131</v>
      </c>
    </row>
    <row r="296" spans="1:4" hidden="1">
      <c r="C296" s="37" t="s">
        <v>174</v>
      </c>
    </row>
    <row r="297" spans="1:4" hidden="1">
      <c r="C297" s="37" t="s">
        <v>133</v>
      </c>
    </row>
    <row r="298" spans="1:4" hidden="1">
      <c r="C298" s="40" t="s">
        <v>134</v>
      </c>
    </row>
    <row r="299" spans="1:4" hidden="1">
      <c r="C299" s="40" t="s">
        <v>135</v>
      </c>
    </row>
    <row r="300" spans="1:4" hidden="1">
      <c r="C300" s="40" t="s">
        <v>136</v>
      </c>
    </row>
    <row r="301" spans="1:4" hidden="1">
      <c r="D301" s="4"/>
    </row>
    <row r="302" spans="1:4" ht="14.25" hidden="1" thickBot="1">
      <c r="A302" s="209"/>
      <c r="B302" s="210"/>
      <c r="C302" s="5"/>
    </row>
    <row r="303" spans="1:4" ht="14.25" hidden="1" thickBot="1">
      <c r="A303" s="46" t="s">
        <v>1</v>
      </c>
      <c r="B303" s="47" t="s">
        <v>2</v>
      </c>
      <c r="C303" s="48" t="s">
        <v>3</v>
      </c>
    </row>
    <row r="304" spans="1:4" ht="16.5" hidden="1">
      <c r="A304" s="8" t="s">
        <v>17</v>
      </c>
      <c r="B304" s="9" t="s">
        <v>18</v>
      </c>
      <c r="C304" s="53">
        <v>97177</v>
      </c>
    </row>
    <row r="305" spans="1:3" ht="16.5" hidden="1">
      <c r="A305" s="8" t="s">
        <v>137</v>
      </c>
      <c r="B305" s="9" t="s">
        <v>28</v>
      </c>
      <c r="C305" s="53">
        <v>62021</v>
      </c>
    </row>
    <row r="306" spans="1:3" ht="16.5" hidden="1">
      <c r="A306" s="8" t="s">
        <v>21</v>
      </c>
      <c r="B306" s="9" t="s">
        <v>22</v>
      </c>
      <c r="C306" s="53">
        <v>146711.25</v>
      </c>
    </row>
    <row r="307" spans="1:3" ht="16.5" hidden="1">
      <c r="A307" s="16" t="s">
        <v>23</v>
      </c>
      <c r="B307" s="17" t="s">
        <v>24</v>
      </c>
      <c r="C307" s="53">
        <v>246953</v>
      </c>
    </row>
    <row r="308" spans="1:3" ht="16.5" hidden="1">
      <c r="A308" s="16" t="s">
        <v>25</v>
      </c>
      <c r="B308" s="17" t="s">
        <v>138</v>
      </c>
      <c r="C308" s="53">
        <v>305756.89159999997</v>
      </c>
    </row>
    <row r="309" spans="1:3" ht="16.5" hidden="1">
      <c r="A309" s="8" t="s">
        <v>27</v>
      </c>
      <c r="B309" s="9" t="s">
        <v>28</v>
      </c>
      <c r="C309" s="53">
        <v>116802</v>
      </c>
    </row>
    <row r="310" spans="1:3" ht="16.5" hidden="1">
      <c r="A310" s="8" t="s">
        <v>29</v>
      </c>
      <c r="B310" s="9" t="s">
        <v>30</v>
      </c>
      <c r="C310" s="53">
        <v>189378.35450000002</v>
      </c>
    </row>
    <row r="311" spans="1:3" ht="16.5" hidden="1">
      <c r="A311" s="8" t="s">
        <v>31</v>
      </c>
      <c r="B311" s="9" t="s">
        <v>32</v>
      </c>
      <c r="C311" s="53">
        <v>376709.73340000003</v>
      </c>
    </row>
    <row r="312" spans="1:3" ht="16.5" hidden="1">
      <c r="A312" s="8" t="s">
        <v>33</v>
      </c>
      <c r="B312" s="9" t="s">
        <v>34</v>
      </c>
      <c r="C312" s="53">
        <v>190686.67500000002</v>
      </c>
    </row>
    <row r="313" spans="1:3" ht="16.5" hidden="1">
      <c r="A313" s="16" t="s">
        <v>35</v>
      </c>
      <c r="B313" s="17" t="s">
        <v>36</v>
      </c>
      <c r="C313" s="53">
        <v>72740</v>
      </c>
    </row>
    <row r="314" spans="1:3" hidden="1">
      <c r="A314" s="8" t="s">
        <v>37</v>
      </c>
      <c r="B314" s="9" t="s">
        <v>38</v>
      </c>
      <c r="C314" s="54">
        <v>936906</v>
      </c>
    </row>
    <row r="315" spans="1:3" ht="16.5" hidden="1">
      <c r="A315" s="8" t="s">
        <v>39</v>
      </c>
      <c r="B315" s="9" t="s">
        <v>40</v>
      </c>
      <c r="C315" s="53">
        <v>871656.65999999992</v>
      </c>
    </row>
    <row r="316" spans="1:3" ht="16.5" hidden="1">
      <c r="A316" s="8" t="s">
        <v>41</v>
      </c>
      <c r="B316" s="9" t="s">
        <v>42</v>
      </c>
      <c r="C316" s="53">
        <v>130152.5984</v>
      </c>
    </row>
    <row r="317" spans="1:3" ht="16.5" hidden="1">
      <c r="A317" s="8" t="s">
        <v>43</v>
      </c>
      <c r="B317" s="17" t="s">
        <v>28</v>
      </c>
      <c r="C317" s="53">
        <v>182355.64181999999</v>
      </c>
    </row>
    <row r="318" spans="1:3" ht="16.5" hidden="1">
      <c r="A318" s="8" t="s">
        <v>139</v>
      </c>
      <c r="B318" s="9" t="s">
        <v>140</v>
      </c>
      <c r="C318" s="53">
        <v>348823.92250000004</v>
      </c>
    </row>
    <row r="319" spans="1:3" ht="16.5" hidden="1">
      <c r="A319" s="8" t="s">
        <v>44</v>
      </c>
      <c r="B319" s="9" t="s">
        <v>28</v>
      </c>
      <c r="C319" s="53">
        <v>109083.7</v>
      </c>
    </row>
    <row r="320" spans="1:3" ht="16.5" hidden="1">
      <c r="A320" s="8" t="s">
        <v>45</v>
      </c>
      <c r="B320" s="9" t="s">
        <v>46</v>
      </c>
      <c r="C320" s="53">
        <v>427495.25</v>
      </c>
    </row>
    <row r="321" spans="1:3" ht="16.5" hidden="1">
      <c r="A321" s="8" t="s">
        <v>141</v>
      </c>
      <c r="B321" s="49" t="s">
        <v>142</v>
      </c>
      <c r="C321" s="53">
        <v>77760</v>
      </c>
    </row>
    <row r="322" spans="1:3" ht="16.5" hidden="1">
      <c r="A322" s="8" t="s">
        <v>47</v>
      </c>
      <c r="B322" s="9" t="s">
        <v>48</v>
      </c>
      <c r="C322" s="53">
        <v>74999.637000000002</v>
      </c>
    </row>
    <row r="323" spans="1:3" ht="16.5" hidden="1">
      <c r="A323" s="8" t="s">
        <v>49</v>
      </c>
      <c r="B323" s="9" t="s">
        <v>143</v>
      </c>
      <c r="C323" s="53">
        <v>297583.2</v>
      </c>
    </row>
    <row r="324" spans="1:3" ht="16.5" hidden="1">
      <c r="A324" s="8" t="s">
        <v>51</v>
      </c>
      <c r="B324" s="9" t="s">
        <v>52</v>
      </c>
      <c r="C324" s="53">
        <v>271150</v>
      </c>
    </row>
    <row r="325" spans="1:3" ht="16.5" hidden="1">
      <c r="A325" s="8" t="s">
        <v>53</v>
      </c>
      <c r="B325" s="21" t="s">
        <v>54</v>
      </c>
      <c r="C325" s="53">
        <v>248991.5025</v>
      </c>
    </row>
    <row r="326" spans="1:3" ht="16.5" hidden="1">
      <c r="A326" s="8" t="s">
        <v>144</v>
      </c>
      <c r="B326" s="9" t="s">
        <v>145</v>
      </c>
      <c r="C326" s="53">
        <v>105888</v>
      </c>
    </row>
    <row r="327" spans="1:3" ht="16.5" hidden="1">
      <c r="A327" s="8" t="s">
        <v>146</v>
      </c>
      <c r="B327" s="9" t="s">
        <v>67</v>
      </c>
      <c r="C327" s="53">
        <v>136132.69560000001</v>
      </c>
    </row>
    <row r="328" spans="1:3" ht="16.5" hidden="1">
      <c r="A328" s="8" t="s">
        <v>147</v>
      </c>
      <c r="B328" s="9" t="s">
        <v>56</v>
      </c>
      <c r="C328" s="53">
        <v>113602.5</v>
      </c>
    </row>
    <row r="329" spans="1:3" ht="16.5" hidden="1">
      <c r="A329" s="8" t="s">
        <v>57</v>
      </c>
      <c r="B329" s="9" t="s">
        <v>58</v>
      </c>
      <c r="C329" s="53">
        <v>371841.60750000004</v>
      </c>
    </row>
    <row r="330" spans="1:3" ht="16.5" hidden="1">
      <c r="A330" s="16" t="s">
        <v>148</v>
      </c>
      <c r="B330" s="17" t="s">
        <v>60</v>
      </c>
      <c r="C330" s="53">
        <v>86858</v>
      </c>
    </row>
    <row r="331" spans="1:3" ht="16.5" hidden="1">
      <c r="A331" s="8" t="s">
        <v>61</v>
      </c>
      <c r="B331" s="9" t="s">
        <v>28</v>
      </c>
      <c r="C331" s="55">
        <v>445383.39780000004</v>
      </c>
    </row>
    <row r="332" spans="1:3" ht="16.5" hidden="1">
      <c r="A332" s="8" t="s">
        <v>62</v>
      </c>
      <c r="B332" s="9" t="s">
        <v>63</v>
      </c>
      <c r="C332" s="55">
        <v>119037</v>
      </c>
    </row>
    <row r="333" spans="1:3" ht="16.5" hidden="1">
      <c r="A333" s="16" t="s">
        <v>64</v>
      </c>
      <c r="B333" s="17" t="s">
        <v>149</v>
      </c>
      <c r="C333" s="55">
        <v>414009.07680000004</v>
      </c>
    </row>
    <row r="334" spans="1:3" ht="16.5" hidden="1">
      <c r="A334" s="8" t="s">
        <v>150</v>
      </c>
      <c r="B334" s="9" t="s">
        <v>67</v>
      </c>
      <c r="C334" s="55">
        <v>188811</v>
      </c>
    </row>
    <row r="335" spans="1:3" ht="16.5" hidden="1">
      <c r="A335" s="8" t="s">
        <v>66</v>
      </c>
      <c r="B335" s="9" t="s">
        <v>67</v>
      </c>
      <c r="C335" s="55">
        <v>251597</v>
      </c>
    </row>
    <row r="336" spans="1:3" ht="16.5" hidden="1">
      <c r="A336" s="8" t="s">
        <v>68</v>
      </c>
      <c r="B336" s="9" t="s">
        <v>151</v>
      </c>
      <c r="C336" s="55">
        <v>339885.72000000003</v>
      </c>
    </row>
    <row r="337" spans="1:3" ht="16.5" hidden="1">
      <c r="A337" s="8" t="s">
        <v>72</v>
      </c>
      <c r="B337" s="9" t="s">
        <v>152</v>
      </c>
      <c r="C337" s="55">
        <v>205191.28000000003</v>
      </c>
    </row>
    <row r="338" spans="1:3" ht="16.5" hidden="1">
      <c r="A338" s="8" t="s">
        <v>74</v>
      </c>
      <c r="B338" s="9" t="s">
        <v>75</v>
      </c>
      <c r="C338" s="55">
        <v>79353</v>
      </c>
    </row>
    <row r="339" spans="1:3" ht="16.5" hidden="1">
      <c r="A339" s="8" t="s">
        <v>76</v>
      </c>
      <c r="B339" s="9" t="s">
        <v>77</v>
      </c>
      <c r="C339" s="55">
        <v>117991.00000000001</v>
      </c>
    </row>
    <row r="340" spans="1:3" ht="16.5" hidden="1">
      <c r="A340" s="8" t="s">
        <v>153</v>
      </c>
      <c r="B340" s="9" t="s">
        <v>154</v>
      </c>
      <c r="C340" s="55">
        <v>90123.199999999997</v>
      </c>
    </row>
    <row r="341" spans="1:3" ht="16.5" hidden="1">
      <c r="A341" s="8" t="s">
        <v>155</v>
      </c>
      <c r="B341" s="9" t="s">
        <v>156</v>
      </c>
      <c r="C341" s="55">
        <v>84764.900000000009</v>
      </c>
    </row>
    <row r="342" spans="1:3" ht="16.5" hidden="1">
      <c r="A342" s="8" t="s">
        <v>157</v>
      </c>
      <c r="B342" s="9" t="s">
        <v>158</v>
      </c>
      <c r="C342" s="55">
        <v>77281.5</v>
      </c>
    </row>
    <row r="343" spans="1:3" ht="16.5" hidden="1">
      <c r="A343" s="8" t="s">
        <v>159</v>
      </c>
      <c r="B343" s="9" t="s">
        <v>160</v>
      </c>
      <c r="C343" s="55">
        <v>87692</v>
      </c>
    </row>
    <row r="344" spans="1:3" ht="16.5" hidden="1">
      <c r="A344" s="8" t="s">
        <v>161</v>
      </c>
      <c r="B344" s="9" t="s">
        <v>162</v>
      </c>
      <c r="C344" s="55">
        <v>101745.21500000001</v>
      </c>
    </row>
    <row r="345" spans="1:3" ht="16.5" hidden="1">
      <c r="A345" s="8" t="s">
        <v>80</v>
      </c>
      <c r="B345" s="9" t="s">
        <v>81</v>
      </c>
      <c r="C345" s="55">
        <v>68283</v>
      </c>
    </row>
    <row r="346" spans="1:3" ht="16.5" hidden="1">
      <c r="A346" s="8" t="s">
        <v>86</v>
      </c>
      <c r="B346" s="9" t="s">
        <v>87</v>
      </c>
      <c r="C346" s="55">
        <v>90018.5</v>
      </c>
    </row>
    <row r="347" spans="1:3" ht="16.5" hidden="1">
      <c r="A347" s="8" t="s">
        <v>90</v>
      </c>
      <c r="B347" s="9" t="s">
        <v>91</v>
      </c>
      <c r="C347" s="53">
        <v>30933</v>
      </c>
    </row>
    <row r="348" spans="1:3" ht="16.5" hidden="1">
      <c r="A348" s="16" t="s">
        <v>94</v>
      </c>
      <c r="B348" s="17" t="s">
        <v>163</v>
      </c>
      <c r="C348" s="55">
        <v>174568.62</v>
      </c>
    </row>
    <row r="349" spans="1:3" ht="16.5" hidden="1">
      <c r="A349" s="8" t="s">
        <v>98</v>
      </c>
      <c r="B349" s="9" t="s">
        <v>99</v>
      </c>
      <c r="C349" s="55">
        <v>92626.5</v>
      </c>
    </row>
    <row r="350" spans="1:3" ht="16.5" hidden="1">
      <c r="A350" s="8" t="s">
        <v>100</v>
      </c>
      <c r="B350" s="9" t="s">
        <v>101</v>
      </c>
      <c r="C350" s="55">
        <v>260074.386</v>
      </c>
    </row>
    <row r="351" spans="1:3" ht="16.5" hidden="1">
      <c r="A351" s="8" t="s">
        <v>164</v>
      </c>
      <c r="B351" s="9" t="s">
        <v>50</v>
      </c>
      <c r="C351" s="55">
        <v>283345.05</v>
      </c>
    </row>
    <row r="352" spans="1:3" ht="16.5" hidden="1">
      <c r="A352" s="8" t="s">
        <v>102</v>
      </c>
      <c r="B352" s="9" t="s">
        <v>103</v>
      </c>
      <c r="C352" s="55">
        <v>90280.5</v>
      </c>
    </row>
    <row r="353" spans="1:3" ht="16.5" hidden="1">
      <c r="A353" s="8" t="s">
        <v>104</v>
      </c>
      <c r="B353" s="9" t="s">
        <v>105</v>
      </c>
      <c r="C353" s="55">
        <v>109278.39999999999</v>
      </c>
    </row>
    <row r="354" spans="1:3" ht="16.5" hidden="1">
      <c r="A354" s="8" t="s">
        <v>165</v>
      </c>
      <c r="B354" s="9" t="s">
        <v>166</v>
      </c>
      <c r="C354" s="55">
        <v>91125</v>
      </c>
    </row>
    <row r="355" spans="1:3" ht="16.5" hidden="1">
      <c r="A355" s="26" t="s">
        <v>167</v>
      </c>
      <c r="B355" s="9" t="s">
        <v>168</v>
      </c>
      <c r="C355" s="55">
        <v>65000</v>
      </c>
    </row>
    <row r="356" spans="1:3" ht="16.5" hidden="1">
      <c r="A356" s="26" t="s">
        <v>169</v>
      </c>
      <c r="B356" s="9" t="s">
        <v>109</v>
      </c>
      <c r="C356" s="55">
        <v>50000</v>
      </c>
    </row>
    <row r="357" spans="1:3" ht="16.5" hidden="1">
      <c r="A357" s="26" t="s">
        <v>110</v>
      </c>
      <c r="B357" s="9" t="s">
        <v>170</v>
      </c>
      <c r="C357" s="55">
        <v>50000</v>
      </c>
    </row>
    <row r="358" spans="1:3" ht="16.5" hidden="1">
      <c r="A358" s="26" t="s">
        <v>112</v>
      </c>
      <c r="B358" s="9" t="s">
        <v>113</v>
      </c>
      <c r="C358" s="55">
        <v>92000</v>
      </c>
    </row>
    <row r="359" spans="1:3" ht="16.5" hidden="1">
      <c r="A359" s="26" t="s">
        <v>114</v>
      </c>
      <c r="B359" s="9" t="s">
        <v>115</v>
      </c>
      <c r="C359" s="53">
        <v>134702</v>
      </c>
    </row>
    <row r="360" spans="1:3" ht="16.5" hidden="1">
      <c r="A360" s="26" t="s">
        <v>171</v>
      </c>
      <c r="B360" s="9" t="s">
        <v>172</v>
      </c>
      <c r="C360" s="56">
        <v>100000</v>
      </c>
    </row>
    <row r="361" spans="1:3" ht="16.5" hidden="1">
      <c r="A361" s="26" t="s">
        <v>116</v>
      </c>
      <c r="B361" s="9" t="s">
        <v>117</v>
      </c>
      <c r="C361" s="55">
        <v>100000</v>
      </c>
    </row>
    <row r="362" spans="1:3" ht="16.5" hidden="1">
      <c r="A362" s="26" t="s">
        <v>118</v>
      </c>
      <c r="B362" s="9" t="s">
        <v>119</v>
      </c>
      <c r="C362" s="55">
        <v>65000</v>
      </c>
    </row>
    <row r="363" spans="1:3" ht="16.5" hidden="1">
      <c r="A363" s="26" t="s">
        <v>120</v>
      </c>
      <c r="B363" s="9" t="s">
        <v>173</v>
      </c>
      <c r="C363" s="55">
        <v>100000</v>
      </c>
    </row>
    <row r="364" spans="1:3" ht="16.5" hidden="1">
      <c r="A364" s="8" t="s">
        <v>122</v>
      </c>
      <c r="B364" s="9" t="s">
        <v>123</v>
      </c>
      <c r="C364" s="55">
        <v>18150</v>
      </c>
    </row>
    <row r="365" spans="1:3" ht="16.5" hidden="1">
      <c r="A365" s="8" t="s">
        <v>122</v>
      </c>
      <c r="B365" s="9" t="s">
        <v>124</v>
      </c>
      <c r="C365" s="55">
        <v>18150</v>
      </c>
    </row>
    <row r="366" spans="1:3" ht="16.5" hidden="1">
      <c r="A366" s="8" t="s">
        <v>122</v>
      </c>
      <c r="B366" s="9" t="s">
        <v>125</v>
      </c>
      <c r="C366" s="55">
        <v>18150</v>
      </c>
    </row>
    <row r="367" spans="1:3" ht="16.5" hidden="1">
      <c r="A367" s="29" t="s">
        <v>127</v>
      </c>
      <c r="B367" s="30" t="s">
        <v>128</v>
      </c>
      <c r="C367" s="57">
        <v>2000</v>
      </c>
    </row>
    <row r="368" spans="1:3" ht="13.5" hidden="1" thickBot="1">
      <c r="A368" s="32"/>
      <c r="B368" s="33" t="s">
        <v>129</v>
      </c>
      <c r="C368" s="51">
        <f>SUM(C304:C367)</f>
        <v>11302767.065420002</v>
      </c>
    </row>
    <row r="369" spans="1:3" hidden="1">
      <c r="C369" s="37" t="s">
        <v>130</v>
      </c>
    </row>
    <row r="370" spans="1:3" hidden="1">
      <c r="C370" s="37" t="s">
        <v>131</v>
      </c>
    </row>
    <row r="371" spans="1:3" hidden="1">
      <c r="C371" s="37" t="s">
        <v>174</v>
      </c>
    </row>
    <row r="372" spans="1:3" hidden="1">
      <c r="C372" s="37" t="s">
        <v>133</v>
      </c>
    </row>
    <row r="373" spans="1:3" hidden="1">
      <c r="C373" s="40" t="s">
        <v>134</v>
      </c>
    </row>
    <row r="374" spans="1:3" hidden="1">
      <c r="C374" s="40" t="s">
        <v>135</v>
      </c>
    </row>
    <row r="375" spans="1:3" hidden="1">
      <c r="C375" s="40" t="s">
        <v>136</v>
      </c>
    </row>
    <row r="376" spans="1:3" hidden="1"/>
    <row r="377" spans="1:3" ht="14.25" hidden="1" thickBot="1">
      <c r="A377" s="209"/>
      <c r="B377" s="210"/>
      <c r="C377" s="5"/>
    </row>
    <row r="378" spans="1:3" ht="14.25" hidden="1" thickBot="1">
      <c r="A378" s="46" t="s">
        <v>1</v>
      </c>
      <c r="B378" s="47" t="s">
        <v>2</v>
      </c>
      <c r="C378" s="48" t="s">
        <v>3</v>
      </c>
    </row>
    <row r="379" spans="1:3" ht="16.5" hidden="1">
      <c r="A379" s="8" t="s">
        <v>17</v>
      </c>
      <c r="B379" s="9" t="s">
        <v>18</v>
      </c>
      <c r="C379" s="53">
        <v>97177</v>
      </c>
    </row>
    <row r="380" spans="1:3" ht="16.5" hidden="1">
      <c r="A380" s="8" t="s">
        <v>137</v>
      </c>
      <c r="B380" s="9" t="s">
        <v>28</v>
      </c>
      <c r="C380" s="53">
        <v>62021</v>
      </c>
    </row>
    <row r="381" spans="1:3" ht="16.5" hidden="1">
      <c r="A381" s="8" t="s">
        <v>21</v>
      </c>
      <c r="B381" s="9" t="s">
        <v>22</v>
      </c>
      <c r="C381" s="53">
        <v>146711.25</v>
      </c>
    </row>
    <row r="382" spans="1:3" ht="16.5" hidden="1">
      <c r="A382" s="16" t="s">
        <v>23</v>
      </c>
      <c r="B382" s="17" t="s">
        <v>24</v>
      </c>
      <c r="C382" s="53">
        <v>246953</v>
      </c>
    </row>
    <row r="383" spans="1:3" ht="16.5" hidden="1">
      <c r="A383" s="16" t="s">
        <v>25</v>
      </c>
      <c r="B383" s="17" t="s">
        <v>138</v>
      </c>
      <c r="C383" s="53">
        <v>305756.89159999997</v>
      </c>
    </row>
    <row r="384" spans="1:3" ht="16.5" hidden="1">
      <c r="A384" s="8" t="s">
        <v>27</v>
      </c>
      <c r="B384" s="9" t="s">
        <v>28</v>
      </c>
      <c r="C384" s="53">
        <v>116802</v>
      </c>
    </row>
    <row r="385" spans="1:3" ht="16.5" hidden="1">
      <c r="A385" s="8" t="s">
        <v>29</v>
      </c>
      <c r="B385" s="9" t="s">
        <v>30</v>
      </c>
      <c r="C385" s="53">
        <v>189378.35450000002</v>
      </c>
    </row>
    <row r="386" spans="1:3" ht="16.5" hidden="1">
      <c r="A386" s="8" t="s">
        <v>31</v>
      </c>
      <c r="B386" s="9" t="s">
        <v>32</v>
      </c>
      <c r="C386" s="53">
        <v>376709.73340000003</v>
      </c>
    </row>
    <row r="387" spans="1:3" ht="16.5" hidden="1">
      <c r="A387" s="8" t="s">
        <v>33</v>
      </c>
      <c r="B387" s="9" t="s">
        <v>34</v>
      </c>
      <c r="C387" s="53">
        <v>190686.67500000002</v>
      </c>
    </row>
    <row r="388" spans="1:3" ht="16.5" hidden="1">
      <c r="A388" s="16" t="s">
        <v>35</v>
      </c>
      <c r="B388" s="17" t="s">
        <v>36</v>
      </c>
      <c r="C388" s="53">
        <v>72740</v>
      </c>
    </row>
    <row r="389" spans="1:3" hidden="1">
      <c r="A389" s="8" t="s">
        <v>37</v>
      </c>
      <c r="B389" s="9" t="s">
        <v>38</v>
      </c>
      <c r="C389" s="54">
        <v>936906</v>
      </c>
    </row>
    <row r="390" spans="1:3" ht="16.5" hidden="1">
      <c r="A390" s="8" t="s">
        <v>39</v>
      </c>
      <c r="B390" s="9" t="s">
        <v>40</v>
      </c>
      <c r="C390" s="53">
        <v>871656.65999999992</v>
      </c>
    </row>
    <row r="391" spans="1:3" ht="16.5" hidden="1">
      <c r="A391" s="8" t="s">
        <v>41</v>
      </c>
      <c r="B391" s="9" t="s">
        <v>42</v>
      </c>
      <c r="C391" s="53">
        <v>130152.5984</v>
      </c>
    </row>
    <row r="392" spans="1:3" ht="16.5" hidden="1">
      <c r="A392" s="8" t="s">
        <v>43</v>
      </c>
      <c r="B392" s="17" t="s">
        <v>28</v>
      </c>
      <c r="C392" s="53">
        <v>182355.64181999999</v>
      </c>
    </row>
    <row r="393" spans="1:3" ht="16.5" hidden="1">
      <c r="A393" s="8" t="s">
        <v>139</v>
      </c>
      <c r="B393" s="9" t="s">
        <v>140</v>
      </c>
      <c r="C393" s="53">
        <v>348823.92250000004</v>
      </c>
    </row>
    <row r="394" spans="1:3" ht="16.5" hidden="1">
      <c r="A394" s="8" t="s">
        <v>44</v>
      </c>
      <c r="B394" s="9" t="s">
        <v>28</v>
      </c>
      <c r="C394" s="53">
        <v>109083.7</v>
      </c>
    </row>
    <row r="395" spans="1:3" ht="16.5" hidden="1">
      <c r="A395" s="8" t="s">
        <v>45</v>
      </c>
      <c r="B395" s="9" t="s">
        <v>46</v>
      </c>
      <c r="C395" s="53">
        <v>427495.25</v>
      </c>
    </row>
    <row r="396" spans="1:3" ht="16.5" hidden="1">
      <c r="A396" s="8" t="s">
        <v>141</v>
      </c>
      <c r="B396" s="49" t="s">
        <v>142</v>
      </c>
      <c r="C396" s="53">
        <v>77760</v>
      </c>
    </row>
    <row r="397" spans="1:3" ht="16.5" hidden="1">
      <c r="A397" s="8" t="s">
        <v>47</v>
      </c>
      <c r="B397" s="9" t="s">
        <v>48</v>
      </c>
      <c r="C397" s="53">
        <v>74999.637000000002</v>
      </c>
    </row>
    <row r="398" spans="1:3" ht="16.5" hidden="1">
      <c r="A398" s="8" t="s">
        <v>49</v>
      </c>
      <c r="B398" s="9" t="s">
        <v>143</v>
      </c>
      <c r="C398" s="53">
        <v>297583.2</v>
      </c>
    </row>
    <row r="399" spans="1:3" ht="16.5" hidden="1">
      <c r="A399" s="8" t="s">
        <v>51</v>
      </c>
      <c r="B399" s="9" t="s">
        <v>52</v>
      </c>
      <c r="C399" s="53">
        <v>271150</v>
      </c>
    </row>
    <row r="400" spans="1:3" ht="16.5" hidden="1">
      <c r="A400" s="8" t="s">
        <v>53</v>
      </c>
      <c r="B400" s="21" t="s">
        <v>54</v>
      </c>
      <c r="C400" s="53">
        <v>248991.5025</v>
      </c>
    </row>
    <row r="401" spans="1:3" ht="16.5" hidden="1">
      <c r="A401" s="8" t="s">
        <v>144</v>
      </c>
      <c r="B401" s="9" t="s">
        <v>145</v>
      </c>
      <c r="C401" s="53">
        <v>105888</v>
      </c>
    </row>
    <row r="402" spans="1:3" ht="16.5" hidden="1">
      <c r="A402" s="8" t="s">
        <v>146</v>
      </c>
      <c r="B402" s="9" t="s">
        <v>67</v>
      </c>
      <c r="C402" s="53">
        <v>136132.69560000001</v>
      </c>
    </row>
    <row r="403" spans="1:3" ht="16.5" hidden="1">
      <c r="A403" s="8" t="s">
        <v>147</v>
      </c>
      <c r="B403" s="9" t="s">
        <v>56</v>
      </c>
      <c r="C403" s="53">
        <v>113602.5</v>
      </c>
    </row>
    <row r="404" spans="1:3" ht="16.5" hidden="1">
      <c r="A404" s="8" t="s">
        <v>57</v>
      </c>
      <c r="B404" s="9" t="s">
        <v>58</v>
      </c>
      <c r="C404" s="53">
        <v>371841.60750000004</v>
      </c>
    </row>
    <row r="405" spans="1:3" ht="16.5" hidden="1">
      <c r="A405" s="16" t="s">
        <v>148</v>
      </c>
      <c r="B405" s="17" t="s">
        <v>60</v>
      </c>
      <c r="C405" s="53">
        <v>86858</v>
      </c>
    </row>
    <row r="406" spans="1:3" ht="16.5" hidden="1">
      <c r="A406" s="8" t="s">
        <v>61</v>
      </c>
      <c r="B406" s="9" t="s">
        <v>28</v>
      </c>
      <c r="C406" s="55">
        <v>445383.39780000004</v>
      </c>
    </row>
    <row r="407" spans="1:3" ht="16.5" hidden="1">
      <c r="A407" s="8" t="s">
        <v>62</v>
      </c>
      <c r="B407" s="9" t="s">
        <v>63</v>
      </c>
      <c r="C407" s="55">
        <v>119037</v>
      </c>
    </row>
    <row r="408" spans="1:3" ht="16.5" hidden="1">
      <c r="A408" s="16" t="s">
        <v>64</v>
      </c>
      <c r="B408" s="17" t="s">
        <v>149</v>
      </c>
      <c r="C408" s="55">
        <v>414009.07680000004</v>
      </c>
    </row>
    <row r="409" spans="1:3" ht="16.5" hidden="1">
      <c r="A409" s="8" t="s">
        <v>150</v>
      </c>
      <c r="B409" s="9" t="s">
        <v>67</v>
      </c>
      <c r="C409" s="55">
        <v>188811</v>
      </c>
    </row>
    <row r="410" spans="1:3" ht="16.5" hidden="1">
      <c r="A410" s="8" t="s">
        <v>66</v>
      </c>
      <c r="B410" s="9" t="s">
        <v>67</v>
      </c>
      <c r="C410" s="55">
        <v>251597</v>
      </c>
    </row>
    <row r="411" spans="1:3" ht="16.5" hidden="1">
      <c r="A411" s="8" t="s">
        <v>68</v>
      </c>
      <c r="B411" s="9" t="s">
        <v>151</v>
      </c>
      <c r="C411" s="55">
        <v>339885.72000000003</v>
      </c>
    </row>
    <row r="412" spans="1:3" ht="16.5" hidden="1">
      <c r="A412" s="8" t="s">
        <v>72</v>
      </c>
      <c r="B412" s="9" t="s">
        <v>152</v>
      </c>
      <c r="C412" s="55">
        <v>205191.28000000003</v>
      </c>
    </row>
    <row r="413" spans="1:3" ht="16.5" hidden="1">
      <c r="A413" s="8" t="s">
        <v>74</v>
      </c>
      <c r="B413" s="9" t="s">
        <v>75</v>
      </c>
      <c r="C413" s="55">
        <v>79353</v>
      </c>
    </row>
    <row r="414" spans="1:3" ht="16.5" hidden="1">
      <c r="A414" s="8" t="s">
        <v>76</v>
      </c>
      <c r="B414" s="9" t="s">
        <v>77</v>
      </c>
      <c r="C414" s="55">
        <v>117991.00000000001</v>
      </c>
    </row>
    <row r="415" spans="1:3" ht="16.5" hidden="1">
      <c r="A415" s="8" t="s">
        <v>153</v>
      </c>
      <c r="B415" s="9" t="s">
        <v>154</v>
      </c>
      <c r="C415" s="55">
        <v>90123.199999999997</v>
      </c>
    </row>
    <row r="416" spans="1:3" ht="16.5" hidden="1">
      <c r="A416" s="8" t="s">
        <v>155</v>
      </c>
      <c r="B416" s="9" t="s">
        <v>156</v>
      </c>
      <c r="C416" s="55">
        <v>84764.900000000009</v>
      </c>
    </row>
    <row r="417" spans="1:3" ht="16.5" hidden="1">
      <c r="A417" s="8" t="s">
        <v>157</v>
      </c>
      <c r="B417" s="9" t="s">
        <v>158</v>
      </c>
      <c r="C417" s="55">
        <v>77281.5</v>
      </c>
    </row>
    <row r="418" spans="1:3" ht="16.5" hidden="1">
      <c r="A418" s="8" t="s">
        <v>159</v>
      </c>
      <c r="B418" s="9" t="s">
        <v>160</v>
      </c>
      <c r="C418" s="55">
        <v>87692</v>
      </c>
    </row>
    <row r="419" spans="1:3" ht="16.5" hidden="1">
      <c r="A419" s="8" t="s">
        <v>161</v>
      </c>
      <c r="B419" s="9" t="s">
        <v>162</v>
      </c>
      <c r="C419" s="55">
        <v>101745.21500000001</v>
      </c>
    </row>
    <row r="420" spans="1:3" ht="16.5" hidden="1">
      <c r="A420" s="8" t="s">
        <v>80</v>
      </c>
      <c r="B420" s="9" t="s">
        <v>81</v>
      </c>
      <c r="C420" s="55">
        <v>68283</v>
      </c>
    </row>
    <row r="421" spans="1:3" ht="16.5" hidden="1">
      <c r="A421" s="8" t="s">
        <v>86</v>
      </c>
      <c r="B421" s="9" t="s">
        <v>87</v>
      </c>
      <c r="C421" s="55">
        <v>90018.5</v>
      </c>
    </row>
    <row r="422" spans="1:3" ht="16.5" hidden="1">
      <c r="A422" s="8" t="s">
        <v>90</v>
      </c>
      <c r="B422" s="9" t="s">
        <v>91</v>
      </c>
      <c r="C422" s="53">
        <v>30933</v>
      </c>
    </row>
    <row r="423" spans="1:3" ht="16.5" hidden="1">
      <c r="A423" s="16" t="s">
        <v>94</v>
      </c>
      <c r="B423" s="17" t="s">
        <v>163</v>
      </c>
      <c r="C423" s="55">
        <v>174568.62</v>
      </c>
    </row>
    <row r="424" spans="1:3" ht="16.5" hidden="1">
      <c r="A424" s="8" t="s">
        <v>98</v>
      </c>
      <c r="B424" s="9" t="s">
        <v>99</v>
      </c>
      <c r="C424" s="55">
        <v>92626.5</v>
      </c>
    </row>
    <row r="425" spans="1:3" ht="16.5" hidden="1">
      <c r="A425" s="8" t="s">
        <v>100</v>
      </c>
      <c r="B425" s="9" t="s">
        <v>101</v>
      </c>
      <c r="C425" s="55">
        <v>260074.386</v>
      </c>
    </row>
    <row r="426" spans="1:3" ht="16.5" hidden="1">
      <c r="A426" s="8" t="s">
        <v>164</v>
      </c>
      <c r="B426" s="9" t="s">
        <v>50</v>
      </c>
      <c r="C426" s="55">
        <v>283345.05</v>
      </c>
    </row>
    <row r="427" spans="1:3" ht="16.5" hidden="1">
      <c r="A427" s="8" t="s">
        <v>102</v>
      </c>
      <c r="B427" s="9" t="s">
        <v>103</v>
      </c>
      <c r="C427" s="55">
        <v>90280.5</v>
      </c>
    </row>
    <row r="428" spans="1:3" ht="16.5" hidden="1">
      <c r="A428" s="8" t="s">
        <v>104</v>
      </c>
      <c r="B428" s="9" t="s">
        <v>105</v>
      </c>
      <c r="C428" s="55">
        <v>109278.39999999999</v>
      </c>
    </row>
    <row r="429" spans="1:3" ht="16.5" hidden="1">
      <c r="A429" s="8" t="s">
        <v>165</v>
      </c>
      <c r="B429" s="9" t="s">
        <v>166</v>
      </c>
      <c r="C429" s="55">
        <v>91125</v>
      </c>
    </row>
    <row r="430" spans="1:3" ht="16.5" hidden="1">
      <c r="A430" s="26" t="s">
        <v>167</v>
      </c>
      <c r="B430" s="9" t="s">
        <v>168</v>
      </c>
      <c r="C430" s="55">
        <v>65000</v>
      </c>
    </row>
    <row r="431" spans="1:3" ht="16.5" hidden="1">
      <c r="A431" s="26" t="s">
        <v>169</v>
      </c>
      <c r="B431" s="9" t="s">
        <v>109</v>
      </c>
      <c r="C431" s="55">
        <v>50000</v>
      </c>
    </row>
    <row r="432" spans="1:3" ht="16.5" hidden="1">
      <c r="A432" s="26" t="s">
        <v>110</v>
      </c>
      <c r="B432" s="9" t="s">
        <v>170</v>
      </c>
      <c r="C432" s="55">
        <v>50000</v>
      </c>
    </row>
    <row r="433" spans="1:3" ht="16.5" hidden="1">
      <c r="A433" s="26" t="s">
        <v>112</v>
      </c>
      <c r="B433" s="9" t="s">
        <v>113</v>
      </c>
      <c r="C433" s="55">
        <v>92000</v>
      </c>
    </row>
    <row r="434" spans="1:3" ht="16.5" hidden="1">
      <c r="A434" s="26" t="s">
        <v>114</v>
      </c>
      <c r="B434" s="9" t="s">
        <v>115</v>
      </c>
      <c r="C434" s="53">
        <v>134702</v>
      </c>
    </row>
    <row r="435" spans="1:3" ht="16.5" hidden="1">
      <c r="A435" s="26" t="s">
        <v>171</v>
      </c>
      <c r="B435" s="9" t="s">
        <v>172</v>
      </c>
      <c r="C435" s="56">
        <v>100000</v>
      </c>
    </row>
    <row r="436" spans="1:3" ht="16.5" hidden="1">
      <c r="A436" s="26" t="s">
        <v>116</v>
      </c>
      <c r="B436" s="9" t="s">
        <v>117</v>
      </c>
      <c r="C436" s="55">
        <v>100000</v>
      </c>
    </row>
    <row r="437" spans="1:3" ht="16.5" hidden="1">
      <c r="A437" s="26" t="s">
        <v>118</v>
      </c>
      <c r="B437" s="9" t="s">
        <v>119</v>
      </c>
      <c r="C437" s="55">
        <v>65000</v>
      </c>
    </row>
    <row r="438" spans="1:3" ht="16.5" hidden="1">
      <c r="A438" s="26" t="s">
        <v>120</v>
      </c>
      <c r="B438" s="9" t="s">
        <v>173</v>
      </c>
      <c r="C438" s="55">
        <v>100000</v>
      </c>
    </row>
    <row r="439" spans="1:3" ht="16.5" hidden="1">
      <c r="A439" s="8" t="s">
        <v>122</v>
      </c>
      <c r="B439" s="9" t="s">
        <v>123</v>
      </c>
      <c r="C439" s="55">
        <v>18150</v>
      </c>
    </row>
    <row r="440" spans="1:3" ht="16.5" hidden="1">
      <c r="A440" s="8" t="s">
        <v>122</v>
      </c>
      <c r="B440" s="9" t="s">
        <v>124</v>
      </c>
      <c r="C440" s="55">
        <v>18150</v>
      </c>
    </row>
    <row r="441" spans="1:3" ht="16.5" hidden="1">
      <c r="A441" s="8" t="s">
        <v>122</v>
      </c>
      <c r="B441" s="9" t="s">
        <v>125</v>
      </c>
      <c r="C441" s="55">
        <v>18150</v>
      </c>
    </row>
    <row r="442" spans="1:3" ht="16.5" hidden="1">
      <c r="A442" s="29" t="s">
        <v>127</v>
      </c>
      <c r="B442" s="30" t="s">
        <v>128</v>
      </c>
      <c r="C442" s="57">
        <v>2000</v>
      </c>
    </row>
    <row r="443" spans="1:3" ht="13.5" hidden="1" thickBot="1">
      <c r="A443" s="32"/>
      <c r="B443" s="33" t="s">
        <v>129</v>
      </c>
      <c r="C443" s="51">
        <f>SUM(C379:C442)</f>
        <v>11302767.065420002</v>
      </c>
    </row>
    <row r="444" spans="1:3" hidden="1">
      <c r="C444" s="37" t="s">
        <v>130</v>
      </c>
    </row>
    <row r="445" spans="1:3" hidden="1">
      <c r="C445" s="37" t="s">
        <v>131</v>
      </c>
    </row>
    <row r="446" spans="1:3" hidden="1">
      <c r="C446" s="37" t="s">
        <v>174</v>
      </c>
    </row>
    <row r="447" spans="1:3" hidden="1">
      <c r="C447" s="37" t="s">
        <v>133</v>
      </c>
    </row>
    <row r="448" spans="1:3" hidden="1">
      <c r="C448" s="40" t="s">
        <v>134</v>
      </c>
    </row>
    <row r="449" spans="1:15" hidden="1">
      <c r="C449" s="40" t="s">
        <v>135</v>
      </c>
    </row>
    <row r="450" spans="1:15" hidden="1">
      <c r="C450" s="40" t="s">
        <v>136</v>
      </c>
    </row>
    <row r="451" spans="1:15" hidden="1">
      <c r="B451" s="52"/>
      <c r="D451" s="41"/>
      <c r="E451" s="41"/>
      <c r="F451" s="41"/>
      <c r="G451" s="41"/>
      <c r="H451" s="41"/>
      <c r="I451" s="41"/>
      <c r="J451" s="41"/>
      <c r="K451" s="41"/>
      <c r="L451" s="41"/>
      <c r="M451" s="41"/>
      <c r="N451" s="41"/>
      <c r="O451" s="41"/>
    </row>
    <row r="452" spans="1:15" ht="14.25" hidden="1" thickBot="1">
      <c r="A452" s="209"/>
      <c r="B452" s="210"/>
      <c r="C452" s="5"/>
    </row>
    <row r="453" spans="1:15" ht="14.25" hidden="1" thickBot="1">
      <c r="A453" s="46" t="s">
        <v>1</v>
      </c>
      <c r="B453" s="47" t="s">
        <v>2</v>
      </c>
      <c r="C453" s="48" t="s">
        <v>3</v>
      </c>
    </row>
    <row r="454" spans="1:15" ht="16.5" hidden="1">
      <c r="A454" s="8" t="s">
        <v>17</v>
      </c>
      <c r="B454" s="9" t="s">
        <v>18</v>
      </c>
      <c r="C454" s="10">
        <v>128516.5825</v>
      </c>
    </row>
    <row r="455" spans="1:15" ht="16.5" hidden="1">
      <c r="A455" s="8" t="s">
        <v>137</v>
      </c>
      <c r="B455" s="9" t="s">
        <v>28</v>
      </c>
      <c r="C455" s="10">
        <v>82022.772499999992</v>
      </c>
    </row>
    <row r="456" spans="1:15" ht="16.5" hidden="1">
      <c r="A456" s="8" t="s">
        <v>21</v>
      </c>
      <c r="B456" s="9" t="s">
        <v>22</v>
      </c>
      <c r="C456" s="10">
        <v>194025.62812499999</v>
      </c>
    </row>
    <row r="457" spans="1:15" ht="16.5" hidden="1">
      <c r="A457" s="16" t="s">
        <v>23</v>
      </c>
      <c r="B457" s="17" t="s">
        <v>24</v>
      </c>
      <c r="C457" s="10">
        <v>326595.34250000003</v>
      </c>
    </row>
    <row r="458" spans="1:15" ht="16.5" hidden="1">
      <c r="A458" s="16" t="s">
        <v>25</v>
      </c>
      <c r="B458" s="17" t="s">
        <v>138</v>
      </c>
      <c r="C458" s="10">
        <v>404363.48914099997</v>
      </c>
    </row>
    <row r="459" spans="1:15" ht="16.5" hidden="1">
      <c r="A459" s="8" t="s">
        <v>27</v>
      </c>
      <c r="B459" s="9" t="s">
        <v>28</v>
      </c>
      <c r="C459" s="10">
        <v>154470.64499999999</v>
      </c>
    </row>
    <row r="460" spans="1:15" ht="16.5" hidden="1">
      <c r="A460" s="8" t="s">
        <v>29</v>
      </c>
      <c r="B460" s="9" t="s">
        <v>30</v>
      </c>
      <c r="C460" s="10">
        <v>250452.87382625</v>
      </c>
    </row>
    <row r="461" spans="1:15" ht="16.5" hidden="1">
      <c r="A461" s="8" t="s">
        <v>31</v>
      </c>
      <c r="B461" s="9" t="s">
        <v>32</v>
      </c>
      <c r="C461" s="10">
        <v>499398.62242149998</v>
      </c>
    </row>
    <row r="462" spans="1:15" ht="16.5" hidden="1">
      <c r="A462" s="8" t="s">
        <v>33</v>
      </c>
      <c r="B462" s="9" t="s">
        <v>34</v>
      </c>
      <c r="C462" s="10">
        <v>252183.12768750003</v>
      </c>
    </row>
    <row r="463" spans="1:15" ht="16.5" hidden="1">
      <c r="A463" s="16" t="s">
        <v>35</v>
      </c>
      <c r="B463" s="17" t="s">
        <v>36</v>
      </c>
      <c r="C463" s="10">
        <v>96198.65</v>
      </c>
    </row>
    <row r="464" spans="1:15" ht="16.5" hidden="1">
      <c r="A464" s="8" t="s">
        <v>37</v>
      </c>
      <c r="B464" s="9" t="s">
        <v>38</v>
      </c>
      <c r="C464" s="10">
        <v>1239058.1849999998</v>
      </c>
    </row>
    <row r="465" spans="1:3" ht="16.5" hidden="1">
      <c r="A465" s="8" t="s">
        <v>39</v>
      </c>
      <c r="B465" s="9" t="s">
        <v>40</v>
      </c>
      <c r="C465" s="10">
        <v>1152765.9328499998</v>
      </c>
    </row>
    <row r="466" spans="1:3" ht="16.5" hidden="1">
      <c r="A466" s="8" t="s">
        <v>41</v>
      </c>
      <c r="B466" s="9" t="s">
        <v>42</v>
      </c>
      <c r="C466" s="10">
        <v>172126.811384</v>
      </c>
    </row>
    <row r="467" spans="1:3" ht="16.5" hidden="1">
      <c r="A467" s="8" t="s">
        <v>43</v>
      </c>
      <c r="B467" s="17" t="s">
        <v>28</v>
      </c>
      <c r="C467" s="10">
        <v>241165.33630694999</v>
      </c>
    </row>
    <row r="468" spans="1:3" ht="16.5" hidden="1">
      <c r="A468" s="8" t="s">
        <v>139</v>
      </c>
      <c r="B468" s="9" t="s">
        <v>140</v>
      </c>
      <c r="C468" s="10">
        <v>461319.63750625006</v>
      </c>
    </row>
    <row r="469" spans="1:3" ht="16.5" hidden="1">
      <c r="A469" s="8" t="s">
        <v>44</v>
      </c>
      <c r="B469" s="9" t="s">
        <v>28</v>
      </c>
      <c r="C469" s="10">
        <v>144263.19324999998</v>
      </c>
    </row>
    <row r="470" spans="1:3" ht="16.5" hidden="1">
      <c r="A470" s="8" t="s">
        <v>45</v>
      </c>
      <c r="B470" s="9" t="s">
        <v>46</v>
      </c>
      <c r="C470" s="10">
        <v>565362.46812500001</v>
      </c>
    </row>
    <row r="471" spans="1:3" ht="16.5" hidden="1">
      <c r="A471" s="8" t="s">
        <v>141</v>
      </c>
      <c r="B471" s="49" t="s">
        <v>142</v>
      </c>
      <c r="C471" s="10">
        <v>102837.6</v>
      </c>
    </row>
    <row r="472" spans="1:3" ht="16.5" hidden="1">
      <c r="A472" s="8" t="s">
        <v>47</v>
      </c>
      <c r="B472" s="9" t="s">
        <v>48</v>
      </c>
      <c r="C472" s="10">
        <v>99187.019932499999</v>
      </c>
    </row>
    <row r="473" spans="1:3" ht="16.5" hidden="1">
      <c r="A473" s="8" t="s">
        <v>49</v>
      </c>
      <c r="B473" s="9" t="s">
        <v>143</v>
      </c>
      <c r="C473" s="10">
        <v>393553.78200000001</v>
      </c>
    </row>
    <row r="474" spans="1:3" ht="16.5" hidden="1">
      <c r="A474" s="8" t="s">
        <v>51</v>
      </c>
      <c r="B474" s="9" t="s">
        <v>52</v>
      </c>
      <c r="C474" s="10">
        <v>358595.875</v>
      </c>
    </row>
    <row r="475" spans="1:3" ht="16.5" hidden="1">
      <c r="A475" s="8" t="s">
        <v>53</v>
      </c>
      <c r="B475" s="21" t="s">
        <v>54</v>
      </c>
      <c r="C475" s="10">
        <v>329291.26205625001</v>
      </c>
    </row>
    <row r="476" spans="1:3" ht="16.5" hidden="1">
      <c r="A476" s="8" t="s">
        <v>144</v>
      </c>
      <c r="B476" s="9" t="s">
        <v>145</v>
      </c>
      <c r="C476" s="10">
        <v>140036.88</v>
      </c>
    </row>
    <row r="477" spans="1:3" ht="16.5" hidden="1">
      <c r="A477" s="8" t="s">
        <v>146</v>
      </c>
      <c r="B477" s="9" t="s">
        <v>67</v>
      </c>
      <c r="C477" s="10">
        <v>180035.48993100002</v>
      </c>
    </row>
    <row r="478" spans="1:3" ht="16.5" hidden="1">
      <c r="A478" s="8" t="s">
        <v>147</v>
      </c>
      <c r="B478" s="9" t="s">
        <v>56</v>
      </c>
      <c r="C478" s="10">
        <v>150239.30624999999</v>
      </c>
    </row>
    <row r="479" spans="1:3" ht="16.5" hidden="1">
      <c r="A479" s="8" t="s">
        <v>57</v>
      </c>
      <c r="B479" s="9" t="s">
        <v>58</v>
      </c>
      <c r="C479" s="10">
        <v>491760.52591875003</v>
      </c>
    </row>
    <row r="480" spans="1:3" ht="16.5" hidden="1">
      <c r="A480" s="16" t="s">
        <v>148</v>
      </c>
      <c r="B480" s="17" t="s">
        <v>60</v>
      </c>
      <c r="C480" s="10">
        <v>114869.705</v>
      </c>
    </row>
    <row r="481" spans="1:3" ht="16.5" hidden="1">
      <c r="A481" s="8" t="s">
        <v>61</v>
      </c>
      <c r="B481" s="9" t="s">
        <v>28</v>
      </c>
      <c r="C481" s="10">
        <v>589019.54359050002</v>
      </c>
    </row>
    <row r="482" spans="1:3" ht="16.5" hidden="1">
      <c r="A482" s="8" t="s">
        <v>62</v>
      </c>
      <c r="B482" s="9" t="s">
        <v>63</v>
      </c>
      <c r="C482" s="10">
        <v>157426.4325</v>
      </c>
    </row>
    <row r="483" spans="1:3" ht="16.5" hidden="1">
      <c r="A483" s="16" t="s">
        <v>64</v>
      </c>
      <c r="B483" s="17" t="s">
        <v>149</v>
      </c>
      <c r="C483" s="10">
        <v>547527.00406800013</v>
      </c>
    </row>
    <row r="484" spans="1:3" ht="16.5" hidden="1">
      <c r="A484" s="8" t="s">
        <v>150</v>
      </c>
      <c r="B484" s="9" t="s">
        <v>67</v>
      </c>
      <c r="C484" s="10">
        <v>249702.54749999999</v>
      </c>
    </row>
    <row r="485" spans="1:3" ht="16.5" hidden="1">
      <c r="A485" s="8" t="s">
        <v>66</v>
      </c>
      <c r="B485" s="9" t="s">
        <v>67</v>
      </c>
      <c r="C485" s="10">
        <v>332737.03249999997</v>
      </c>
    </row>
    <row r="486" spans="1:3" ht="16.5" hidden="1">
      <c r="A486" s="8" t="s">
        <v>68</v>
      </c>
      <c r="B486" s="9" t="s">
        <v>151</v>
      </c>
      <c r="C486" s="10">
        <v>449498.86470000003</v>
      </c>
    </row>
    <row r="487" spans="1:3" ht="16.5" hidden="1">
      <c r="A487" s="8" t="s">
        <v>72</v>
      </c>
      <c r="B487" s="9" t="s">
        <v>152</v>
      </c>
      <c r="C487" s="10">
        <v>271365.46780000004</v>
      </c>
    </row>
    <row r="488" spans="1:3" ht="16.5" hidden="1">
      <c r="A488" s="8" t="s">
        <v>74</v>
      </c>
      <c r="B488" s="9" t="s">
        <v>75</v>
      </c>
      <c r="C488" s="10">
        <v>104944.3425</v>
      </c>
    </row>
    <row r="489" spans="1:3" ht="16.5" hidden="1">
      <c r="A489" s="8" t="s">
        <v>76</v>
      </c>
      <c r="B489" s="9" t="s">
        <v>77</v>
      </c>
      <c r="C489" s="10">
        <v>156043.09750000003</v>
      </c>
    </row>
    <row r="490" spans="1:3" ht="16.5" hidden="1">
      <c r="A490" s="8" t="s">
        <v>153</v>
      </c>
      <c r="B490" s="9" t="s">
        <v>154</v>
      </c>
      <c r="C490" s="10">
        <v>119187.93199999999</v>
      </c>
    </row>
    <row r="491" spans="1:3" ht="16.5" hidden="1">
      <c r="A491" s="8" t="s">
        <v>155</v>
      </c>
      <c r="B491" s="9" t="s">
        <v>156</v>
      </c>
      <c r="C491" s="10">
        <v>112101.58025000001</v>
      </c>
    </row>
    <row r="492" spans="1:3" ht="16.5" hidden="1">
      <c r="A492" s="8" t="s">
        <v>157</v>
      </c>
      <c r="B492" s="9" t="s">
        <v>158</v>
      </c>
      <c r="C492" s="10">
        <v>102204.78375</v>
      </c>
    </row>
    <row r="493" spans="1:3" ht="16.5" hidden="1">
      <c r="A493" s="8" t="s">
        <v>159</v>
      </c>
      <c r="B493" s="9" t="s">
        <v>160</v>
      </c>
      <c r="C493" s="10">
        <v>115972.67</v>
      </c>
    </row>
    <row r="494" spans="1:3" ht="16.5" hidden="1">
      <c r="A494" s="8" t="s">
        <v>161</v>
      </c>
      <c r="B494" s="9" t="s">
        <v>162</v>
      </c>
      <c r="C494" s="10">
        <v>134558.04683750001</v>
      </c>
    </row>
    <row r="495" spans="1:3" ht="16.5" hidden="1">
      <c r="A495" s="8" t="s">
        <v>80</v>
      </c>
      <c r="B495" s="9" t="s">
        <v>81</v>
      </c>
      <c r="C495" s="10">
        <v>90304.267500000002</v>
      </c>
    </row>
    <row r="496" spans="1:3" ht="16.5" hidden="1">
      <c r="A496" s="8" t="s">
        <v>86</v>
      </c>
      <c r="B496" s="9" t="s">
        <v>87</v>
      </c>
      <c r="C496" s="10">
        <v>119049.46625</v>
      </c>
    </row>
    <row r="497" spans="1:3" ht="16.5" hidden="1">
      <c r="A497" s="8" t="s">
        <v>90</v>
      </c>
      <c r="B497" s="9" t="s">
        <v>91</v>
      </c>
      <c r="C497" s="10">
        <v>40908.892499999994</v>
      </c>
    </row>
    <row r="498" spans="1:3" ht="16.5" hidden="1">
      <c r="A498" s="16" t="s">
        <v>94</v>
      </c>
      <c r="B498" s="17" t="s">
        <v>163</v>
      </c>
      <c r="C498" s="10">
        <v>230866.99995</v>
      </c>
    </row>
    <row r="499" spans="1:3" ht="16.5" hidden="1">
      <c r="A499" s="8" t="s">
        <v>98</v>
      </c>
      <c r="B499" s="9" t="s">
        <v>99</v>
      </c>
      <c r="C499" s="10">
        <v>122498.54625000001</v>
      </c>
    </row>
    <row r="500" spans="1:3" ht="16.5" hidden="1">
      <c r="A500" s="8" t="s">
        <v>100</v>
      </c>
      <c r="B500" s="9" t="s">
        <v>101</v>
      </c>
      <c r="C500" s="10">
        <v>343948.37548499997</v>
      </c>
    </row>
    <row r="501" spans="1:3" ht="16.5" hidden="1">
      <c r="A501" s="8" t="s">
        <v>164</v>
      </c>
      <c r="B501" s="9" t="s">
        <v>50</v>
      </c>
      <c r="C501" s="10">
        <v>374723.82862499997</v>
      </c>
    </row>
    <row r="502" spans="1:3" ht="16.5" hidden="1">
      <c r="A502" s="8" t="s">
        <v>102</v>
      </c>
      <c r="B502" s="9" t="s">
        <v>103</v>
      </c>
      <c r="C502" s="10">
        <v>119395.96124999999</v>
      </c>
    </row>
    <row r="503" spans="1:3" ht="16.5" hidden="1">
      <c r="A503" s="8" t="s">
        <v>104</v>
      </c>
      <c r="B503" s="9" t="s">
        <v>105</v>
      </c>
      <c r="C503" s="10">
        <v>144520.68399999998</v>
      </c>
    </row>
    <row r="504" spans="1:3" ht="16.5" hidden="1">
      <c r="A504" s="8" t="s">
        <v>165</v>
      </c>
      <c r="B504" s="9" t="s">
        <v>166</v>
      </c>
      <c r="C504" s="10">
        <v>120512.8125</v>
      </c>
    </row>
    <row r="505" spans="1:3" ht="16.5" hidden="1">
      <c r="A505" s="26" t="s">
        <v>167</v>
      </c>
      <c r="B505" s="9" t="s">
        <v>168</v>
      </c>
      <c r="C505" s="10">
        <v>85962.5</v>
      </c>
    </row>
    <row r="506" spans="1:3" ht="16.5" hidden="1">
      <c r="A506" s="26" t="s">
        <v>169</v>
      </c>
      <c r="B506" s="9" t="s">
        <v>109</v>
      </c>
      <c r="C506" s="10">
        <v>66125</v>
      </c>
    </row>
    <row r="507" spans="1:3" ht="16.5" hidden="1">
      <c r="A507" s="26" t="s">
        <v>110</v>
      </c>
      <c r="B507" s="9" t="s">
        <v>170</v>
      </c>
      <c r="C507" s="10">
        <v>66125</v>
      </c>
    </row>
    <row r="508" spans="1:3" ht="16.5" hidden="1">
      <c r="A508" s="26" t="s">
        <v>112</v>
      </c>
      <c r="B508" s="9" t="s">
        <v>113</v>
      </c>
      <c r="C508" s="10">
        <v>121670</v>
      </c>
    </row>
    <row r="509" spans="1:3" ht="16.5" hidden="1">
      <c r="A509" s="26" t="s">
        <v>114</v>
      </c>
      <c r="B509" s="9" t="s">
        <v>115</v>
      </c>
      <c r="C509" s="10">
        <v>178143.39499999999</v>
      </c>
    </row>
    <row r="510" spans="1:3" ht="16.5" hidden="1">
      <c r="A510" s="26" t="s">
        <v>171</v>
      </c>
      <c r="B510" s="9" t="s">
        <v>172</v>
      </c>
      <c r="C510" s="10">
        <v>132250</v>
      </c>
    </row>
    <row r="511" spans="1:3" ht="16.5" hidden="1">
      <c r="A511" s="26" t="s">
        <v>116</v>
      </c>
      <c r="B511" s="9" t="s">
        <v>117</v>
      </c>
      <c r="C511" s="10">
        <v>132250</v>
      </c>
    </row>
    <row r="512" spans="1:3" ht="16.5" hidden="1">
      <c r="A512" s="26" t="s">
        <v>118</v>
      </c>
      <c r="B512" s="9" t="s">
        <v>119</v>
      </c>
      <c r="C512" s="10">
        <v>85962.5</v>
      </c>
    </row>
    <row r="513" spans="1:15" ht="16.5" hidden="1">
      <c r="A513" s="26" t="s">
        <v>120</v>
      </c>
      <c r="B513" s="9" t="s">
        <v>173</v>
      </c>
      <c r="C513" s="10">
        <v>132250</v>
      </c>
    </row>
    <row r="514" spans="1:15" ht="16.5" hidden="1">
      <c r="A514" s="8" t="s">
        <v>122</v>
      </c>
      <c r="B514" s="9" t="s">
        <v>123</v>
      </c>
      <c r="C514" s="10">
        <v>24003.375</v>
      </c>
    </row>
    <row r="515" spans="1:15" ht="16.5" hidden="1">
      <c r="A515" s="8" t="s">
        <v>122</v>
      </c>
      <c r="B515" s="9" t="s">
        <v>124</v>
      </c>
      <c r="C515" s="10">
        <v>24003.375</v>
      </c>
    </row>
    <row r="516" spans="1:15" ht="16.5" hidden="1">
      <c r="A516" s="8" t="s">
        <v>122</v>
      </c>
      <c r="B516" s="9" t="s">
        <v>125</v>
      </c>
      <c r="C516" s="10">
        <v>24003.375</v>
      </c>
    </row>
    <row r="517" spans="1:15" ht="16.5" hidden="1">
      <c r="A517" s="29" t="s">
        <v>127</v>
      </c>
      <c r="B517" s="30" t="s">
        <v>128</v>
      </c>
      <c r="C517" s="10">
        <v>2645</v>
      </c>
    </row>
    <row r="518" spans="1:15" ht="13.5" hidden="1" thickBot="1">
      <c r="A518" s="32"/>
      <c r="B518" s="33" t="s">
        <v>129</v>
      </c>
      <c r="C518" s="51">
        <f>SUM(C454:C517)</f>
        <v>14949109.444017949</v>
      </c>
    </row>
    <row r="519" spans="1:15" hidden="1">
      <c r="C519" s="37" t="s">
        <v>130</v>
      </c>
    </row>
    <row r="520" spans="1:15" hidden="1">
      <c r="C520" s="37" t="s">
        <v>131</v>
      </c>
    </row>
    <row r="521" spans="1:15" hidden="1">
      <c r="C521" s="37" t="s">
        <v>174</v>
      </c>
    </row>
    <row r="522" spans="1:15" hidden="1">
      <c r="C522" s="37" t="s">
        <v>133</v>
      </c>
    </row>
    <row r="523" spans="1:15" hidden="1">
      <c r="C523" s="40" t="s">
        <v>134</v>
      </c>
    </row>
    <row r="524" spans="1:15" hidden="1">
      <c r="C524" s="40" t="s">
        <v>135</v>
      </c>
    </row>
    <row r="525" spans="1:15" hidden="1">
      <c r="C525" s="40" t="s">
        <v>136</v>
      </c>
    </row>
    <row r="526" spans="1:15" hidden="1">
      <c r="B526" s="52"/>
      <c r="D526" s="41"/>
      <c r="E526" s="41"/>
      <c r="F526" s="41"/>
      <c r="G526" s="41"/>
      <c r="H526" s="41"/>
      <c r="I526" s="41"/>
      <c r="J526" s="41"/>
      <c r="K526" s="41"/>
      <c r="L526" s="41"/>
      <c r="M526" s="41"/>
      <c r="N526" s="41"/>
      <c r="O526" s="41"/>
    </row>
    <row r="527" spans="1:15" ht="14.25" hidden="1" thickBot="1">
      <c r="A527" s="209"/>
      <c r="B527" s="210"/>
      <c r="C527" s="5"/>
    </row>
    <row r="528" spans="1:15" ht="14.25" hidden="1" thickBot="1">
      <c r="A528" s="46" t="s">
        <v>1</v>
      </c>
      <c r="B528" s="47" t="s">
        <v>2</v>
      </c>
      <c r="C528" s="48" t="s">
        <v>3</v>
      </c>
    </row>
    <row r="529" spans="1:3" ht="16.5" hidden="1">
      <c r="A529" s="8" t="s">
        <v>17</v>
      </c>
      <c r="B529" s="9" t="s">
        <v>18</v>
      </c>
      <c r="C529" s="10">
        <v>128516.5825</v>
      </c>
    </row>
    <row r="530" spans="1:3" ht="16.5" hidden="1">
      <c r="A530" s="8" t="s">
        <v>137</v>
      </c>
      <c r="B530" s="9" t="s">
        <v>28</v>
      </c>
      <c r="C530" s="10">
        <v>82022.772499999992</v>
      </c>
    </row>
    <row r="531" spans="1:3" ht="16.5" hidden="1">
      <c r="A531" s="8" t="s">
        <v>21</v>
      </c>
      <c r="B531" s="9" t="s">
        <v>22</v>
      </c>
      <c r="C531" s="10">
        <v>194025.62812499999</v>
      </c>
    </row>
    <row r="532" spans="1:3" ht="16.5" hidden="1">
      <c r="A532" s="16" t="s">
        <v>23</v>
      </c>
      <c r="B532" s="17" t="s">
        <v>24</v>
      </c>
      <c r="C532" s="10">
        <v>326595.34250000003</v>
      </c>
    </row>
    <row r="533" spans="1:3" ht="16.5" hidden="1">
      <c r="A533" s="16" t="s">
        <v>25</v>
      </c>
      <c r="B533" s="17" t="s">
        <v>138</v>
      </c>
      <c r="C533" s="10">
        <v>404363.48914099997</v>
      </c>
    </row>
    <row r="534" spans="1:3" ht="16.5" hidden="1">
      <c r="A534" s="8" t="s">
        <v>27</v>
      </c>
      <c r="B534" s="9" t="s">
        <v>28</v>
      </c>
      <c r="C534" s="10">
        <v>154470.64499999999</v>
      </c>
    </row>
    <row r="535" spans="1:3" ht="16.5" hidden="1">
      <c r="A535" s="8" t="s">
        <v>29</v>
      </c>
      <c r="B535" s="9" t="s">
        <v>30</v>
      </c>
      <c r="C535" s="10">
        <v>250452.87382625</v>
      </c>
    </row>
    <row r="536" spans="1:3" ht="16.5" hidden="1">
      <c r="A536" s="8" t="s">
        <v>31</v>
      </c>
      <c r="B536" s="9" t="s">
        <v>32</v>
      </c>
      <c r="C536" s="10">
        <v>499398.62242149998</v>
      </c>
    </row>
    <row r="537" spans="1:3" ht="16.5" hidden="1">
      <c r="A537" s="8" t="s">
        <v>33</v>
      </c>
      <c r="B537" s="9" t="s">
        <v>34</v>
      </c>
      <c r="C537" s="10">
        <v>252183.12768750003</v>
      </c>
    </row>
    <row r="538" spans="1:3" ht="16.5" hidden="1">
      <c r="A538" s="16" t="s">
        <v>35</v>
      </c>
      <c r="B538" s="17" t="s">
        <v>36</v>
      </c>
      <c r="C538" s="10">
        <v>96198.65</v>
      </c>
    </row>
    <row r="539" spans="1:3" ht="16.5" hidden="1">
      <c r="A539" s="8" t="s">
        <v>37</v>
      </c>
      <c r="B539" s="9" t="s">
        <v>38</v>
      </c>
      <c r="C539" s="10">
        <v>1239058.1849999998</v>
      </c>
    </row>
    <row r="540" spans="1:3" ht="16.5" hidden="1">
      <c r="A540" s="8" t="s">
        <v>39</v>
      </c>
      <c r="B540" s="9" t="s">
        <v>40</v>
      </c>
      <c r="C540" s="10">
        <v>1152765.9328499998</v>
      </c>
    </row>
    <row r="541" spans="1:3" ht="16.5" hidden="1">
      <c r="A541" s="8" t="s">
        <v>41</v>
      </c>
      <c r="B541" s="9" t="s">
        <v>42</v>
      </c>
      <c r="C541" s="10">
        <v>172126.811384</v>
      </c>
    </row>
    <row r="542" spans="1:3" ht="16.5" hidden="1">
      <c r="A542" s="8" t="s">
        <v>43</v>
      </c>
      <c r="B542" s="17" t="s">
        <v>28</v>
      </c>
      <c r="C542" s="10">
        <v>241165.33630694999</v>
      </c>
    </row>
    <row r="543" spans="1:3" ht="16.5" hidden="1">
      <c r="A543" s="8" t="s">
        <v>139</v>
      </c>
      <c r="B543" s="9" t="s">
        <v>140</v>
      </c>
      <c r="C543" s="10">
        <v>461319.63750625006</v>
      </c>
    </row>
    <row r="544" spans="1:3" ht="16.5" hidden="1">
      <c r="A544" s="8" t="s">
        <v>44</v>
      </c>
      <c r="B544" s="9" t="s">
        <v>28</v>
      </c>
      <c r="C544" s="10">
        <v>144263.19324999998</v>
      </c>
    </row>
    <row r="545" spans="1:3" ht="16.5" hidden="1">
      <c r="A545" s="8" t="s">
        <v>45</v>
      </c>
      <c r="B545" s="9" t="s">
        <v>46</v>
      </c>
      <c r="C545" s="10">
        <v>565362.46812500001</v>
      </c>
    </row>
    <row r="546" spans="1:3" ht="16.5" hidden="1">
      <c r="A546" s="8" t="s">
        <v>141</v>
      </c>
      <c r="B546" s="49" t="s">
        <v>142</v>
      </c>
      <c r="C546" s="10">
        <v>102837.6</v>
      </c>
    </row>
    <row r="547" spans="1:3" ht="16.5" hidden="1">
      <c r="A547" s="8" t="s">
        <v>47</v>
      </c>
      <c r="B547" s="9" t="s">
        <v>48</v>
      </c>
      <c r="C547" s="10">
        <v>99187.019932499999</v>
      </c>
    </row>
    <row r="548" spans="1:3" ht="16.5" hidden="1">
      <c r="A548" s="8" t="s">
        <v>49</v>
      </c>
      <c r="B548" s="9" t="s">
        <v>143</v>
      </c>
      <c r="C548" s="10">
        <v>393553.78200000001</v>
      </c>
    </row>
    <row r="549" spans="1:3" ht="16.5" hidden="1">
      <c r="A549" s="8" t="s">
        <v>51</v>
      </c>
      <c r="B549" s="9" t="s">
        <v>52</v>
      </c>
      <c r="C549" s="10">
        <v>358595.875</v>
      </c>
    </row>
    <row r="550" spans="1:3" ht="16.5" hidden="1">
      <c r="A550" s="8" t="s">
        <v>53</v>
      </c>
      <c r="B550" s="21" t="s">
        <v>54</v>
      </c>
      <c r="C550" s="10">
        <v>329291.26205625001</v>
      </c>
    </row>
    <row r="551" spans="1:3" ht="16.5" hidden="1">
      <c r="A551" s="8" t="s">
        <v>144</v>
      </c>
      <c r="B551" s="9" t="s">
        <v>145</v>
      </c>
      <c r="C551" s="10">
        <v>140036.88</v>
      </c>
    </row>
    <row r="552" spans="1:3" ht="16.5" hidden="1">
      <c r="A552" s="8" t="s">
        <v>146</v>
      </c>
      <c r="B552" s="9" t="s">
        <v>67</v>
      </c>
      <c r="C552" s="10">
        <v>180035.48993100002</v>
      </c>
    </row>
    <row r="553" spans="1:3" ht="16.5" hidden="1">
      <c r="A553" s="8" t="s">
        <v>147</v>
      </c>
      <c r="B553" s="9" t="s">
        <v>56</v>
      </c>
      <c r="C553" s="10">
        <v>150239.30624999999</v>
      </c>
    </row>
    <row r="554" spans="1:3" ht="16.5" hidden="1">
      <c r="A554" s="8" t="s">
        <v>57</v>
      </c>
      <c r="B554" s="9" t="s">
        <v>58</v>
      </c>
      <c r="C554" s="10">
        <v>491760.52591875003</v>
      </c>
    </row>
    <row r="555" spans="1:3" ht="16.5" hidden="1">
      <c r="A555" s="16" t="s">
        <v>148</v>
      </c>
      <c r="B555" s="17" t="s">
        <v>60</v>
      </c>
      <c r="C555" s="10">
        <v>114869.705</v>
      </c>
    </row>
    <row r="556" spans="1:3" ht="16.5" hidden="1">
      <c r="A556" s="8" t="s">
        <v>61</v>
      </c>
      <c r="B556" s="9" t="s">
        <v>28</v>
      </c>
      <c r="C556" s="10">
        <v>589019.54359050002</v>
      </c>
    </row>
    <row r="557" spans="1:3" ht="16.5" hidden="1">
      <c r="A557" s="8" t="s">
        <v>62</v>
      </c>
      <c r="B557" s="9" t="s">
        <v>63</v>
      </c>
      <c r="C557" s="10">
        <v>157426.4325</v>
      </c>
    </row>
    <row r="558" spans="1:3" ht="16.5" hidden="1">
      <c r="A558" s="16" t="s">
        <v>64</v>
      </c>
      <c r="B558" s="17" t="s">
        <v>149</v>
      </c>
      <c r="C558" s="10">
        <v>547527.00406800013</v>
      </c>
    </row>
    <row r="559" spans="1:3" ht="16.5" hidden="1">
      <c r="A559" s="8" t="s">
        <v>150</v>
      </c>
      <c r="B559" s="9" t="s">
        <v>67</v>
      </c>
      <c r="C559" s="10">
        <v>249702.54749999999</v>
      </c>
    </row>
    <row r="560" spans="1:3" ht="16.5" hidden="1">
      <c r="A560" s="8" t="s">
        <v>66</v>
      </c>
      <c r="B560" s="9" t="s">
        <v>67</v>
      </c>
      <c r="C560" s="10">
        <v>332737.03249999997</v>
      </c>
    </row>
    <row r="561" spans="1:3" ht="16.5" hidden="1">
      <c r="A561" s="8" t="s">
        <v>68</v>
      </c>
      <c r="B561" s="9" t="s">
        <v>151</v>
      </c>
      <c r="C561" s="10">
        <v>449498.86470000003</v>
      </c>
    </row>
    <row r="562" spans="1:3" ht="16.5" hidden="1">
      <c r="A562" s="8" t="s">
        <v>72</v>
      </c>
      <c r="B562" s="9" t="s">
        <v>152</v>
      </c>
      <c r="C562" s="10">
        <v>271365.46780000004</v>
      </c>
    </row>
    <row r="563" spans="1:3" ht="16.5" hidden="1">
      <c r="A563" s="8" t="s">
        <v>74</v>
      </c>
      <c r="B563" s="9" t="s">
        <v>75</v>
      </c>
      <c r="C563" s="10">
        <v>104944.3425</v>
      </c>
    </row>
    <row r="564" spans="1:3" ht="16.5" hidden="1">
      <c r="A564" s="8" t="s">
        <v>76</v>
      </c>
      <c r="B564" s="9" t="s">
        <v>77</v>
      </c>
      <c r="C564" s="10">
        <v>156043.09750000003</v>
      </c>
    </row>
    <row r="565" spans="1:3" ht="16.5" hidden="1">
      <c r="A565" s="8" t="s">
        <v>153</v>
      </c>
      <c r="B565" s="9" t="s">
        <v>154</v>
      </c>
      <c r="C565" s="10">
        <v>119187.93199999999</v>
      </c>
    </row>
    <row r="566" spans="1:3" ht="16.5" hidden="1">
      <c r="A566" s="8" t="s">
        <v>155</v>
      </c>
      <c r="B566" s="9" t="s">
        <v>156</v>
      </c>
      <c r="C566" s="10">
        <v>112101.58025000001</v>
      </c>
    </row>
    <row r="567" spans="1:3" ht="16.5" hidden="1">
      <c r="A567" s="8" t="s">
        <v>157</v>
      </c>
      <c r="B567" s="9" t="s">
        <v>158</v>
      </c>
      <c r="C567" s="10">
        <v>102204.78375</v>
      </c>
    </row>
    <row r="568" spans="1:3" ht="16.5" hidden="1">
      <c r="A568" s="8" t="s">
        <v>159</v>
      </c>
      <c r="B568" s="9" t="s">
        <v>160</v>
      </c>
      <c r="C568" s="10">
        <v>115972.67</v>
      </c>
    </row>
    <row r="569" spans="1:3" ht="16.5" hidden="1">
      <c r="A569" s="8" t="s">
        <v>161</v>
      </c>
      <c r="B569" s="9" t="s">
        <v>162</v>
      </c>
      <c r="C569" s="10">
        <v>134558.04683750001</v>
      </c>
    </row>
    <row r="570" spans="1:3" ht="16.5" hidden="1">
      <c r="A570" s="8" t="s">
        <v>80</v>
      </c>
      <c r="B570" s="9" t="s">
        <v>81</v>
      </c>
      <c r="C570" s="10">
        <v>90304.267500000002</v>
      </c>
    </row>
    <row r="571" spans="1:3" ht="16.5" hidden="1">
      <c r="A571" s="8" t="s">
        <v>86</v>
      </c>
      <c r="B571" s="9" t="s">
        <v>87</v>
      </c>
      <c r="C571" s="10">
        <v>119049.46625</v>
      </c>
    </row>
    <row r="572" spans="1:3" ht="16.5" hidden="1">
      <c r="A572" s="8" t="s">
        <v>90</v>
      </c>
      <c r="B572" s="9" t="s">
        <v>91</v>
      </c>
      <c r="C572" s="10">
        <v>40908.892499999994</v>
      </c>
    </row>
    <row r="573" spans="1:3" ht="16.5" hidden="1">
      <c r="A573" s="16" t="s">
        <v>94</v>
      </c>
      <c r="B573" s="17" t="s">
        <v>163</v>
      </c>
      <c r="C573" s="10">
        <v>230866.99995</v>
      </c>
    </row>
    <row r="574" spans="1:3" ht="16.5" hidden="1">
      <c r="A574" s="8" t="s">
        <v>98</v>
      </c>
      <c r="B574" s="9" t="s">
        <v>99</v>
      </c>
      <c r="C574" s="10">
        <v>122498.54625000001</v>
      </c>
    </row>
    <row r="575" spans="1:3" ht="16.5" hidden="1">
      <c r="A575" s="8" t="s">
        <v>100</v>
      </c>
      <c r="B575" s="9" t="s">
        <v>101</v>
      </c>
      <c r="C575" s="10">
        <v>343948.37548499997</v>
      </c>
    </row>
    <row r="576" spans="1:3" ht="16.5" hidden="1">
      <c r="A576" s="8" t="s">
        <v>164</v>
      </c>
      <c r="B576" s="9" t="s">
        <v>50</v>
      </c>
      <c r="C576" s="10">
        <v>374723.82862499997</v>
      </c>
    </row>
    <row r="577" spans="1:3" ht="16.5" hidden="1">
      <c r="A577" s="8" t="s">
        <v>102</v>
      </c>
      <c r="B577" s="9" t="s">
        <v>103</v>
      </c>
      <c r="C577" s="10">
        <v>119395.96124999999</v>
      </c>
    </row>
    <row r="578" spans="1:3" ht="16.5" hidden="1">
      <c r="A578" s="8" t="s">
        <v>104</v>
      </c>
      <c r="B578" s="9" t="s">
        <v>105</v>
      </c>
      <c r="C578" s="10">
        <v>144520.68399999998</v>
      </c>
    </row>
    <row r="579" spans="1:3" ht="16.5" hidden="1">
      <c r="A579" s="8" t="s">
        <v>165</v>
      </c>
      <c r="B579" s="9" t="s">
        <v>166</v>
      </c>
      <c r="C579" s="10">
        <v>120512.8125</v>
      </c>
    </row>
    <row r="580" spans="1:3" ht="16.5" hidden="1">
      <c r="A580" s="26" t="s">
        <v>167</v>
      </c>
      <c r="B580" s="9" t="s">
        <v>168</v>
      </c>
      <c r="C580" s="10">
        <v>85962.5</v>
      </c>
    </row>
    <row r="581" spans="1:3" ht="16.5" hidden="1">
      <c r="A581" s="26" t="s">
        <v>169</v>
      </c>
      <c r="B581" s="9" t="s">
        <v>109</v>
      </c>
      <c r="C581" s="10">
        <v>66125</v>
      </c>
    </row>
    <row r="582" spans="1:3" ht="16.5" hidden="1">
      <c r="A582" s="26" t="s">
        <v>110</v>
      </c>
      <c r="B582" s="9" t="s">
        <v>170</v>
      </c>
      <c r="C582" s="10">
        <v>66125</v>
      </c>
    </row>
    <row r="583" spans="1:3" ht="16.5" hidden="1">
      <c r="A583" s="26" t="s">
        <v>112</v>
      </c>
      <c r="B583" s="9" t="s">
        <v>113</v>
      </c>
      <c r="C583" s="10">
        <v>121670</v>
      </c>
    </row>
    <row r="584" spans="1:3" ht="16.5" hidden="1">
      <c r="A584" s="26" t="s">
        <v>114</v>
      </c>
      <c r="B584" s="9" t="s">
        <v>115</v>
      </c>
      <c r="C584" s="10">
        <v>178143.39499999999</v>
      </c>
    </row>
    <row r="585" spans="1:3" ht="16.5" hidden="1">
      <c r="A585" s="26" t="s">
        <v>171</v>
      </c>
      <c r="B585" s="9" t="s">
        <v>172</v>
      </c>
      <c r="C585" s="10">
        <v>132250</v>
      </c>
    </row>
    <row r="586" spans="1:3" ht="16.5" hidden="1">
      <c r="A586" s="26" t="s">
        <v>116</v>
      </c>
      <c r="B586" s="9" t="s">
        <v>117</v>
      </c>
      <c r="C586" s="10">
        <v>132250</v>
      </c>
    </row>
    <row r="587" spans="1:3" ht="16.5" hidden="1">
      <c r="A587" s="26" t="s">
        <v>118</v>
      </c>
      <c r="B587" s="9" t="s">
        <v>119</v>
      </c>
      <c r="C587" s="10">
        <v>85962.5</v>
      </c>
    </row>
    <row r="588" spans="1:3" ht="16.5" hidden="1">
      <c r="A588" s="26" t="s">
        <v>120</v>
      </c>
      <c r="B588" s="9" t="s">
        <v>173</v>
      </c>
      <c r="C588" s="10">
        <v>132250</v>
      </c>
    </row>
    <row r="589" spans="1:3" ht="16.5" hidden="1">
      <c r="A589" s="8" t="s">
        <v>122</v>
      </c>
      <c r="B589" s="9" t="s">
        <v>123</v>
      </c>
      <c r="C589" s="10">
        <v>24003.375</v>
      </c>
    </row>
    <row r="590" spans="1:3" ht="16.5" hidden="1">
      <c r="A590" s="8" t="s">
        <v>122</v>
      </c>
      <c r="B590" s="9" t="s">
        <v>124</v>
      </c>
      <c r="C590" s="10">
        <v>24003.375</v>
      </c>
    </row>
    <row r="591" spans="1:3" ht="16.5" hidden="1">
      <c r="A591" s="8" t="s">
        <v>122</v>
      </c>
      <c r="B591" s="9" t="s">
        <v>125</v>
      </c>
      <c r="C591" s="10">
        <v>24003.375</v>
      </c>
    </row>
    <row r="592" spans="1:3" ht="16.5" hidden="1">
      <c r="A592" s="29" t="s">
        <v>127</v>
      </c>
      <c r="B592" s="30" t="s">
        <v>128</v>
      </c>
      <c r="C592" s="10">
        <v>2645</v>
      </c>
    </row>
    <row r="593" spans="1:3" ht="13.5" hidden="1" thickBot="1">
      <c r="A593" s="32"/>
      <c r="B593" s="33" t="s">
        <v>129</v>
      </c>
      <c r="C593" s="51">
        <f>SUM(C529:C592)</f>
        <v>14949109.444017949</v>
      </c>
    </row>
    <row r="594" spans="1:3" hidden="1">
      <c r="C594" s="37" t="s">
        <v>130</v>
      </c>
    </row>
    <row r="595" spans="1:3" hidden="1">
      <c r="C595" s="37" t="s">
        <v>131</v>
      </c>
    </row>
    <row r="596" spans="1:3" hidden="1">
      <c r="C596" s="37" t="s">
        <v>174</v>
      </c>
    </row>
    <row r="597" spans="1:3" hidden="1">
      <c r="C597" s="37" t="s">
        <v>133</v>
      </c>
    </row>
    <row r="598" spans="1:3" hidden="1">
      <c r="C598" s="40" t="s">
        <v>134</v>
      </c>
    </row>
    <row r="599" spans="1:3" hidden="1">
      <c r="C599" s="40" t="s">
        <v>135</v>
      </c>
    </row>
    <row r="600" spans="1:3" hidden="1">
      <c r="C600" s="40" t="s">
        <v>136</v>
      </c>
    </row>
    <row r="601" spans="1:3" hidden="1"/>
    <row r="602" spans="1:3" ht="14.25" hidden="1" thickBot="1">
      <c r="A602" s="209"/>
      <c r="B602" s="210"/>
      <c r="C602" s="5"/>
    </row>
    <row r="603" spans="1:3" ht="14.25" hidden="1" thickBot="1">
      <c r="A603" s="46" t="s">
        <v>1</v>
      </c>
      <c r="B603" s="47" t="s">
        <v>2</v>
      </c>
      <c r="C603" s="48" t="s">
        <v>3</v>
      </c>
    </row>
    <row r="604" spans="1:3" ht="16.5" hidden="1">
      <c r="A604" s="8" t="s">
        <v>17</v>
      </c>
      <c r="B604" s="9" t="s">
        <v>18</v>
      </c>
      <c r="C604" s="10">
        <v>128516.5825</v>
      </c>
    </row>
    <row r="605" spans="1:3" ht="16.5" hidden="1">
      <c r="A605" s="8" t="s">
        <v>137</v>
      </c>
      <c r="B605" s="9" t="s">
        <v>28</v>
      </c>
      <c r="C605" s="10">
        <v>82022.772499999992</v>
      </c>
    </row>
    <row r="606" spans="1:3" ht="16.5" hidden="1">
      <c r="A606" s="8" t="s">
        <v>21</v>
      </c>
      <c r="B606" s="9" t="s">
        <v>22</v>
      </c>
      <c r="C606" s="10">
        <v>194025.62812499999</v>
      </c>
    </row>
    <row r="607" spans="1:3" ht="16.5" hidden="1">
      <c r="A607" s="16" t="s">
        <v>23</v>
      </c>
      <c r="B607" s="17" t="s">
        <v>24</v>
      </c>
      <c r="C607" s="10">
        <v>326595.34250000003</v>
      </c>
    </row>
    <row r="608" spans="1:3" ht="16.5" hidden="1">
      <c r="A608" s="16" t="s">
        <v>25</v>
      </c>
      <c r="B608" s="17" t="s">
        <v>138</v>
      </c>
      <c r="C608" s="10">
        <v>404363.48914099997</v>
      </c>
    </row>
    <row r="609" spans="1:3" ht="16.5" hidden="1">
      <c r="A609" s="8" t="s">
        <v>27</v>
      </c>
      <c r="B609" s="9" t="s">
        <v>28</v>
      </c>
      <c r="C609" s="10">
        <v>154470.64499999999</v>
      </c>
    </row>
    <row r="610" spans="1:3" ht="16.5" hidden="1">
      <c r="A610" s="8" t="s">
        <v>29</v>
      </c>
      <c r="B610" s="9" t="s">
        <v>30</v>
      </c>
      <c r="C610" s="10">
        <v>250452.87382625</v>
      </c>
    </row>
    <row r="611" spans="1:3" ht="16.5" hidden="1">
      <c r="A611" s="8" t="s">
        <v>31</v>
      </c>
      <c r="B611" s="9" t="s">
        <v>32</v>
      </c>
      <c r="C611" s="10">
        <v>499398.62242149998</v>
      </c>
    </row>
    <row r="612" spans="1:3" ht="16.5" hidden="1">
      <c r="A612" s="8" t="s">
        <v>33</v>
      </c>
      <c r="B612" s="9" t="s">
        <v>34</v>
      </c>
      <c r="C612" s="10">
        <v>252183.12768750003</v>
      </c>
    </row>
    <row r="613" spans="1:3" ht="16.5" hidden="1">
      <c r="A613" s="16" t="s">
        <v>35</v>
      </c>
      <c r="B613" s="17" t="s">
        <v>36</v>
      </c>
      <c r="C613" s="10">
        <v>96198.65</v>
      </c>
    </row>
    <row r="614" spans="1:3" ht="16.5" hidden="1">
      <c r="A614" s="8" t="s">
        <v>37</v>
      </c>
      <c r="B614" s="9" t="s">
        <v>38</v>
      </c>
      <c r="C614" s="10">
        <v>1239058.1849999998</v>
      </c>
    </row>
    <row r="615" spans="1:3" ht="16.5" hidden="1">
      <c r="A615" s="8" t="s">
        <v>39</v>
      </c>
      <c r="B615" s="9" t="s">
        <v>40</v>
      </c>
      <c r="C615" s="10">
        <v>1152765.9328499998</v>
      </c>
    </row>
    <row r="616" spans="1:3" ht="16.5" hidden="1">
      <c r="A616" s="8" t="s">
        <v>41</v>
      </c>
      <c r="B616" s="9" t="s">
        <v>42</v>
      </c>
      <c r="C616" s="10">
        <v>172126.811384</v>
      </c>
    </row>
    <row r="617" spans="1:3" ht="16.5" hidden="1">
      <c r="A617" s="8" t="s">
        <v>43</v>
      </c>
      <c r="B617" s="17" t="s">
        <v>28</v>
      </c>
      <c r="C617" s="10">
        <v>241165.33630694999</v>
      </c>
    </row>
    <row r="618" spans="1:3" ht="16.5" hidden="1">
      <c r="A618" s="8" t="s">
        <v>139</v>
      </c>
      <c r="B618" s="9" t="s">
        <v>140</v>
      </c>
      <c r="C618" s="10">
        <v>461319.63750625006</v>
      </c>
    </row>
    <row r="619" spans="1:3" ht="16.5" hidden="1">
      <c r="A619" s="8" t="s">
        <v>44</v>
      </c>
      <c r="B619" s="9" t="s">
        <v>28</v>
      </c>
      <c r="C619" s="10">
        <v>144263.19324999998</v>
      </c>
    </row>
    <row r="620" spans="1:3" ht="16.5" hidden="1">
      <c r="A620" s="8" t="s">
        <v>45</v>
      </c>
      <c r="B620" s="9" t="s">
        <v>46</v>
      </c>
      <c r="C620" s="10">
        <v>565362.46812500001</v>
      </c>
    </row>
    <row r="621" spans="1:3" ht="16.5" hidden="1">
      <c r="A621" s="8" t="s">
        <v>141</v>
      </c>
      <c r="B621" s="49" t="s">
        <v>142</v>
      </c>
      <c r="C621" s="10">
        <v>102837.6</v>
      </c>
    </row>
    <row r="622" spans="1:3" ht="16.5" hidden="1">
      <c r="A622" s="8" t="s">
        <v>47</v>
      </c>
      <c r="B622" s="9" t="s">
        <v>48</v>
      </c>
      <c r="C622" s="10">
        <v>99187.019932499999</v>
      </c>
    </row>
    <row r="623" spans="1:3" ht="16.5" hidden="1">
      <c r="A623" s="8" t="s">
        <v>49</v>
      </c>
      <c r="B623" s="9" t="s">
        <v>143</v>
      </c>
      <c r="C623" s="10">
        <v>393553.78200000001</v>
      </c>
    </row>
    <row r="624" spans="1:3" ht="16.5" hidden="1">
      <c r="A624" s="8" t="s">
        <v>51</v>
      </c>
      <c r="B624" s="9" t="s">
        <v>52</v>
      </c>
      <c r="C624" s="10">
        <v>358595.875</v>
      </c>
    </row>
    <row r="625" spans="1:3" ht="16.5" hidden="1">
      <c r="A625" s="8" t="s">
        <v>53</v>
      </c>
      <c r="B625" s="21" t="s">
        <v>54</v>
      </c>
      <c r="C625" s="10">
        <v>329291.26205625001</v>
      </c>
    </row>
    <row r="626" spans="1:3" ht="16.5" hidden="1">
      <c r="A626" s="8" t="s">
        <v>144</v>
      </c>
      <c r="B626" s="9" t="s">
        <v>145</v>
      </c>
      <c r="C626" s="10">
        <v>140036.88</v>
      </c>
    </row>
    <row r="627" spans="1:3" ht="16.5" hidden="1">
      <c r="A627" s="8" t="s">
        <v>146</v>
      </c>
      <c r="B627" s="9" t="s">
        <v>67</v>
      </c>
      <c r="C627" s="10">
        <v>180035.48993100002</v>
      </c>
    </row>
    <row r="628" spans="1:3" ht="16.5" hidden="1">
      <c r="A628" s="8" t="s">
        <v>147</v>
      </c>
      <c r="B628" s="9" t="s">
        <v>56</v>
      </c>
      <c r="C628" s="10">
        <v>150239.30624999999</v>
      </c>
    </row>
    <row r="629" spans="1:3" ht="16.5" hidden="1">
      <c r="A629" s="8" t="s">
        <v>57</v>
      </c>
      <c r="B629" s="9" t="s">
        <v>58</v>
      </c>
      <c r="C629" s="10">
        <v>491760.52591875003</v>
      </c>
    </row>
    <row r="630" spans="1:3" ht="16.5" hidden="1">
      <c r="A630" s="16" t="s">
        <v>148</v>
      </c>
      <c r="B630" s="17" t="s">
        <v>60</v>
      </c>
      <c r="C630" s="10">
        <v>114869.705</v>
      </c>
    </row>
    <row r="631" spans="1:3" ht="16.5" hidden="1">
      <c r="A631" s="8" t="s">
        <v>61</v>
      </c>
      <c r="B631" s="9" t="s">
        <v>28</v>
      </c>
      <c r="C631" s="10">
        <v>589019.54359050002</v>
      </c>
    </row>
    <row r="632" spans="1:3" ht="16.5" hidden="1">
      <c r="A632" s="8" t="s">
        <v>62</v>
      </c>
      <c r="B632" s="9" t="s">
        <v>63</v>
      </c>
      <c r="C632" s="10">
        <v>157426.4325</v>
      </c>
    </row>
    <row r="633" spans="1:3" ht="16.5" hidden="1">
      <c r="A633" s="16" t="s">
        <v>64</v>
      </c>
      <c r="B633" s="17" t="s">
        <v>149</v>
      </c>
      <c r="C633" s="10">
        <v>547527.00406800013</v>
      </c>
    </row>
    <row r="634" spans="1:3" ht="16.5" hidden="1">
      <c r="A634" s="8" t="s">
        <v>150</v>
      </c>
      <c r="B634" s="9" t="s">
        <v>67</v>
      </c>
      <c r="C634" s="10">
        <v>249702.54749999999</v>
      </c>
    </row>
    <row r="635" spans="1:3" ht="16.5" hidden="1">
      <c r="A635" s="8" t="s">
        <v>66</v>
      </c>
      <c r="B635" s="9" t="s">
        <v>67</v>
      </c>
      <c r="C635" s="10">
        <v>332737.03249999997</v>
      </c>
    </row>
    <row r="636" spans="1:3" ht="16.5" hidden="1">
      <c r="A636" s="8" t="s">
        <v>68</v>
      </c>
      <c r="B636" s="9" t="s">
        <v>151</v>
      </c>
      <c r="C636" s="10">
        <v>449498.86470000003</v>
      </c>
    </row>
    <row r="637" spans="1:3" ht="16.5" hidden="1">
      <c r="A637" s="8" t="s">
        <v>72</v>
      </c>
      <c r="B637" s="9" t="s">
        <v>152</v>
      </c>
      <c r="C637" s="10">
        <v>271365.46780000004</v>
      </c>
    </row>
    <row r="638" spans="1:3" ht="16.5" hidden="1">
      <c r="A638" s="8" t="s">
        <v>74</v>
      </c>
      <c r="B638" s="9" t="s">
        <v>75</v>
      </c>
      <c r="C638" s="10">
        <v>104944.3425</v>
      </c>
    </row>
    <row r="639" spans="1:3" ht="16.5" hidden="1">
      <c r="A639" s="8" t="s">
        <v>76</v>
      </c>
      <c r="B639" s="9" t="s">
        <v>77</v>
      </c>
      <c r="C639" s="10">
        <v>156043.09750000003</v>
      </c>
    </row>
    <row r="640" spans="1:3" ht="16.5" hidden="1">
      <c r="A640" s="8" t="s">
        <v>153</v>
      </c>
      <c r="B640" s="9" t="s">
        <v>154</v>
      </c>
      <c r="C640" s="10">
        <v>119187.93199999999</v>
      </c>
    </row>
    <row r="641" spans="1:3" ht="16.5" hidden="1">
      <c r="A641" s="8" t="s">
        <v>155</v>
      </c>
      <c r="B641" s="9" t="s">
        <v>156</v>
      </c>
      <c r="C641" s="10">
        <v>112101.58025000001</v>
      </c>
    </row>
    <row r="642" spans="1:3" ht="16.5" hidden="1">
      <c r="A642" s="8" t="s">
        <v>157</v>
      </c>
      <c r="B642" s="9" t="s">
        <v>158</v>
      </c>
      <c r="C642" s="10">
        <v>102204.78375</v>
      </c>
    </row>
    <row r="643" spans="1:3" ht="16.5" hidden="1">
      <c r="A643" s="8" t="s">
        <v>159</v>
      </c>
      <c r="B643" s="9" t="s">
        <v>160</v>
      </c>
      <c r="C643" s="10">
        <v>115972.67</v>
      </c>
    </row>
    <row r="644" spans="1:3" ht="16.5" hidden="1">
      <c r="A644" s="8" t="s">
        <v>161</v>
      </c>
      <c r="B644" s="9" t="s">
        <v>162</v>
      </c>
      <c r="C644" s="10">
        <v>134558.04683750001</v>
      </c>
    </row>
    <row r="645" spans="1:3" ht="16.5" hidden="1">
      <c r="A645" s="8" t="s">
        <v>80</v>
      </c>
      <c r="B645" s="9" t="s">
        <v>81</v>
      </c>
      <c r="C645" s="10">
        <v>90304.267500000002</v>
      </c>
    </row>
    <row r="646" spans="1:3" ht="16.5" hidden="1">
      <c r="A646" s="8" t="s">
        <v>86</v>
      </c>
      <c r="B646" s="9" t="s">
        <v>87</v>
      </c>
      <c r="C646" s="10">
        <v>119049.46625</v>
      </c>
    </row>
    <row r="647" spans="1:3" ht="16.5" hidden="1">
      <c r="A647" s="8" t="s">
        <v>90</v>
      </c>
      <c r="B647" s="9" t="s">
        <v>91</v>
      </c>
      <c r="C647" s="10">
        <v>40908.892499999994</v>
      </c>
    </row>
    <row r="648" spans="1:3" ht="16.5" hidden="1">
      <c r="A648" s="16" t="s">
        <v>94</v>
      </c>
      <c r="B648" s="17" t="s">
        <v>163</v>
      </c>
      <c r="C648" s="10">
        <v>230866.99995</v>
      </c>
    </row>
    <row r="649" spans="1:3" ht="16.5" hidden="1">
      <c r="A649" s="8" t="s">
        <v>98</v>
      </c>
      <c r="B649" s="9" t="s">
        <v>99</v>
      </c>
      <c r="C649" s="10">
        <v>122498.54625000001</v>
      </c>
    </row>
    <row r="650" spans="1:3" ht="16.5" hidden="1">
      <c r="A650" s="8" t="s">
        <v>100</v>
      </c>
      <c r="B650" s="9" t="s">
        <v>101</v>
      </c>
      <c r="C650" s="10">
        <v>343948.37548499997</v>
      </c>
    </row>
    <row r="651" spans="1:3" ht="16.5" hidden="1">
      <c r="A651" s="8" t="s">
        <v>164</v>
      </c>
      <c r="B651" s="9" t="s">
        <v>50</v>
      </c>
      <c r="C651" s="10">
        <v>374723.82862499997</v>
      </c>
    </row>
    <row r="652" spans="1:3" ht="16.5" hidden="1">
      <c r="A652" s="8" t="s">
        <v>102</v>
      </c>
      <c r="B652" s="9" t="s">
        <v>103</v>
      </c>
      <c r="C652" s="10">
        <v>119395.96124999999</v>
      </c>
    </row>
    <row r="653" spans="1:3" ht="16.5" hidden="1">
      <c r="A653" s="8" t="s">
        <v>104</v>
      </c>
      <c r="B653" s="9" t="s">
        <v>105</v>
      </c>
      <c r="C653" s="10">
        <v>144520.68399999998</v>
      </c>
    </row>
    <row r="654" spans="1:3" ht="16.5" hidden="1">
      <c r="A654" s="8" t="s">
        <v>165</v>
      </c>
      <c r="B654" s="9" t="s">
        <v>166</v>
      </c>
      <c r="C654" s="10">
        <v>120512.8125</v>
      </c>
    </row>
    <row r="655" spans="1:3" ht="16.5" hidden="1">
      <c r="A655" s="26" t="s">
        <v>167</v>
      </c>
      <c r="B655" s="9" t="s">
        <v>168</v>
      </c>
      <c r="C655" s="10">
        <v>85962.5</v>
      </c>
    </row>
    <row r="656" spans="1:3" ht="16.5" hidden="1">
      <c r="A656" s="26" t="s">
        <v>169</v>
      </c>
      <c r="B656" s="9" t="s">
        <v>109</v>
      </c>
      <c r="C656" s="10">
        <v>66125</v>
      </c>
    </row>
    <row r="657" spans="1:3" ht="16.5" hidden="1">
      <c r="A657" s="26" t="s">
        <v>110</v>
      </c>
      <c r="B657" s="9" t="s">
        <v>170</v>
      </c>
      <c r="C657" s="10">
        <v>66125</v>
      </c>
    </row>
    <row r="658" spans="1:3" ht="16.5" hidden="1">
      <c r="A658" s="26" t="s">
        <v>112</v>
      </c>
      <c r="B658" s="9" t="s">
        <v>113</v>
      </c>
      <c r="C658" s="10">
        <v>121670</v>
      </c>
    </row>
    <row r="659" spans="1:3" ht="16.5" hidden="1">
      <c r="A659" s="26" t="s">
        <v>114</v>
      </c>
      <c r="B659" s="9" t="s">
        <v>115</v>
      </c>
      <c r="C659" s="10">
        <v>178143.39499999999</v>
      </c>
    </row>
    <row r="660" spans="1:3" ht="16.5" hidden="1">
      <c r="A660" s="26" t="s">
        <v>171</v>
      </c>
      <c r="B660" s="9" t="s">
        <v>172</v>
      </c>
      <c r="C660" s="10">
        <v>132250</v>
      </c>
    </row>
    <row r="661" spans="1:3" ht="16.5" hidden="1">
      <c r="A661" s="26" t="s">
        <v>116</v>
      </c>
      <c r="B661" s="9" t="s">
        <v>117</v>
      </c>
      <c r="C661" s="10">
        <v>132250</v>
      </c>
    </row>
    <row r="662" spans="1:3" ht="16.5" hidden="1">
      <c r="A662" s="26" t="s">
        <v>118</v>
      </c>
      <c r="B662" s="9" t="s">
        <v>119</v>
      </c>
      <c r="C662" s="10">
        <v>85962.5</v>
      </c>
    </row>
    <row r="663" spans="1:3" ht="16.5" hidden="1">
      <c r="A663" s="26" t="s">
        <v>120</v>
      </c>
      <c r="B663" s="9" t="s">
        <v>173</v>
      </c>
      <c r="C663" s="10">
        <v>132250</v>
      </c>
    </row>
    <row r="664" spans="1:3" ht="16.5" hidden="1">
      <c r="A664" s="8" t="s">
        <v>122</v>
      </c>
      <c r="B664" s="9" t="s">
        <v>123</v>
      </c>
      <c r="C664" s="10">
        <v>24003.375</v>
      </c>
    </row>
    <row r="665" spans="1:3" ht="16.5" hidden="1">
      <c r="A665" s="8" t="s">
        <v>122</v>
      </c>
      <c r="B665" s="9" t="s">
        <v>124</v>
      </c>
      <c r="C665" s="10">
        <v>24003.375</v>
      </c>
    </row>
    <row r="666" spans="1:3" ht="16.5" hidden="1">
      <c r="A666" s="8" t="s">
        <v>122</v>
      </c>
      <c r="B666" s="9" t="s">
        <v>125</v>
      </c>
      <c r="C666" s="10">
        <v>24003.375</v>
      </c>
    </row>
    <row r="667" spans="1:3" ht="16.5" hidden="1">
      <c r="A667" s="29" t="s">
        <v>127</v>
      </c>
      <c r="B667" s="30" t="s">
        <v>128</v>
      </c>
      <c r="C667" s="10">
        <v>2645</v>
      </c>
    </row>
    <row r="668" spans="1:3" ht="13.5" hidden="1" thickBot="1">
      <c r="A668" s="32"/>
      <c r="B668" s="33" t="s">
        <v>129</v>
      </c>
      <c r="C668" s="51">
        <f>SUM(C604:C667)</f>
        <v>14949109.444017949</v>
      </c>
    </row>
    <row r="669" spans="1:3" hidden="1">
      <c r="C669" s="37" t="s">
        <v>130</v>
      </c>
    </row>
    <row r="670" spans="1:3" hidden="1">
      <c r="C670" s="37" t="s">
        <v>131</v>
      </c>
    </row>
    <row r="671" spans="1:3" hidden="1">
      <c r="C671" s="37" t="s">
        <v>174</v>
      </c>
    </row>
    <row r="672" spans="1:3" hidden="1">
      <c r="C672" s="37" t="s">
        <v>133</v>
      </c>
    </row>
    <row r="673" spans="1:3" hidden="1">
      <c r="C673" s="40" t="s">
        <v>134</v>
      </c>
    </row>
    <row r="674" spans="1:3" hidden="1">
      <c r="C674" s="40" t="s">
        <v>135</v>
      </c>
    </row>
    <row r="675" spans="1:3" hidden="1">
      <c r="C675" s="40" t="s">
        <v>136</v>
      </c>
    </row>
    <row r="676" spans="1:3" hidden="1"/>
    <row r="677" spans="1:3" ht="14.25" hidden="1" thickBot="1">
      <c r="A677" s="209"/>
      <c r="B677" s="210"/>
      <c r="C677" s="5"/>
    </row>
    <row r="678" spans="1:3" ht="14.25" hidden="1" thickBot="1">
      <c r="A678" s="46" t="s">
        <v>1</v>
      </c>
      <c r="B678" s="47" t="s">
        <v>2</v>
      </c>
      <c r="C678" s="48" t="s">
        <v>3</v>
      </c>
    </row>
    <row r="679" spans="1:3" ht="16.5" hidden="1">
      <c r="A679" s="8" t="s">
        <v>17</v>
      </c>
      <c r="B679" s="9" t="s">
        <v>18</v>
      </c>
      <c r="C679" s="10">
        <v>147794.06987500002</v>
      </c>
    </row>
    <row r="680" spans="1:3" ht="16.5" hidden="1">
      <c r="A680" s="8" t="s">
        <v>137</v>
      </c>
      <c r="B680" s="9" t="s">
        <v>28</v>
      </c>
      <c r="C680" s="10">
        <v>94326.188374999998</v>
      </c>
    </row>
    <row r="681" spans="1:3" ht="16.5" hidden="1">
      <c r="A681" s="8" t="s">
        <v>21</v>
      </c>
      <c r="B681" s="9" t="s">
        <v>22</v>
      </c>
      <c r="C681" s="10">
        <v>223129.47234374998</v>
      </c>
    </row>
    <row r="682" spans="1:3" ht="16.5" hidden="1">
      <c r="A682" s="16" t="s">
        <v>23</v>
      </c>
      <c r="B682" s="17" t="s">
        <v>24</v>
      </c>
      <c r="C682" s="10">
        <v>375584.64387500001</v>
      </c>
    </row>
    <row r="683" spans="1:3" ht="16.5" hidden="1">
      <c r="A683" s="16" t="s">
        <v>25</v>
      </c>
      <c r="B683" s="17" t="s">
        <v>138</v>
      </c>
      <c r="C683" s="10">
        <v>465018.01251214999</v>
      </c>
    </row>
    <row r="684" spans="1:3" ht="16.5" hidden="1">
      <c r="A684" s="8" t="s">
        <v>27</v>
      </c>
      <c r="B684" s="9" t="s">
        <v>28</v>
      </c>
      <c r="C684" s="10">
        <v>177641.24174999999</v>
      </c>
    </row>
    <row r="685" spans="1:3" ht="16.5" hidden="1">
      <c r="A685" s="8" t="s">
        <v>29</v>
      </c>
      <c r="B685" s="9" t="s">
        <v>30</v>
      </c>
      <c r="C685" s="10">
        <v>288020.80490018748</v>
      </c>
    </row>
    <row r="686" spans="1:3" ht="16.5" hidden="1">
      <c r="A686" s="8" t="s">
        <v>31</v>
      </c>
      <c r="B686" s="9" t="s">
        <v>32</v>
      </c>
      <c r="C686" s="10">
        <v>572928.41578472499</v>
      </c>
    </row>
    <row r="687" spans="1:3" ht="16.5" hidden="1">
      <c r="A687" s="8" t="s">
        <v>33</v>
      </c>
      <c r="B687" s="9" t="s">
        <v>34</v>
      </c>
      <c r="C687" s="10">
        <v>290010.59684062505</v>
      </c>
    </row>
    <row r="688" spans="1:3" ht="16.5" hidden="1">
      <c r="A688" s="16" t="s">
        <v>35</v>
      </c>
      <c r="B688" s="17" t="s">
        <v>36</v>
      </c>
      <c r="C688" s="10">
        <v>110628.44749999999</v>
      </c>
    </row>
    <row r="689" spans="1:3" ht="16.5" hidden="1">
      <c r="A689" s="8" t="s">
        <v>37</v>
      </c>
      <c r="B689" s="9" t="s">
        <v>38</v>
      </c>
      <c r="C689" s="10">
        <v>1424916.9127499997</v>
      </c>
    </row>
    <row r="690" spans="1:3" ht="16.5" hidden="1">
      <c r="A690" s="8" t="s">
        <v>39</v>
      </c>
      <c r="B690" s="9" t="s">
        <v>40</v>
      </c>
      <c r="C690" s="10">
        <v>1325680.8227774997</v>
      </c>
    </row>
    <row r="691" spans="1:3" ht="16.5" hidden="1">
      <c r="A691" s="8" t="s">
        <v>41</v>
      </c>
      <c r="B691" s="9" t="s">
        <v>42</v>
      </c>
      <c r="C691" s="10">
        <v>197945.83309160001</v>
      </c>
    </row>
    <row r="692" spans="1:3" ht="16.5" hidden="1">
      <c r="A692" s="8" t="s">
        <v>43</v>
      </c>
      <c r="B692" s="17" t="s">
        <v>28</v>
      </c>
      <c r="C692" s="10">
        <v>277340.13675299252</v>
      </c>
    </row>
    <row r="693" spans="1:3" ht="16.5" hidden="1">
      <c r="A693" s="8" t="s">
        <v>139</v>
      </c>
      <c r="B693" s="9" t="s">
        <v>140</v>
      </c>
      <c r="C693" s="10">
        <v>530517.5831321876</v>
      </c>
    </row>
    <row r="694" spans="1:3" ht="16.5" hidden="1">
      <c r="A694" s="8" t="s">
        <v>44</v>
      </c>
      <c r="B694" s="9" t="s">
        <v>28</v>
      </c>
      <c r="C694" s="10">
        <v>165902.67223749997</v>
      </c>
    </row>
    <row r="695" spans="1:3" ht="16.5" hidden="1">
      <c r="A695" s="8" t="s">
        <v>45</v>
      </c>
      <c r="B695" s="9" t="s">
        <v>46</v>
      </c>
      <c r="C695" s="10">
        <v>650166.83834374999</v>
      </c>
    </row>
    <row r="696" spans="1:3" ht="16.5" hidden="1">
      <c r="A696" s="8" t="s">
        <v>141</v>
      </c>
      <c r="B696" s="49" t="s">
        <v>142</v>
      </c>
      <c r="C696" s="10">
        <v>118263.24</v>
      </c>
    </row>
    <row r="697" spans="1:3" ht="16.5" hidden="1">
      <c r="A697" s="8" t="s">
        <v>47</v>
      </c>
      <c r="B697" s="9" t="s">
        <v>48</v>
      </c>
      <c r="C697" s="10">
        <v>114065.07292237499</v>
      </c>
    </row>
    <row r="698" spans="1:3" ht="16.5" hidden="1">
      <c r="A698" s="8" t="s">
        <v>49</v>
      </c>
      <c r="B698" s="9" t="s">
        <v>143</v>
      </c>
      <c r="C698" s="10">
        <v>452586.8493</v>
      </c>
    </row>
    <row r="699" spans="1:3" ht="16.5" hidden="1">
      <c r="A699" s="8" t="s">
        <v>51</v>
      </c>
      <c r="B699" s="9" t="s">
        <v>52</v>
      </c>
      <c r="C699" s="10">
        <v>412385.25624999998</v>
      </c>
    </row>
    <row r="700" spans="1:3" ht="16.5" hidden="1">
      <c r="A700" s="8" t="s">
        <v>53</v>
      </c>
      <c r="B700" s="21" t="s">
        <v>54</v>
      </c>
      <c r="C700" s="10">
        <v>378684.95136468753</v>
      </c>
    </row>
    <row r="701" spans="1:3" ht="16.5" hidden="1">
      <c r="A701" s="8" t="s">
        <v>144</v>
      </c>
      <c r="B701" s="9" t="s">
        <v>145</v>
      </c>
      <c r="C701" s="10">
        <v>161042.41200000001</v>
      </c>
    </row>
    <row r="702" spans="1:3" ht="16.5" hidden="1">
      <c r="A702" s="8" t="s">
        <v>146</v>
      </c>
      <c r="B702" s="9" t="s">
        <v>67</v>
      </c>
      <c r="C702" s="10">
        <v>207040.81342065003</v>
      </c>
    </row>
    <row r="703" spans="1:3" ht="16.5" hidden="1">
      <c r="A703" s="8" t="s">
        <v>147</v>
      </c>
      <c r="B703" s="9" t="s">
        <v>56</v>
      </c>
      <c r="C703" s="10">
        <v>172775.20218749999</v>
      </c>
    </row>
    <row r="704" spans="1:3" ht="16.5" hidden="1">
      <c r="A704" s="8" t="s">
        <v>57</v>
      </c>
      <c r="B704" s="9" t="s">
        <v>58</v>
      </c>
      <c r="C704" s="10">
        <v>565524.60480656254</v>
      </c>
    </row>
    <row r="705" spans="1:3" ht="16.5" hidden="1">
      <c r="A705" s="16" t="s">
        <v>148</v>
      </c>
      <c r="B705" s="17" t="s">
        <v>60</v>
      </c>
      <c r="C705" s="10">
        <v>132100.16075000001</v>
      </c>
    </row>
    <row r="706" spans="1:3" ht="16.5" hidden="1">
      <c r="A706" s="8" t="s">
        <v>61</v>
      </c>
      <c r="B706" s="9" t="s">
        <v>28</v>
      </c>
      <c r="C706" s="10">
        <v>677372.475129075</v>
      </c>
    </row>
    <row r="707" spans="1:3" ht="16.5" hidden="1">
      <c r="A707" s="8" t="s">
        <v>62</v>
      </c>
      <c r="B707" s="9" t="s">
        <v>63</v>
      </c>
      <c r="C707" s="10">
        <v>181040.397375</v>
      </c>
    </row>
    <row r="708" spans="1:3" ht="16.5" hidden="1">
      <c r="A708" s="16" t="s">
        <v>64</v>
      </c>
      <c r="B708" s="17" t="s">
        <v>149</v>
      </c>
      <c r="C708" s="10">
        <v>629656.05467820016</v>
      </c>
    </row>
    <row r="709" spans="1:3" ht="16.5" hidden="1">
      <c r="A709" s="8" t="s">
        <v>150</v>
      </c>
      <c r="B709" s="9" t="s">
        <v>67</v>
      </c>
      <c r="C709" s="10">
        <v>287157.92962499999</v>
      </c>
    </row>
    <row r="710" spans="1:3" ht="16.5" hidden="1">
      <c r="A710" s="8" t="s">
        <v>66</v>
      </c>
      <c r="B710" s="9" t="s">
        <v>67</v>
      </c>
      <c r="C710" s="10">
        <v>382647.58737499994</v>
      </c>
    </row>
    <row r="711" spans="1:3" ht="16.5" hidden="1">
      <c r="A711" s="8" t="s">
        <v>68</v>
      </c>
      <c r="B711" s="9" t="s">
        <v>151</v>
      </c>
      <c r="C711" s="10">
        <v>516923.69440500002</v>
      </c>
    </row>
    <row r="712" spans="1:3" ht="16.5" hidden="1">
      <c r="A712" s="8" t="s">
        <v>72</v>
      </c>
      <c r="B712" s="9" t="s">
        <v>152</v>
      </c>
      <c r="C712" s="10">
        <v>312070.28797000006</v>
      </c>
    </row>
    <row r="713" spans="1:3" ht="16.5" hidden="1">
      <c r="A713" s="8" t="s">
        <v>74</v>
      </c>
      <c r="B713" s="9" t="s">
        <v>75</v>
      </c>
      <c r="C713" s="10">
        <v>120685.993875</v>
      </c>
    </row>
    <row r="714" spans="1:3" ht="16.5" hidden="1">
      <c r="A714" s="8" t="s">
        <v>76</v>
      </c>
      <c r="B714" s="9" t="s">
        <v>77</v>
      </c>
      <c r="C714" s="10">
        <v>179449.56212500003</v>
      </c>
    </row>
    <row r="715" spans="1:3" ht="16.5" hidden="1">
      <c r="A715" s="8" t="s">
        <v>153</v>
      </c>
      <c r="B715" s="9" t="s">
        <v>154</v>
      </c>
      <c r="C715" s="10">
        <v>137066.12179999999</v>
      </c>
    </row>
    <row r="716" spans="1:3" ht="16.5" hidden="1">
      <c r="A716" s="8" t="s">
        <v>155</v>
      </c>
      <c r="B716" s="9" t="s">
        <v>156</v>
      </c>
      <c r="C716" s="10">
        <v>128916.81728750002</v>
      </c>
    </row>
    <row r="717" spans="1:3" ht="16.5" hidden="1">
      <c r="A717" s="8" t="s">
        <v>157</v>
      </c>
      <c r="B717" s="9" t="s">
        <v>158</v>
      </c>
      <c r="C717" s="10">
        <v>117535.5013125</v>
      </c>
    </row>
    <row r="718" spans="1:3" ht="16.5" hidden="1">
      <c r="A718" s="8" t="s">
        <v>159</v>
      </c>
      <c r="B718" s="9" t="s">
        <v>160</v>
      </c>
      <c r="C718" s="10">
        <v>133368.5705</v>
      </c>
    </row>
    <row r="719" spans="1:3" ht="16.5" hidden="1">
      <c r="A719" s="8" t="s">
        <v>161</v>
      </c>
      <c r="B719" s="9" t="s">
        <v>162</v>
      </c>
      <c r="C719" s="10">
        <v>154741.75386312499</v>
      </c>
    </row>
    <row r="720" spans="1:3" ht="16.5" hidden="1">
      <c r="A720" s="8" t="s">
        <v>80</v>
      </c>
      <c r="B720" s="9" t="s">
        <v>81</v>
      </c>
      <c r="C720" s="10">
        <v>103849.90762500001</v>
      </c>
    </row>
    <row r="721" spans="1:3" ht="16.5" hidden="1">
      <c r="A721" s="8" t="s">
        <v>86</v>
      </c>
      <c r="B721" s="9" t="s">
        <v>87</v>
      </c>
      <c r="C721" s="10">
        <v>136906.8861875</v>
      </c>
    </row>
    <row r="722" spans="1:3" ht="16.5" hidden="1">
      <c r="A722" s="8" t="s">
        <v>90</v>
      </c>
      <c r="B722" s="9" t="s">
        <v>91</v>
      </c>
      <c r="C722" s="10">
        <v>47045.226374999991</v>
      </c>
    </row>
    <row r="723" spans="1:3" ht="16.5" hidden="1">
      <c r="A723" s="16" t="s">
        <v>94</v>
      </c>
      <c r="B723" s="17" t="s">
        <v>163</v>
      </c>
      <c r="C723" s="10">
        <v>265497.04994250002</v>
      </c>
    </row>
    <row r="724" spans="1:3" ht="16.5" hidden="1">
      <c r="A724" s="8" t="s">
        <v>98</v>
      </c>
      <c r="B724" s="9" t="s">
        <v>99</v>
      </c>
      <c r="C724" s="10">
        <v>140873.32818750001</v>
      </c>
    </row>
    <row r="725" spans="1:3" ht="16.5" hidden="1">
      <c r="A725" s="8" t="s">
        <v>100</v>
      </c>
      <c r="B725" s="9" t="s">
        <v>101</v>
      </c>
      <c r="C725" s="10">
        <v>395540.63180774997</v>
      </c>
    </row>
    <row r="726" spans="1:3" ht="16.5" hidden="1">
      <c r="A726" s="8" t="s">
        <v>164</v>
      </c>
      <c r="B726" s="9" t="s">
        <v>50</v>
      </c>
      <c r="C726" s="10">
        <v>430932.40291874995</v>
      </c>
    </row>
    <row r="727" spans="1:3" ht="16.5" hidden="1">
      <c r="A727" s="8" t="s">
        <v>102</v>
      </c>
      <c r="B727" s="9" t="s">
        <v>103</v>
      </c>
      <c r="C727" s="10">
        <v>137305.35543749999</v>
      </c>
    </row>
    <row r="728" spans="1:3" ht="16.5" hidden="1">
      <c r="A728" s="8" t="s">
        <v>104</v>
      </c>
      <c r="B728" s="9" t="s">
        <v>105</v>
      </c>
      <c r="C728" s="10">
        <v>166198.78659999996</v>
      </c>
    </row>
    <row r="729" spans="1:3" ht="16.5" hidden="1">
      <c r="A729" s="8" t="s">
        <v>165</v>
      </c>
      <c r="B729" s="9" t="s">
        <v>166</v>
      </c>
      <c r="C729" s="10">
        <v>138589.734375</v>
      </c>
    </row>
    <row r="730" spans="1:3" ht="16.5" hidden="1">
      <c r="A730" s="26" t="s">
        <v>167</v>
      </c>
      <c r="B730" s="9" t="s">
        <v>168</v>
      </c>
      <c r="C730" s="10">
        <v>98856.875</v>
      </c>
    </row>
    <row r="731" spans="1:3" ht="16.5" hidden="1">
      <c r="A731" s="26" t="s">
        <v>169</v>
      </c>
      <c r="B731" s="9" t="s">
        <v>109</v>
      </c>
      <c r="C731" s="10">
        <v>76043.75</v>
      </c>
    </row>
    <row r="732" spans="1:3" ht="16.5" hidden="1">
      <c r="A732" s="26" t="s">
        <v>110</v>
      </c>
      <c r="B732" s="9" t="s">
        <v>170</v>
      </c>
      <c r="C732" s="10">
        <v>76043.75</v>
      </c>
    </row>
    <row r="733" spans="1:3" ht="16.5" hidden="1">
      <c r="A733" s="26" t="s">
        <v>112</v>
      </c>
      <c r="B733" s="9" t="s">
        <v>113</v>
      </c>
      <c r="C733" s="10">
        <v>139920.5</v>
      </c>
    </row>
    <row r="734" spans="1:3" ht="16.5" hidden="1">
      <c r="A734" s="26" t="s">
        <v>114</v>
      </c>
      <c r="B734" s="9" t="s">
        <v>115</v>
      </c>
      <c r="C734" s="10">
        <v>204864.90424999999</v>
      </c>
    </row>
    <row r="735" spans="1:3" ht="16.5" hidden="1">
      <c r="A735" s="26" t="s">
        <v>171</v>
      </c>
      <c r="B735" s="9" t="s">
        <v>172</v>
      </c>
      <c r="C735" s="10">
        <v>152087.5</v>
      </c>
    </row>
    <row r="736" spans="1:3" ht="16.5" hidden="1">
      <c r="A736" s="26" t="s">
        <v>116</v>
      </c>
      <c r="B736" s="9" t="s">
        <v>117</v>
      </c>
      <c r="C736" s="10">
        <v>152087.5</v>
      </c>
    </row>
    <row r="737" spans="1:3" ht="16.5" hidden="1">
      <c r="A737" s="26" t="s">
        <v>118</v>
      </c>
      <c r="B737" s="9" t="s">
        <v>119</v>
      </c>
      <c r="C737" s="10">
        <v>98856.875</v>
      </c>
    </row>
    <row r="738" spans="1:3" ht="16.5" hidden="1">
      <c r="A738" s="26" t="s">
        <v>120</v>
      </c>
      <c r="B738" s="9" t="s">
        <v>173</v>
      </c>
      <c r="C738" s="10">
        <v>152087.5</v>
      </c>
    </row>
    <row r="739" spans="1:3" ht="16.5" hidden="1">
      <c r="A739" s="8" t="s">
        <v>122</v>
      </c>
      <c r="B739" s="9" t="s">
        <v>123</v>
      </c>
      <c r="C739" s="10">
        <v>27603.881249999999</v>
      </c>
    </row>
    <row r="740" spans="1:3" ht="16.5" hidden="1">
      <c r="A740" s="8" t="s">
        <v>122</v>
      </c>
      <c r="B740" s="9" t="s">
        <v>124</v>
      </c>
      <c r="C740" s="10">
        <v>27603.881249999999</v>
      </c>
    </row>
    <row r="741" spans="1:3" ht="16.5" hidden="1">
      <c r="A741" s="8" t="s">
        <v>122</v>
      </c>
      <c r="B741" s="9" t="s">
        <v>125</v>
      </c>
      <c r="C741" s="10">
        <v>27603.881249999999</v>
      </c>
    </row>
    <row r="742" spans="1:3" ht="16.5" hidden="1">
      <c r="A742" s="29" t="s">
        <v>127</v>
      </c>
      <c r="B742" s="30" t="s">
        <v>128</v>
      </c>
      <c r="C742" s="10">
        <v>3041.75</v>
      </c>
    </row>
    <row r="743" spans="1:3" ht="13.5" hidden="1" thickBot="1">
      <c r="A743" s="32"/>
      <c r="B743" s="33" t="s">
        <v>129</v>
      </c>
      <c r="C743" s="51">
        <f>SUM(C679:C742)</f>
        <v>17190095.860620648</v>
      </c>
    </row>
    <row r="744" spans="1:3" hidden="1">
      <c r="C744" s="37" t="s">
        <v>130</v>
      </c>
    </row>
    <row r="745" spans="1:3" hidden="1">
      <c r="C745" s="37" t="s">
        <v>131</v>
      </c>
    </row>
    <row r="746" spans="1:3" hidden="1">
      <c r="C746" s="37" t="s">
        <v>174</v>
      </c>
    </row>
    <row r="747" spans="1:3" hidden="1">
      <c r="C747" s="37" t="s">
        <v>133</v>
      </c>
    </row>
    <row r="748" spans="1:3" hidden="1">
      <c r="C748" s="40" t="s">
        <v>134</v>
      </c>
    </row>
    <row r="749" spans="1:3" hidden="1">
      <c r="C749" s="40" t="s">
        <v>135</v>
      </c>
    </row>
    <row r="750" spans="1:3" hidden="1">
      <c r="C750" s="40" t="s">
        <v>136</v>
      </c>
    </row>
    <row r="751" spans="1:3" hidden="1"/>
    <row r="752" spans="1:3" ht="14.25" hidden="1" thickBot="1">
      <c r="A752" s="209"/>
      <c r="B752" s="210"/>
      <c r="C752" s="5"/>
    </row>
    <row r="753" spans="1:3" ht="14.25" hidden="1" thickBot="1">
      <c r="A753" s="46" t="s">
        <v>1</v>
      </c>
      <c r="B753" s="47" t="s">
        <v>2</v>
      </c>
      <c r="C753" s="48" t="s">
        <v>3</v>
      </c>
    </row>
    <row r="754" spans="1:3" ht="16.5" hidden="1">
      <c r="A754" s="8" t="s">
        <v>17</v>
      </c>
      <c r="B754" s="9" t="s">
        <v>18</v>
      </c>
      <c r="C754" s="10">
        <v>147794.06987500002</v>
      </c>
    </row>
    <row r="755" spans="1:3" ht="16.5" hidden="1">
      <c r="A755" s="8" t="s">
        <v>137</v>
      </c>
      <c r="B755" s="9" t="s">
        <v>28</v>
      </c>
      <c r="C755" s="10">
        <v>94326.188374999998</v>
      </c>
    </row>
    <row r="756" spans="1:3" ht="16.5" hidden="1">
      <c r="A756" s="8" t="s">
        <v>21</v>
      </c>
      <c r="B756" s="9" t="s">
        <v>22</v>
      </c>
      <c r="C756" s="10">
        <v>223129.47234374998</v>
      </c>
    </row>
    <row r="757" spans="1:3" ht="16.5" hidden="1">
      <c r="A757" s="16" t="s">
        <v>23</v>
      </c>
      <c r="B757" s="17" t="s">
        <v>24</v>
      </c>
      <c r="C757" s="10">
        <v>375584.64387500001</v>
      </c>
    </row>
    <row r="758" spans="1:3" ht="16.5" hidden="1">
      <c r="A758" s="16" t="s">
        <v>25</v>
      </c>
      <c r="B758" s="17" t="s">
        <v>138</v>
      </c>
      <c r="C758" s="10">
        <v>465018.01251214999</v>
      </c>
    </row>
    <row r="759" spans="1:3" ht="16.5" hidden="1">
      <c r="A759" s="8" t="s">
        <v>27</v>
      </c>
      <c r="B759" s="9" t="s">
        <v>28</v>
      </c>
      <c r="C759" s="10">
        <v>177641.24174999999</v>
      </c>
    </row>
    <row r="760" spans="1:3" ht="16.5" hidden="1">
      <c r="A760" s="8" t="s">
        <v>29</v>
      </c>
      <c r="B760" s="9" t="s">
        <v>30</v>
      </c>
      <c r="C760" s="10">
        <v>288020.80490018748</v>
      </c>
    </row>
    <row r="761" spans="1:3" ht="16.5" hidden="1">
      <c r="A761" s="8" t="s">
        <v>31</v>
      </c>
      <c r="B761" s="9" t="s">
        <v>32</v>
      </c>
      <c r="C761" s="10">
        <v>572928.41578472499</v>
      </c>
    </row>
    <row r="762" spans="1:3" ht="16.5" hidden="1">
      <c r="A762" s="8" t="s">
        <v>33</v>
      </c>
      <c r="B762" s="9" t="s">
        <v>34</v>
      </c>
      <c r="C762" s="10">
        <v>290010.59684062505</v>
      </c>
    </row>
    <row r="763" spans="1:3" ht="16.5" hidden="1">
      <c r="A763" s="16" t="s">
        <v>35</v>
      </c>
      <c r="B763" s="17" t="s">
        <v>36</v>
      </c>
      <c r="C763" s="10">
        <v>110628.44749999999</v>
      </c>
    </row>
    <row r="764" spans="1:3" ht="16.5" hidden="1">
      <c r="A764" s="8" t="s">
        <v>37</v>
      </c>
      <c r="B764" s="9" t="s">
        <v>38</v>
      </c>
      <c r="C764" s="10">
        <v>1424916.9127499997</v>
      </c>
    </row>
    <row r="765" spans="1:3" ht="16.5" hidden="1">
      <c r="A765" s="8" t="s">
        <v>39</v>
      </c>
      <c r="B765" s="9" t="s">
        <v>40</v>
      </c>
      <c r="C765" s="10">
        <v>1325680.8227774997</v>
      </c>
    </row>
    <row r="766" spans="1:3" ht="16.5" hidden="1">
      <c r="A766" s="8" t="s">
        <v>41</v>
      </c>
      <c r="B766" s="9" t="s">
        <v>42</v>
      </c>
      <c r="C766" s="10">
        <v>197945.83309160001</v>
      </c>
    </row>
    <row r="767" spans="1:3" ht="16.5" hidden="1">
      <c r="A767" s="8" t="s">
        <v>43</v>
      </c>
      <c r="B767" s="17" t="s">
        <v>28</v>
      </c>
      <c r="C767" s="10">
        <v>277340.13675299252</v>
      </c>
    </row>
    <row r="768" spans="1:3" ht="16.5" hidden="1">
      <c r="A768" s="8" t="s">
        <v>139</v>
      </c>
      <c r="B768" s="9" t="s">
        <v>140</v>
      </c>
      <c r="C768" s="10">
        <v>530517.5831321876</v>
      </c>
    </row>
    <row r="769" spans="1:3" ht="16.5" hidden="1">
      <c r="A769" s="8" t="s">
        <v>44</v>
      </c>
      <c r="B769" s="9" t="s">
        <v>28</v>
      </c>
      <c r="C769" s="10">
        <v>165902.67223749997</v>
      </c>
    </row>
    <row r="770" spans="1:3" ht="16.5" hidden="1">
      <c r="A770" s="8" t="s">
        <v>45</v>
      </c>
      <c r="B770" s="9" t="s">
        <v>46</v>
      </c>
      <c r="C770" s="10">
        <v>650166.83834374999</v>
      </c>
    </row>
    <row r="771" spans="1:3" ht="16.5" hidden="1">
      <c r="A771" s="8" t="s">
        <v>141</v>
      </c>
      <c r="B771" s="49" t="s">
        <v>142</v>
      </c>
      <c r="C771" s="10">
        <v>118263.24</v>
      </c>
    </row>
    <row r="772" spans="1:3" ht="16.5" hidden="1">
      <c r="A772" s="8" t="s">
        <v>47</v>
      </c>
      <c r="B772" s="9" t="s">
        <v>48</v>
      </c>
      <c r="C772" s="10">
        <v>114065.07292237499</v>
      </c>
    </row>
    <row r="773" spans="1:3" ht="16.5" hidden="1">
      <c r="A773" s="8" t="s">
        <v>49</v>
      </c>
      <c r="B773" s="9" t="s">
        <v>143</v>
      </c>
      <c r="C773" s="10">
        <v>452586.8493</v>
      </c>
    </row>
    <row r="774" spans="1:3" ht="16.5" hidden="1">
      <c r="A774" s="8" t="s">
        <v>51</v>
      </c>
      <c r="B774" s="9" t="s">
        <v>52</v>
      </c>
      <c r="C774" s="10">
        <v>412385.25624999998</v>
      </c>
    </row>
    <row r="775" spans="1:3" ht="16.5" hidden="1">
      <c r="A775" s="8" t="s">
        <v>53</v>
      </c>
      <c r="B775" s="21" t="s">
        <v>54</v>
      </c>
      <c r="C775" s="10">
        <v>378684.95136468753</v>
      </c>
    </row>
    <row r="776" spans="1:3" ht="16.5" hidden="1">
      <c r="A776" s="8" t="s">
        <v>144</v>
      </c>
      <c r="B776" s="9" t="s">
        <v>145</v>
      </c>
      <c r="C776" s="10">
        <v>161042.41200000001</v>
      </c>
    </row>
    <row r="777" spans="1:3" ht="16.5" hidden="1">
      <c r="A777" s="8" t="s">
        <v>146</v>
      </c>
      <c r="B777" s="9" t="s">
        <v>67</v>
      </c>
      <c r="C777" s="10">
        <v>207040.81342065003</v>
      </c>
    </row>
    <row r="778" spans="1:3" ht="16.5" hidden="1">
      <c r="A778" s="8" t="s">
        <v>147</v>
      </c>
      <c r="B778" s="9" t="s">
        <v>56</v>
      </c>
      <c r="C778" s="10">
        <v>172775.20218749999</v>
      </c>
    </row>
    <row r="779" spans="1:3" ht="16.5" hidden="1">
      <c r="A779" s="8" t="s">
        <v>57</v>
      </c>
      <c r="B779" s="9" t="s">
        <v>58</v>
      </c>
      <c r="C779" s="10">
        <v>565524.60480656254</v>
      </c>
    </row>
    <row r="780" spans="1:3" ht="16.5" hidden="1">
      <c r="A780" s="16" t="s">
        <v>148</v>
      </c>
      <c r="B780" s="17" t="s">
        <v>60</v>
      </c>
      <c r="C780" s="10">
        <v>132100.16075000001</v>
      </c>
    </row>
    <row r="781" spans="1:3" ht="16.5" hidden="1">
      <c r="A781" s="8" t="s">
        <v>61</v>
      </c>
      <c r="B781" s="9" t="s">
        <v>28</v>
      </c>
      <c r="C781" s="10">
        <v>677372.475129075</v>
      </c>
    </row>
    <row r="782" spans="1:3" ht="16.5" hidden="1">
      <c r="A782" s="8" t="s">
        <v>62</v>
      </c>
      <c r="B782" s="9" t="s">
        <v>63</v>
      </c>
      <c r="C782" s="10">
        <v>181040.397375</v>
      </c>
    </row>
    <row r="783" spans="1:3" ht="16.5" hidden="1">
      <c r="A783" s="16" t="s">
        <v>64</v>
      </c>
      <c r="B783" s="17" t="s">
        <v>149</v>
      </c>
      <c r="C783" s="10">
        <v>629656.05467820016</v>
      </c>
    </row>
    <row r="784" spans="1:3" ht="16.5" hidden="1">
      <c r="A784" s="8" t="s">
        <v>150</v>
      </c>
      <c r="B784" s="9" t="s">
        <v>67</v>
      </c>
      <c r="C784" s="10">
        <v>287157.92962499999</v>
      </c>
    </row>
    <row r="785" spans="1:3" ht="16.5" hidden="1">
      <c r="A785" s="8" t="s">
        <v>66</v>
      </c>
      <c r="B785" s="9" t="s">
        <v>67</v>
      </c>
      <c r="C785" s="10">
        <v>382647.58737499994</v>
      </c>
    </row>
    <row r="786" spans="1:3" ht="16.5" hidden="1">
      <c r="A786" s="8" t="s">
        <v>68</v>
      </c>
      <c r="B786" s="9" t="s">
        <v>151</v>
      </c>
      <c r="C786" s="10">
        <v>516923.69440500002</v>
      </c>
    </row>
    <row r="787" spans="1:3" ht="16.5" hidden="1">
      <c r="A787" s="8" t="s">
        <v>72</v>
      </c>
      <c r="B787" s="9" t="s">
        <v>152</v>
      </c>
      <c r="C787" s="10">
        <v>312070.28797000006</v>
      </c>
    </row>
    <row r="788" spans="1:3" ht="16.5" hidden="1">
      <c r="A788" s="8" t="s">
        <v>74</v>
      </c>
      <c r="B788" s="9" t="s">
        <v>75</v>
      </c>
      <c r="C788" s="10">
        <v>120685.993875</v>
      </c>
    </row>
    <row r="789" spans="1:3" ht="16.5" hidden="1">
      <c r="A789" s="8" t="s">
        <v>76</v>
      </c>
      <c r="B789" s="9" t="s">
        <v>77</v>
      </c>
      <c r="C789" s="10">
        <v>179449.56212500003</v>
      </c>
    </row>
    <row r="790" spans="1:3" ht="16.5" hidden="1">
      <c r="A790" s="8" t="s">
        <v>153</v>
      </c>
      <c r="B790" s="9" t="s">
        <v>154</v>
      </c>
      <c r="C790" s="10">
        <v>137066.12179999999</v>
      </c>
    </row>
    <row r="791" spans="1:3" ht="16.5" hidden="1">
      <c r="A791" s="8" t="s">
        <v>155</v>
      </c>
      <c r="B791" s="9" t="s">
        <v>156</v>
      </c>
      <c r="C791" s="10">
        <v>128916.81728750002</v>
      </c>
    </row>
    <row r="792" spans="1:3" ht="16.5" hidden="1">
      <c r="A792" s="8" t="s">
        <v>157</v>
      </c>
      <c r="B792" s="9" t="s">
        <v>158</v>
      </c>
      <c r="C792" s="10">
        <v>117535.5013125</v>
      </c>
    </row>
    <row r="793" spans="1:3" ht="16.5" hidden="1">
      <c r="A793" s="8" t="s">
        <v>159</v>
      </c>
      <c r="B793" s="9" t="s">
        <v>160</v>
      </c>
      <c r="C793" s="10">
        <v>133368.5705</v>
      </c>
    </row>
    <row r="794" spans="1:3" ht="16.5" hidden="1">
      <c r="A794" s="8" t="s">
        <v>161</v>
      </c>
      <c r="B794" s="9" t="s">
        <v>162</v>
      </c>
      <c r="C794" s="10">
        <v>154741.75386312499</v>
      </c>
    </row>
    <row r="795" spans="1:3" ht="16.5" hidden="1">
      <c r="A795" s="8" t="s">
        <v>80</v>
      </c>
      <c r="B795" s="9" t="s">
        <v>81</v>
      </c>
      <c r="C795" s="10">
        <v>103849.90762500001</v>
      </c>
    </row>
    <row r="796" spans="1:3" ht="16.5" hidden="1">
      <c r="A796" s="8" t="s">
        <v>86</v>
      </c>
      <c r="B796" s="9" t="s">
        <v>87</v>
      </c>
      <c r="C796" s="10">
        <v>136906.8861875</v>
      </c>
    </row>
    <row r="797" spans="1:3" ht="16.5" hidden="1">
      <c r="A797" s="8" t="s">
        <v>90</v>
      </c>
      <c r="B797" s="9" t="s">
        <v>91</v>
      </c>
      <c r="C797" s="10">
        <v>47045.226374999991</v>
      </c>
    </row>
    <row r="798" spans="1:3" ht="16.5" hidden="1">
      <c r="A798" s="16" t="s">
        <v>94</v>
      </c>
      <c r="B798" s="17" t="s">
        <v>163</v>
      </c>
      <c r="C798" s="10">
        <v>265497.04994250002</v>
      </c>
    </row>
    <row r="799" spans="1:3" ht="16.5" hidden="1">
      <c r="A799" s="8" t="s">
        <v>98</v>
      </c>
      <c r="B799" s="9" t="s">
        <v>99</v>
      </c>
      <c r="C799" s="10">
        <v>140873.32818750001</v>
      </c>
    </row>
    <row r="800" spans="1:3" ht="16.5" hidden="1">
      <c r="A800" s="8" t="s">
        <v>100</v>
      </c>
      <c r="B800" s="9" t="s">
        <v>101</v>
      </c>
      <c r="C800" s="10">
        <v>395540.63180774997</v>
      </c>
    </row>
    <row r="801" spans="1:3" ht="16.5" hidden="1">
      <c r="A801" s="8" t="s">
        <v>164</v>
      </c>
      <c r="B801" s="9" t="s">
        <v>50</v>
      </c>
      <c r="C801" s="10">
        <v>430932.40291874995</v>
      </c>
    </row>
    <row r="802" spans="1:3" ht="16.5" hidden="1">
      <c r="A802" s="8" t="s">
        <v>102</v>
      </c>
      <c r="B802" s="9" t="s">
        <v>103</v>
      </c>
      <c r="C802" s="10">
        <v>137305.35543749999</v>
      </c>
    </row>
    <row r="803" spans="1:3" ht="16.5" hidden="1">
      <c r="A803" s="8" t="s">
        <v>104</v>
      </c>
      <c r="B803" s="9" t="s">
        <v>105</v>
      </c>
      <c r="C803" s="10">
        <v>166198.78659999996</v>
      </c>
    </row>
    <row r="804" spans="1:3" ht="16.5" hidden="1">
      <c r="A804" s="8" t="s">
        <v>165</v>
      </c>
      <c r="B804" s="9" t="s">
        <v>166</v>
      </c>
      <c r="C804" s="10">
        <v>138589.734375</v>
      </c>
    </row>
    <row r="805" spans="1:3" ht="16.5" hidden="1">
      <c r="A805" s="26" t="s">
        <v>167</v>
      </c>
      <c r="B805" s="9" t="s">
        <v>168</v>
      </c>
      <c r="C805" s="10">
        <v>98856.875</v>
      </c>
    </row>
    <row r="806" spans="1:3" ht="16.5" hidden="1">
      <c r="A806" s="26" t="s">
        <v>169</v>
      </c>
      <c r="B806" s="9" t="s">
        <v>109</v>
      </c>
      <c r="C806" s="10">
        <v>76043.75</v>
      </c>
    </row>
    <row r="807" spans="1:3" ht="16.5" hidden="1">
      <c r="A807" s="26" t="s">
        <v>110</v>
      </c>
      <c r="B807" s="9" t="s">
        <v>170</v>
      </c>
      <c r="C807" s="10">
        <v>76043.75</v>
      </c>
    </row>
    <row r="808" spans="1:3" ht="16.5" hidden="1">
      <c r="A808" s="26" t="s">
        <v>112</v>
      </c>
      <c r="B808" s="9" t="s">
        <v>113</v>
      </c>
      <c r="C808" s="10">
        <v>139920.5</v>
      </c>
    </row>
    <row r="809" spans="1:3" ht="16.5" hidden="1">
      <c r="A809" s="26" t="s">
        <v>114</v>
      </c>
      <c r="B809" s="9" t="s">
        <v>115</v>
      </c>
      <c r="C809" s="10">
        <v>204864.90424999999</v>
      </c>
    </row>
    <row r="810" spans="1:3" ht="16.5" hidden="1">
      <c r="A810" s="26" t="s">
        <v>171</v>
      </c>
      <c r="B810" s="9" t="s">
        <v>172</v>
      </c>
      <c r="C810" s="10">
        <v>152087.5</v>
      </c>
    </row>
    <row r="811" spans="1:3" ht="16.5" hidden="1">
      <c r="A811" s="26" t="s">
        <v>116</v>
      </c>
      <c r="B811" s="9" t="s">
        <v>117</v>
      </c>
      <c r="C811" s="10">
        <v>152087.5</v>
      </c>
    </row>
    <row r="812" spans="1:3" ht="16.5" hidden="1">
      <c r="A812" s="26" t="s">
        <v>118</v>
      </c>
      <c r="B812" s="9" t="s">
        <v>119</v>
      </c>
      <c r="C812" s="10">
        <v>98856.875</v>
      </c>
    </row>
    <row r="813" spans="1:3" ht="16.5" hidden="1">
      <c r="A813" s="26" t="s">
        <v>120</v>
      </c>
      <c r="B813" s="9" t="s">
        <v>173</v>
      </c>
      <c r="C813" s="10">
        <v>152087.5</v>
      </c>
    </row>
    <row r="814" spans="1:3" ht="16.5" hidden="1">
      <c r="A814" s="8" t="s">
        <v>122</v>
      </c>
      <c r="B814" s="9" t="s">
        <v>123</v>
      </c>
      <c r="C814" s="10">
        <v>27603.881249999999</v>
      </c>
    </row>
    <row r="815" spans="1:3" ht="16.5" hidden="1">
      <c r="A815" s="8" t="s">
        <v>122</v>
      </c>
      <c r="B815" s="9" t="s">
        <v>124</v>
      </c>
      <c r="C815" s="10">
        <v>27603.881249999999</v>
      </c>
    </row>
    <row r="816" spans="1:3" ht="16.5" hidden="1">
      <c r="A816" s="8" t="s">
        <v>122</v>
      </c>
      <c r="B816" s="9" t="s">
        <v>125</v>
      </c>
      <c r="C816" s="10">
        <v>27603.881249999999</v>
      </c>
    </row>
    <row r="817" spans="1:15" ht="16.5" hidden="1">
      <c r="A817" s="29" t="s">
        <v>127</v>
      </c>
      <c r="B817" s="30" t="s">
        <v>128</v>
      </c>
      <c r="C817" s="10">
        <v>3041.75</v>
      </c>
    </row>
    <row r="818" spans="1:15" ht="13.5" hidden="1" thickBot="1">
      <c r="A818" s="32"/>
      <c r="B818" s="33" t="s">
        <v>129</v>
      </c>
      <c r="C818" s="51">
        <f>SUM(C754:C817)</f>
        <v>17190095.860620648</v>
      </c>
    </row>
    <row r="819" spans="1:15" hidden="1">
      <c r="C819" s="37" t="s">
        <v>130</v>
      </c>
    </row>
    <row r="820" spans="1:15" hidden="1">
      <c r="C820" s="37" t="s">
        <v>131</v>
      </c>
    </row>
    <row r="821" spans="1:15" hidden="1">
      <c r="C821" s="37" t="s">
        <v>174</v>
      </c>
    </row>
    <row r="822" spans="1:15" hidden="1">
      <c r="C822" s="37" t="s">
        <v>133</v>
      </c>
    </row>
    <row r="823" spans="1:15" hidden="1">
      <c r="C823" s="40" t="s">
        <v>134</v>
      </c>
    </row>
    <row r="824" spans="1:15" hidden="1">
      <c r="C824" s="40" t="s">
        <v>135</v>
      </c>
    </row>
    <row r="825" spans="1:15" hidden="1">
      <c r="C825" s="40" t="s">
        <v>136</v>
      </c>
    </row>
    <row r="826" spans="1:15" hidden="1">
      <c r="B826" s="52"/>
      <c r="D826" s="41"/>
      <c r="E826" s="41"/>
      <c r="F826" s="41"/>
      <c r="G826" s="41"/>
      <c r="H826" s="41"/>
      <c r="I826" s="41"/>
      <c r="J826" s="41"/>
      <c r="K826" s="41"/>
      <c r="L826" s="41"/>
      <c r="M826" s="41"/>
      <c r="N826" s="41"/>
      <c r="O826" s="41"/>
    </row>
    <row r="827" spans="1:15" ht="14.25" hidden="1" thickBot="1">
      <c r="A827" s="209"/>
      <c r="B827" s="210"/>
      <c r="C827" s="5"/>
    </row>
    <row r="828" spans="1:15" ht="14.25" hidden="1" thickBot="1">
      <c r="A828" s="46" t="s">
        <v>1</v>
      </c>
      <c r="B828" s="47" t="s">
        <v>2</v>
      </c>
      <c r="C828" s="48" t="s">
        <v>3</v>
      </c>
    </row>
    <row r="829" spans="1:15" ht="16.5" hidden="1">
      <c r="A829" s="8" t="s">
        <v>17</v>
      </c>
      <c r="B829" s="9" t="s">
        <v>18</v>
      </c>
      <c r="C829" s="10">
        <v>147794.06987500002</v>
      </c>
    </row>
    <row r="830" spans="1:15" ht="16.5" hidden="1">
      <c r="A830" s="8" t="s">
        <v>137</v>
      </c>
      <c r="B830" s="9" t="s">
        <v>28</v>
      </c>
      <c r="C830" s="10">
        <v>94326.188374999998</v>
      </c>
    </row>
    <row r="831" spans="1:15" ht="16.5" hidden="1">
      <c r="A831" s="8" t="s">
        <v>21</v>
      </c>
      <c r="B831" s="9" t="s">
        <v>22</v>
      </c>
      <c r="C831" s="10">
        <v>223129.47234374998</v>
      </c>
    </row>
    <row r="832" spans="1:15" ht="16.5" hidden="1">
      <c r="A832" s="16" t="s">
        <v>23</v>
      </c>
      <c r="B832" s="17" t="s">
        <v>24</v>
      </c>
      <c r="C832" s="10">
        <v>375584.64387500001</v>
      </c>
    </row>
    <row r="833" spans="1:3" ht="16.5" hidden="1">
      <c r="A833" s="16" t="s">
        <v>25</v>
      </c>
      <c r="B833" s="17" t="s">
        <v>138</v>
      </c>
      <c r="C833" s="10">
        <v>465018.01251214999</v>
      </c>
    </row>
    <row r="834" spans="1:3" ht="16.5" hidden="1">
      <c r="A834" s="8" t="s">
        <v>27</v>
      </c>
      <c r="B834" s="9" t="s">
        <v>28</v>
      </c>
      <c r="C834" s="10">
        <v>177641.24174999999</v>
      </c>
    </row>
    <row r="835" spans="1:3" ht="16.5" hidden="1">
      <c r="A835" s="8" t="s">
        <v>29</v>
      </c>
      <c r="B835" s="9" t="s">
        <v>30</v>
      </c>
      <c r="C835" s="10">
        <v>288020.80490018748</v>
      </c>
    </row>
    <row r="836" spans="1:3" ht="16.5" hidden="1">
      <c r="A836" s="8" t="s">
        <v>31</v>
      </c>
      <c r="B836" s="9" t="s">
        <v>32</v>
      </c>
      <c r="C836" s="10">
        <v>572928.41578472499</v>
      </c>
    </row>
    <row r="837" spans="1:3" ht="16.5" hidden="1">
      <c r="A837" s="8" t="s">
        <v>33</v>
      </c>
      <c r="B837" s="9" t="s">
        <v>34</v>
      </c>
      <c r="C837" s="10">
        <v>290010.59684062505</v>
      </c>
    </row>
    <row r="838" spans="1:3" ht="16.5" hidden="1">
      <c r="A838" s="16" t="s">
        <v>35</v>
      </c>
      <c r="B838" s="17" t="s">
        <v>36</v>
      </c>
      <c r="C838" s="10">
        <v>110628.44749999999</v>
      </c>
    </row>
    <row r="839" spans="1:3" ht="16.5" hidden="1">
      <c r="A839" s="8" t="s">
        <v>37</v>
      </c>
      <c r="B839" s="9" t="s">
        <v>38</v>
      </c>
      <c r="C839" s="10">
        <v>1424916.9127499997</v>
      </c>
    </row>
    <row r="840" spans="1:3" ht="16.5" hidden="1">
      <c r="A840" s="8" t="s">
        <v>39</v>
      </c>
      <c r="B840" s="9" t="s">
        <v>40</v>
      </c>
      <c r="C840" s="10">
        <v>1325680.8227774997</v>
      </c>
    </row>
    <row r="841" spans="1:3" ht="16.5" hidden="1">
      <c r="A841" s="8" t="s">
        <v>41</v>
      </c>
      <c r="B841" s="9" t="s">
        <v>42</v>
      </c>
      <c r="C841" s="10">
        <v>197945.83309160001</v>
      </c>
    </row>
    <row r="842" spans="1:3" ht="16.5" hidden="1">
      <c r="A842" s="8" t="s">
        <v>43</v>
      </c>
      <c r="B842" s="17" t="s">
        <v>28</v>
      </c>
      <c r="C842" s="10">
        <v>277340.13675299252</v>
      </c>
    </row>
    <row r="843" spans="1:3" ht="16.5" hidden="1">
      <c r="A843" s="8" t="s">
        <v>139</v>
      </c>
      <c r="B843" s="9" t="s">
        <v>140</v>
      </c>
      <c r="C843" s="10">
        <v>530517.5831321876</v>
      </c>
    </row>
    <row r="844" spans="1:3" ht="16.5" hidden="1">
      <c r="A844" s="8" t="s">
        <v>44</v>
      </c>
      <c r="B844" s="9" t="s">
        <v>28</v>
      </c>
      <c r="C844" s="10">
        <v>165902.67223749997</v>
      </c>
    </row>
    <row r="845" spans="1:3" ht="16.5" hidden="1">
      <c r="A845" s="8" t="s">
        <v>45</v>
      </c>
      <c r="B845" s="9" t="s">
        <v>46</v>
      </c>
      <c r="C845" s="10">
        <v>650166.83834374999</v>
      </c>
    </row>
    <row r="846" spans="1:3" ht="16.5" hidden="1">
      <c r="A846" s="8" t="s">
        <v>141</v>
      </c>
      <c r="B846" s="49" t="s">
        <v>142</v>
      </c>
      <c r="C846" s="10">
        <v>118263.24</v>
      </c>
    </row>
    <row r="847" spans="1:3" ht="16.5" hidden="1">
      <c r="A847" s="8" t="s">
        <v>47</v>
      </c>
      <c r="B847" s="9" t="s">
        <v>48</v>
      </c>
      <c r="C847" s="10">
        <v>114065.07292237499</v>
      </c>
    </row>
    <row r="848" spans="1:3" ht="16.5" hidden="1">
      <c r="A848" s="8" t="s">
        <v>49</v>
      </c>
      <c r="B848" s="9" t="s">
        <v>143</v>
      </c>
      <c r="C848" s="10">
        <v>452586.8493</v>
      </c>
    </row>
    <row r="849" spans="1:3" ht="16.5" hidden="1">
      <c r="A849" s="8" t="s">
        <v>51</v>
      </c>
      <c r="B849" s="9" t="s">
        <v>52</v>
      </c>
      <c r="C849" s="10">
        <v>412385.25624999998</v>
      </c>
    </row>
    <row r="850" spans="1:3" ht="16.5" hidden="1">
      <c r="A850" s="8" t="s">
        <v>53</v>
      </c>
      <c r="B850" s="21" t="s">
        <v>54</v>
      </c>
      <c r="C850" s="10">
        <v>378684.95136468753</v>
      </c>
    </row>
    <row r="851" spans="1:3" ht="16.5" hidden="1">
      <c r="A851" s="8" t="s">
        <v>144</v>
      </c>
      <c r="B851" s="9" t="s">
        <v>145</v>
      </c>
      <c r="C851" s="10">
        <v>161042.41200000001</v>
      </c>
    </row>
    <row r="852" spans="1:3" ht="16.5" hidden="1">
      <c r="A852" s="8" t="s">
        <v>146</v>
      </c>
      <c r="B852" s="9" t="s">
        <v>67</v>
      </c>
      <c r="C852" s="10">
        <v>207040.81342065003</v>
      </c>
    </row>
    <row r="853" spans="1:3" ht="16.5" hidden="1">
      <c r="A853" s="8" t="s">
        <v>147</v>
      </c>
      <c r="B853" s="9" t="s">
        <v>56</v>
      </c>
      <c r="C853" s="10">
        <v>172775.20218749999</v>
      </c>
    </row>
    <row r="854" spans="1:3" ht="16.5" hidden="1">
      <c r="A854" s="8" t="s">
        <v>57</v>
      </c>
      <c r="B854" s="9" t="s">
        <v>58</v>
      </c>
      <c r="C854" s="10">
        <v>565524.60480656254</v>
      </c>
    </row>
    <row r="855" spans="1:3" ht="16.5" hidden="1">
      <c r="A855" s="16" t="s">
        <v>148</v>
      </c>
      <c r="B855" s="17" t="s">
        <v>60</v>
      </c>
      <c r="C855" s="10">
        <v>132100.16075000001</v>
      </c>
    </row>
    <row r="856" spans="1:3" ht="16.5" hidden="1">
      <c r="A856" s="8" t="s">
        <v>61</v>
      </c>
      <c r="B856" s="9" t="s">
        <v>28</v>
      </c>
      <c r="C856" s="10">
        <v>677372.475129075</v>
      </c>
    </row>
    <row r="857" spans="1:3" ht="16.5" hidden="1">
      <c r="A857" s="8" t="s">
        <v>62</v>
      </c>
      <c r="B857" s="9" t="s">
        <v>63</v>
      </c>
      <c r="C857" s="10">
        <v>181040.397375</v>
      </c>
    </row>
    <row r="858" spans="1:3" ht="16.5" hidden="1">
      <c r="A858" s="16" t="s">
        <v>64</v>
      </c>
      <c r="B858" s="17" t="s">
        <v>149</v>
      </c>
      <c r="C858" s="10">
        <v>629656.05467820016</v>
      </c>
    </row>
    <row r="859" spans="1:3" ht="16.5" hidden="1">
      <c r="A859" s="8" t="s">
        <v>150</v>
      </c>
      <c r="B859" s="9" t="s">
        <v>67</v>
      </c>
      <c r="C859" s="10">
        <v>287157.92962499999</v>
      </c>
    </row>
    <row r="860" spans="1:3" ht="16.5" hidden="1">
      <c r="A860" s="8" t="s">
        <v>66</v>
      </c>
      <c r="B860" s="9" t="s">
        <v>67</v>
      </c>
      <c r="C860" s="10">
        <v>382647.58737499994</v>
      </c>
    </row>
    <row r="861" spans="1:3" ht="16.5" hidden="1">
      <c r="A861" s="8" t="s">
        <v>68</v>
      </c>
      <c r="B861" s="9" t="s">
        <v>151</v>
      </c>
      <c r="C861" s="10">
        <v>516923.69440500002</v>
      </c>
    </row>
    <row r="862" spans="1:3" ht="16.5" hidden="1">
      <c r="A862" s="8" t="s">
        <v>72</v>
      </c>
      <c r="B862" s="9" t="s">
        <v>152</v>
      </c>
      <c r="C862" s="10">
        <v>312070.28797000006</v>
      </c>
    </row>
    <row r="863" spans="1:3" ht="16.5" hidden="1">
      <c r="A863" s="8" t="s">
        <v>74</v>
      </c>
      <c r="B863" s="9" t="s">
        <v>75</v>
      </c>
      <c r="C863" s="10">
        <v>120685.993875</v>
      </c>
    </row>
    <row r="864" spans="1:3" ht="16.5" hidden="1">
      <c r="A864" s="8" t="s">
        <v>76</v>
      </c>
      <c r="B864" s="9" t="s">
        <v>77</v>
      </c>
      <c r="C864" s="10">
        <v>179449.56212500003</v>
      </c>
    </row>
    <row r="865" spans="1:3" ht="16.5" hidden="1">
      <c r="A865" s="8" t="s">
        <v>153</v>
      </c>
      <c r="B865" s="9" t="s">
        <v>154</v>
      </c>
      <c r="C865" s="10">
        <v>137066.12179999999</v>
      </c>
    </row>
    <row r="866" spans="1:3" ht="16.5" hidden="1">
      <c r="A866" s="8" t="s">
        <v>155</v>
      </c>
      <c r="B866" s="9" t="s">
        <v>156</v>
      </c>
      <c r="C866" s="10">
        <v>128916.81728750002</v>
      </c>
    </row>
    <row r="867" spans="1:3" ht="16.5" hidden="1">
      <c r="A867" s="8" t="s">
        <v>157</v>
      </c>
      <c r="B867" s="9" t="s">
        <v>158</v>
      </c>
      <c r="C867" s="10">
        <v>117535.5013125</v>
      </c>
    </row>
    <row r="868" spans="1:3" ht="16.5" hidden="1">
      <c r="A868" s="8" t="s">
        <v>159</v>
      </c>
      <c r="B868" s="9" t="s">
        <v>160</v>
      </c>
      <c r="C868" s="10">
        <v>133368.5705</v>
      </c>
    </row>
    <row r="869" spans="1:3" ht="16.5" hidden="1">
      <c r="A869" s="8" t="s">
        <v>161</v>
      </c>
      <c r="B869" s="9" t="s">
        <v>162</v>
      </c>
      <c r="C869" s="10">
        <v>154741.75386312499</v>
      </c>
    </row>
    <row r="870" spans="1:3" ht="16.5" hidden="1">
      <c r="A870" s="8" t="s">
        <v>80</v>
      </c>
      <c r="B870" s="9" t="s">
        <v>81</v>
      </c>
      <c r="C870" s="10">
        <v>103849.90762500001</v>
      </c>
    </row>
    <row r="871" spans="1:3" ht="16.5" hidden="1">
      <c r="A871" s="8" t="s">
        <v>86</v>
      </c>
      <c r="B871" s="9" t="s">
        <v>87</v>
      </c>
      <c r="C871" s="10">
        <v>136906.8861875</v>
      </c>
    </row>
    <row r="872" spans="1:3" ht="16.5" hidden="1">
      <c r="A872" s="8" t="s">
        <v>90</v>
      </c>
      <c r="B872" s="9" t="s">
        <v>91</v>
      </c>
      <c r="C872" s="10">
        <v>47045.226374999991</v>
      </c>
    </row>
    <row r="873" spans="1:3" ht="16.5" hidden="1">
      <c r="A873" s="16" t="s">
        <v>94</v>
      </c>
      <c r="B873" s="17" t="s">
        <v>163</v>
      </c>
      <c r="C873" s="10">
        <v>265497.04994250002</v>
      </c>
    </row>
    <row r="874" spans="1:3" ht="16.5" hidden="1">
      <c r="A874" s="8" t="s">
        <v>98</v>
      </c>
      <c r="B874" s="9" t="s">
        <v>99</v>
      </c>
      <c r="C874" s="10">
        <v>140873.32818750001</v>
      </c>
    </row>
    <row r="875" spans="1:3" ht="16.5" hidden="1">
      <c r="A875" s="8" t="s">
        <v>100</v>
      </c>
      <c r="B875" s="9" t="s">
        <v>101</v>
      </c>
      <c r="C875" s="10">
        <v>395540.63180774997</v>
      </c>
    </row>
    <row r="876" spans="1:3" ht="16.5" hidden="1">
      <c r="A876" s="8" t="s">
        <v>164</v>
      </c>
      <c r="B876" s="9" t="s">
        <v>50</v>
      </c>
      <c r="C876" s="10">
        <v>430932.40291874995</v>
      </c>
    </row>
    <row r="877" spans="1:3" ht="16.5" hidden="1">
      <c r="A877" s="8" t="s">
        <v>102</v>
      </c>
      <c r="B877" s="9" t="s">
        <v>103</v>
      </c>
      <c r="C877" s="10">
        <v>137305.35543749999</v>
      </c>
    </row>
    <row r="878" spans="1:3" ht="16.5" hidden="1">
      <c r="A878" s="8" t="s">
        <v>104</v>
      </c>
      <c r="B878" s="9" t="s">
        <v>105</v>
      </c>
      <c r="C878" s="10">
        <v>166198.78659999996</v>
      </c>
    </row>
    <row r="879" spans="1:3" ht="16.5" hidden="1">
      <c r="A879" s="8" t="s">
        <v>165</v>
      </c>
      <c r="B879" s="9" t="s">
        <v>166</v>
      </c>
      <c r="C879" s="10">
        <v>138589.734375</v>
      </c>
    </row>
    <row r="880" spans="1:3" ht="16.5" hidden="1">
      <c r="A880" s="26" t="s">
        <v>167</v>
      </c>
      <c r="B880" s="9" t="s">
        <v>168</v>
      </c>
      <c r="C880" s="10">
        <v>98856.875</v>
      </c>
    </row>
    <row r="881" spans="1:3" ht="16.5" hidden="1">
      <c r="A881" s="26" t="s">
        <v>169</v>
      </c>
      <c r="B881" s="9" t="s">
        <v>109</v>
      </c>
      <c r="C881" s="10">
        <v>76043.75</v>
      </c>
    </row>
    <row r="882" spans="1:3" ht="16.5" hidden="1">
      <c r="A882" s="26" t="s">
        <v>110</v>
      </c>
      <c r="B882" s="9" t="s">
        <v>170</v>
      </c>
      <c r="C882" s="10">
        <v>76043.75</v>
      </c>
    </row>
    <row r="883" spans="1:3" ht="16.5" hidden="1">
      <c r="A883" s="26" t="s">
        <v>112</v>
      </c>
      <c r="B883" s="9" t="s">
        <v>113</v>
      </c>
      <c r="C883" s="10">
        <v>139920.5</v>
      </c>
    </row>
    <row r="884" spans="1:3" ht="16.5" hidden="1">
      <c r="A884" s="26" t="s">
        <v>114</v>
      </c>
      <c r="B884" s="9" t="s">
        <v>115</v>
      </c>
      <c r="C884" s="10">
        <v>204864.90424999999</v>
      </c>
    </row>
    <row r="885" spans="1:3" ht="16.5" hidden="1">
      <c r="A885" s="26" t="s">
        <v>171</v>
      </c>
      <c r="B885" s="9" t="s">
        <v>172</v>
      </c>
      <c r="C885" s="10">
        <v>152087.5</v>
      </c>
    </row>
    <row r="886" spans="1:3" ht="16.5" hidden="1">
      <c r="A886" s="26" t="s">
        <v>116</v>
      </c>
      <c r="B886" s="9" t="s">
        <v>117</v>
      </c>
      <c r="C886" s="10">
        <v>152087.5</v>
      </c>
    </row>
    <row r="887" spans="1:3" ht="16.5" hidden="1">
      <c r="A887" s="26" t="s">
        <v>118</v>
      </c>
      <c r="B887" s="9" t="s">
        <v>119</v>
      </c>
      <c r="C887" s="10">
        <v>98856.875</v>
      </c>
    </row>
    <row r="888" spans="1:3" ht="16.5" hidden="1">
      <c r="A888" s="26" t="s">
        <v>120</v>
      </c>
      <c r="B888" s="9" t="s">
        <v>173</v>
      </c>
      <c r="C888" s="10">
        <v>152087.5</v>
      </c>
    </row>
    <row r="889" spans="1:3" ht="16.5" hidden="1">
      <c r="A889" s="8" t="s">
        <v>122</v>
      </c>
      <c r="B889" s="9" t="s">
        <v>123</v>
      </c>
      <c r="C889" s="10">
        <v>27603.881249999999</v>
      </c>
    </row>
    <row r="890" spans="1:3" ht="16.5" hidden="1">
      <c r="A890" s="8" t="s">
        <v>122</v>
      </c>
      <c r="B890" s="9" t="s">
        <v>124</v>
      </c>
      <c r="C890" s="10">
        <v>27603.881249999999</v>
      </c>
    </row>
    <row r="891" spans="1:3" ht="16.5" hidden="1">
      <c r="A891" s="8" t="s">
        <v>122</v>
      </c>
      <c r="B891" s="9" t="s">
        <v>125</v>
      </c>
      <c r="C891" s="10">
        <v>27603.881249999999</v>
      </c>
    </row>
    <row r="892" spans="1:3" ht="16.5" hidden="1">
      <c r="A892" s="29" t="s">
        <v>127</v>
      </c>
      <c r="B892" s="30" t="s">
        <v>128</v>
      </c>
      <c r="C892" s="10">
        <v>3041.75</v>
      </c>
    </row>
    <row r="893" spans="1:3" ht="13.5" hidden="1" thickBot="1">
      <c r="A893" s="32"/>
      <c r="B893" s="33" t="s">
        <v>129</v>
      </c>
      <c r="C893" s="51">
        <f>SUM(C829:C892)</f>
        <v>17190095.860620648</v>
      </c>
    </row>
    <row r="894" spans="1:3" hidden="1">
      <c r="C894" s="37" t="s">
        <v>130</v>
      </c>
    </row>
    <row r="895" spans="1:3" hidden="1">
      <c r="C895" s="37" t="s">
        <v>131</v>
      </c>
    </row>
    <row r="896" spans="1:3" hidden="1">
      <c r="C896" s="37" t="s">
        <v>174</v>
      </c>
    </row>
    <row r="897" spans="1:15" hidden="1">
      <c r="C897" s="37" t="s">
        <v>133</v>
      </c>
    </row>
    <row r="898" spans="1:15" hidden="1">
      <c r="C898" s="40" t="s">
        <v>134</v>
      </c>
    </row>
    <row r="899" spans="1:15" hidden="1">
      <c r="C899" s="40" t="s">
        <v>135</v>
      </c>
    </row>
    <row r="900" spans="1:15" hidden="1">
      <c r="C900" s="40" t="s">
        <v>136</v>
      </c>
    </row>
    <row r="901" spans="1:15" hidden="1">
      <c r="B901" s="52"/>
      <c r="D901" s="41"/>
      <c r="E901" s="41"/>
      <c r="F901" s="41"/>
      <c r="G901" s="41"/>
      <c r="H901" s="41"/>
      <c r="I901" s="41"/>
      <c r="J901" s="41"/>
      <c r="K901" s="41"/>
      <c r="L901" s="41"/>
      <c r="M901" s="41"/>
      <c r="N901" s="41"/>
      <c r="O901" s="41"/>
    </row>
    <row r="902" spans="1:15" ht="14.25" hidden="1" thickBot="1">
      <c r="A902" s="209"/>
      <c r="B902" s="210"/>
      <c r="C902" s="5"/>
    </row>
    <row r="903" spans="1:15" ht="14.25" hidden="1" thickBot="1">
      <c r="A903" s="46" t="s">
        <v>1</v>
      </c>
      <c r="B903" s="47" t="s">
        <v>2</v>
      </c>
      <c r="C903" s="48" t="s">
        <v>3</v>
      </c>
    </row>
    <row r="904" spans="1:15" ht="16.5" hidden="1">
      <c r="A904" s="8" t="s">
        <v>17</v>
      </c>
      <c r="B904" s="9" t="s">
        <v>18</v>
      </c>
      <c r="C904" s="10">
        <v>147794.06987500002</v>
      </c>
    </row>
    <row r="905" spans="1:15" ht="16.5" hidden="1">
      <c r="A905" s="8" t="s">
        <v>137</v>
      </c>
      <c r="B905" s="9" t="s">
        <v>28</v>
      </c>
      <c r="C905" s="10">
        <v>94326.188374999998</v>
      </c>
    </row>
    <row r="906" spans="1:15" ht="16.5" hidden="1">
      <c r="A906" s="8" t="s">
        <v>21</v>
      </c>
      <c r="B906" s="9" t="s">
        <v>22</v>
      </c>
      <c r="C906" s="10">
        <v>223129.47234374998</v>
      </c>
    </row>
    <row r="907" spans="1:15" ht="16.5" hidden="1">
      <c r="A907" s="16" t="s">
        <v>23</v>
      </c>
      <c r="B907" s="17" t="s">
        <v>24</v>
      </c>
      <c r="C907" s="10">
        <v>375584.64387500001</v>
      </c>
    </row>
    <row r="908" spans="1:15" ht="16.5" hidden="1">
      <c r="A908" s="16" t="s">
        <v>25</v>
      </c>
      <c r="B908" s="17" t="s">
        <v>138</v>
      </c>
      <c r="C908" s="10">
        <v>465018.01251214999</v>
      </c>
    </row>
    <row r="909" spans="1:15" ht="16.5" hidden="1">
      <c r="A909" s="8" t="s">
        <v>27</v>
      </c>
      <c r="B909" s="9" t="s">
        <v>28</v>
      </c>
      <c r="C909" s="10">
        <v>177641.24174999999</v>
      </c>
    </row>
    <row r="910" spans="1:15" ht="16.5" hidden="1">
      <c r="A910" s="8" t="s">
        <v>29</v>
      </c>
      <c r="B910" s="9" t="s">
        <v>30</v>
      </c>
      <c r="C910" s="10">
        <v>288020.80490018748</v>
      </c>
    </row>
    <row r="911" spans="1:15" ht="16.5" hidden="1">
      <c r="A911" s="8" t="s">
        <v>31</v>
      </c>
      <c r="B911" s="9" t="s">
        <v>32</v>
      </c>
      <c r="C911" s="10">
        <v>572928.41578472499</v>
      </c>
    </row>
    <row r="912" spans="1:15" ht="16.5" hidden="1">
      <c r="A912" s="8" t="s">
        <v>33</v>
      </c>
      <c r="B912" s="9" t="s">
        <v>34</v>
      </c>
      <c r="C912" s="10">
        <v>290010.59684062505</v>
      </c>
    </row>
    <row r="913" spans="1:3" ht="16.5" hidden="1">
      <c r="A913" s="16" t="s">
        <v>35</v>
      </c>
      <c r="B913" s="17" t="s">
        <v>36</v>
      </c>
      <c r="C913" s="10">
        <v>110628.44749999999</v>
      </c>
    </row>
    <row r="914" spans="1:3" ht="16.5" hidden="1">
      <c r="A914" s="8" t="s">
        <v>37</v>
      </c>
      <c r="B914" s="9" t="s">
        <v>38</v>
      </c>
      <c r="C914" s="10">
        <v>1424916.9127499997</v>
      </c>
    </row>
    <row r="915" spans="1:3" ht="16.5" hidden="1">
      <c r="A915" s="8" t="s">
        <v>39</v>
      </c>
      <c r="B915" s="9" t="s">
        <v>40</v>
      </c>
      <c r="C915" s="10">
        <v>1325680.8227774997</v>
      </c>
    </row>
    <row r="916" spans="1:3" ht="16.5" hidden="1">
      <c r="A916" s="8" t="s">
        <v>41</v>
      </c>
      <c r="B916" s="9" t="s">
        <v>42</v>
      </c>
      <c r="C916" s="10">
        <v>197945.83309160001</v>
      </c>
    </row>
    <row r="917" spans="1:3" ht="16.5" hidden="1">
      <c r="A917" s="8" t="s">
        <v>43</v>
      </c>
      <c r="B917" s="17" t="s">
        <v>28</v>
      </c>
      <c r="C917" s="10">
        <v>277340.13675299252</v>
      </c>
    </row>
    <row r="918" spans="1:3" ht="16.5" hidden="1">
      <c r="A918" s="8" t="s">
        <v>139</v>
      </c>
      <c r="B918" s="9" t="s">
        <v>140</v>
      </c>
      <c r="C918" s="10">
        <v>530517.5831321876</v>
      </c>
    </row>
    <row r="919" spans="1:3" ht="16.5" hidden="1">
      <c r="A919" s="8" t="s">
        <v>44</v>
      </c>
      <c r="B919" s="9" t="s">
        <v>28</v>
      </c>
      <c r="C919" s="10">
        <v>165902.67223749997</v>
      </c>
    </row>
    <row r="920" spans="1:3" ht="16.5" hidden="1">
      <c r="A920" s="8" t="s">
        <v>45</v>
      </c>
      <c r="B920" s="9" t="s">
        <v>46</v>
      </c>
      <c r="C920" s="10">
        <v>650166.83834374999</v>
      </c>
    </row>
    <row r="921" spans="1:3" ht="16.5" hidden="1">
      <c r="A921" s="8" t="s">
        <v>141</v>
      </c>
      <c r="B921" s="49" t="s">
        <v>142</v>
      </c>
      <c r="C921" s="10">
        <v>118263.24</v>
      </c>
    </row>
    <row r="922" spans="1:3" ht="16.5" hidden="1">
      <c r="A922" s="8" t="s">
        <v>47</v>
      </c>
      <c r="B922" s="9" t="s">
        <v>48</v>
      </c>
      <c r="C922" s="10">
        <v>114065.07292237499</v>
      </c>
    </row>
    <row r="923" spans="1:3" ht="16.5" hidden="1">
      <c r="A923" s="8" t="s">
        <v>49</v>
      </c>
      <c r="B923" s="9" t="s">
        <v>143</v>
      </c>
      <c r="C923" s="10">
        <v>452586.8493</v>
      </c>
    </row>
    <row r="924" spans="1:3" ht="16.5" hidden="1">
      <c r="A924" s="8" t="s">
        <v>51</v>
      </c>
      <c r="B924" s="9" t="s">
        <v>52</v>
      </c>
      <c r="C924" s="10">
        <v>412385.25624999998</v>
      </c>
    </row>
    <row r="925" spans="1:3" ht="16.5" hidden="1">
      <c r="A925" s="8" t="s">
        <v>53</v>
      </c>
      <c r="B925" s="21" t="s">
        <v>54</v>
      </c>
      <c r="C925" s="10">
        <v>378684.95136468753</v>
      </c>
    </row>
    <row r="926" spans="1:3" ht="16.5" hidden="1">
      <c r="A926" s="8" t="s">
        <v>144</v>
      </c>
      <c r="B926" s="9" t="s">
        <v>145</v>
      </c>
      <c r="C926" s="10">
        <v>161042.41200000001</v>
      </c>
    </row>
    <row r="927" spans="1:3" ht="16.5" hidden="1">
      <c r="A927" s="8" t="s">
        <v>146</v>
      </c>
      <c r="B927" s="9" t="s">
        <v>67</v>
      </c>
      <c r="C927" s="10">
        <v>207040.81342065003</v>
      </c>
    </row>
    <row r="928" spans="1:3" ht="16.5" hidden="1">
      <c r="A928" s="8" t="s">
        <v>147</v>
      </c>
      <c r="B928" s="9" t="s">
        <v>56</v>
      </c>
      <c r="C928" s="10">
        <v>172775.20218749999</v>
      </c>
    </row>
    <row r="929" spans="1:3" ht="16.5" hidden="1">
      <c r="A929" s="8" t="s">
        <v>57</v>
      </c>
      <c r="B929" s="9" t="s">
        <v>58</v>
      </c>
      <c r="C929" s="10">
        <v>565524.60480656254</v>
      </c>
    </row>
    <row r="930" spans="1:3" ht="16.5" hidden="1">
      <c r="A930" s="16" t="s">
        <v>148</v>
      </c>
      <c r="B930" s="17" t="s">
        <v>60</v>
      </c>
      <c r="C930" s="10">
        <v>132100.16075000001</v>
      </c>
    </row>
    <row r="931" spans="1:3" ht="16.5" hidden="1">
      <c r="A931" s="8" t="s">
        <v>61</v>
      </c>
      <c r="B931" s="9" t="s">
        <v>28</v>
      </c>
      <c r="C931" s="10">
        <v>677372.475129075</v>
      </c>
    </row>
    <row r="932" spans="1:3" ht="16.5" hidden="1">
      <c r="A932" s="8" t="s">
        <v>62</v>
      </c>
      <c r="B932" s="9" t="s">
        <v>63</v>
      </c>
      <c r="C932" s="10">
        <v>181040.397375</v>
      </c>
    </row>
    <row r="933" spans="1:3" ht="16.5" hidden="1">
      <c r="A933" s="16" t="s">
        <v>64</v>
      </c>
      <c r="B933" s="17" t="s">
        <v>149</v>
      </c>
      <c r="C933" s="10">
        <v>629656.05467820016</v>
      </c>
    </row>
    <row r="934" spans="1:3" ht="16.5" hidden="1">
      <c r="A934" s="8" t="s">
        <v>150</v>
      </c>
      <c r="B934" s="9" t="s">
        <v>67</v>
      </c>
      <c r="C934" s="10">
        <v>287157.92962499999</v>
      </c>
    </row>
    <row r="935" spans="1:3" ht="16.5" hidden="1">
      <c r="A935" s="8" t="s">
        <v>66</v>
      </c>
      <c r="B935" s="9" t="s">
        <v>67</v>
      </c>
      <c r="C935" s="10">
        <v>382647.58737499994</v>
      </c>
    </row>
    <row r="936" spans="1:3" ht="16.5" hidden="1">
      <c r="A936" s="8" t="s">
        <v>68</v>
      </c>
      <c r="B936" s="9" t="s">
        <v>151</v>
      </c>
      <c r="C936" s="10">
        <v>516923.69440500002</v>
      </c>
    </row>
    <row r="937" spans="1:3" ht="16.5" hidden="1">
      <c r="A937" s="8" t="s">
        <v>72</v>
      </c>
      <c r="B937" s="9" t="s">
        <v>152</v>
      </c>
      <c r="C937" s="10">
        <v>312070.28797000006</v>
      </c>
    </row>
    <row r="938" spans="1:3" ht="16.5" hidden="1">
      <c r="A938" s="8" t="s">
        <v>74</v>
      </c>
      <c r="B938" s="9" t="s">
        <v>75</v>
      </c>
      <c r="C938" s="10">
        <v>120685.993875</v>
      </c>
    </row>
    <row r="939" spans="1:3" ht="16.5" hidden="1">
      <c r="A939" s="8" t="s">
        <v>76</v>
      </c>
      <c r="B939" s="9" t="s">
        <v>77</v>
      </c>
      <c r="C939" s="10">
        <v>179449.56212500003</v>
      </c>
    </row>
    <row r="940" spans="1:3" ht="16.5" hidden="1">
      <c r="A940" s="8" t="s">
        <v>153</v>
      </c>
      <c r="B940" s="9" t="s">
        <v>154</v>
      </c>
      <c r="C940" s="10">
        <v>137066.12179999999</v>
      </c>
    </row>
    <row r="941" spans="1:3" ht="16.5" hidden="1">
      <c r="A941" s="8" t="s">
        <v>155</v>
      </c>
      <c r="B941" s="9" t="s">
        <v>156</v>
      </c>
      <c r="C941" s="10">
        <v>128916.81728750002</v>
      </c>
    </row>
    <row r="942" spans="1:3" ht="16.5" hidden="1">
      <c r="A942" s="8" t="s">
        <v>157</v>
      </c>
      <c r="B942" s="9" t="s">
        <v>158</v>
      </c>
      <c r="C942" s="10">
        <v>117535.5013125</v>
      </c>
    </row>
    <row r="943" spans="1:3" ht="16.5" hidden="1">
      <c r="A943" s="8" t="s">
        <v>159</v>
      </c>
      <c r="B943" s="9" t="s">
        <v>160</v>
      </c>
      <c r="C943" s="10">
        <v>133368.5705</v>
      </c>
    </row>
    <row r="944" spans="1:3" ht="16.5" hidden="1">
      <c r="A944" s="8" t="s">
        <v>161</v>
      </c>
      <c r="B944" s="9" t="s">
        <v>162</v>
      </c>
      <c r="C944" s="10">
        <v>154741.75386312499</v>
      </c>
    </row>
    <row r="945" spans="1:3" ht="16.5" hidden="1">
      <c r="A945" s="8" t="s">
        <v>80</v>
      </c>
      <c r="B945" s="9" t="s">
        <v>81</v>
      </c>
      <c r="C945" s="10">
        <v>103849.90762500001</v>
      </c>
    </row>
    <row r="946" spans="1:3" ht="16.5" hidden="1">
      <c r="A946" s="8" t="s">
        <v>86</v>
      </c>
      <c r="B946" s="9" t="s">
        <v>87</v>
      </c>
      <c r="C946" s="10">
        <v>136906.8861875</v>
      </c>
    </row>
    <row r="947" spans="1:3" ht="16.5" hidden="1">
      <c r="A947" s="8" t="s">
        <v>90</v>
      </c>
      <c r="B947" s="9" t="s">
        <v>91</v>
      </c>
      <c r="C947" s="10">
        <v>47045.226374999991</v>
      </c>
    </row>
    <row r="948" spans="1:3" ht="16.5" hidden="1">
      <c r="A948" s="16" t="s">
        <v>94</v>
      </c>
      <c r="B948" s="17" t="s">
        <v>163</v>
      </c>
      <c r="C948" s="10">
        <v>265497.04994250002</v>
      </c>
    </row>
    <row r="949" spans="1:3" ht="16.5" hidden="1">
      <c r="A949" s="8" t="s">
        <v>98</v>
      </c>
      <c r="B949" s="9" t="s">
        <v>99</v>
      </c>
      <c r="C949" s="10">
        <v>140873.32818750001</v>
      </c>
    </row>
    <row r="950" spans="1:3" ht="16.5" hidden="1">
      <c r="A950" s="8" t="s">
        <v>100</v>
      </c>
      <c r="B950" s="9" t="s">
        <v>101</v>
      </c>
      <c r="C950" s="10">
        <v>395540.63180774997</v>
      </c>
    </row>
    <row r="951" spans="1:3" ht="16.5" hidden="1">
      <c r="A951" s="8" t="s">
        <v>164</v>
      </c>
      <c r="B951" s="9" t="s">
        <v>50</v>
      </c>
      <c r="C951" s="10">
        <v>430932.40291874995</v>
      </c>
    </row>
    <row r="952" spans="1:3" ht="16.5" hidden="1">
      <c r="A952" s="8" t="s">
        <v>102</v>
      </c>
      <c r="B952" s="9" t="s">
        <v>103</v>
      </c>
      <c r="C952" s="10">
        <v>137305.35543749999</v>
      </c>
    </row>
    <row r="953" spans="1:3" ht="16.5" hidden="1">
      <c r="A953" s="8" t="s">
        <v>104</v>
      </c>
      <c r="B953" s="9" t="s">
        <v>105</v>
      </c>
      <c r="C953" s="10">
        <v>166198.78659999996</v>
      </c>
    </row>
    <row r="954" spans="1:3" ht="16.5" hidden="1">
      <c r="A954" s="8" t="s">
        <v>165</v>
      </c>
      <c r="B954" s="9" t="s">
        <v>166</v>
      </c>
      <c r="C954" s="10">
        <v>138589.734375</v>
      </c>
    </row>
    <row r="955" spans="1:3" ht="16.5" hidden="1">
      <c r="A955" s="26" t="s">
        <v>167</v>
      </c>
      <c r="B955" s="9" t="s">
        <v>168</v>
      </c>
      <c r="C955" s="10">
        <v>98856.875</v>
      </c>
    </row>
    <row r="956" spans="1:3" ht="16.5" hidden="1">
      <c r="A956" s="26" t="s">
        <v>169</v>
      </c>
      <c r="B956" s="9" t="s">
        <v>109</v>
      </c>
      <c r="C956" s="10">
        <v>76043.75</v>
      </c>
    </row>
    <row r="957" spans="1:3" ht="16.5" hidden="1">
      <c r="A957" s="26" t="s">
        <v>110</v>
      </c>
      <c r="B957" s="9" t="s">
        <v>170</v>
      </c>
      <c r="C957" s="10">
        <v>76043.75</v>
      </c>
    </row>
    <row r="958" spans="1:3" ht="16.5" hidden="1">
      <c r="A958" s="26" t="s">
        <v>112</v>
      </c>
      <c r="B958" s="9" t="s">
        <v>113</v>
      </c>
      <c r="C958" s="10">
        <v>139920.5</v>
      </c>
    </row>
    <row r="959" spans="1:3" ht="16.5" hidden="1">
      <c r="A959" s="26" t="s">
        <v>114</v>
      </c>
      <c r="B959" s="9" t="s">
        <v>115</v>
      </c>
      <c r="C959" s="10">
        <v>204864.90424999999</v>
      </c>
    </row>
    <row r="960" spans="1:3" ht="16.5" hidden="1">
      <c r="A960" s="26" t="s">
        <v>171</v>
      </c>
      <c r="B960" s="9" t="s">
        <v>172</v>
      </c>
      <c r="C960" s="10">
        <v>152087.5</v>
      </c>
    </row>
    <row r="961" spans="1:15" ht="16.5" hidden="1">
      <c r="A961" s="26" t="s">
        <v>116</v>
      </c>
      <c r="B961" s="9" t="s">
        <v>117</v>
      </c>
      <c r="C961" s="10">
        <v>152087.5</v>
      </c>
    </row>
    <row r="962" spans="1:15" ht="16.5" hidden="1">
      <c r="A962" s="26" t="s">
        <v>118</v>
      </c>
      <c r="B962" s="9" t="s">
        <v>119</v>
      </c>
      <c r="C962" s="10">
        <v>98856.875</v>
      </c>
    </row>
    <row r="963" spans="1:15" ht="16.5" hidden="1">
      <c r="A963" s="26" t="s">
        <v>120</v>
      </c>
      <c r="B963" s="9" t="s">
        <v>173</v>
      </c>
      <c r="C963" s="10">
        <v>152087.5</v>
      </c>
    </row>
    <row r="964" spans="1:15" ht="16.5" hidden="1">
      <c r="A964" s="8" t="s">
        <v>122</v>
      </c>
      <c r="B964" s="9" t="s">
        <v>123</v>
      </c>
      <c r="C964" s="10">
        <v>27603.881249999999</v>
      </c>
    </row>
    <row r="965" spans="1:15" ht="16.5" hidden="1">
      <c r="A965" s="8" t="s">
        <v>122</v>
      </c>
      <c r="B965" s="9" t="s">
        <v>124</v>
      </c>
      <c r="C965" s="10">
        <v>27603.881249999999</v>
      </c>
    </row>
    <row r="966" spans="1:15" ht="16.5" hidden="1">
      <c r="A966" s="8" t="s">
        <v>122</v>
      </c>
      <c r="B966" s="9" t="s">
        <v>125</v>
      </c>
      <c r="C966" s="10">
        <v>27603.881249999999</v>
      </c>
    </row>
    <row r="967" spans="1:15" ht="16.5" hidden="1">
      <c r="A967" s="29" t="s">
        <v>127</v>
      </c>
      <c r="B967" s="30" t="s">
        <v>128</v>
      </c>
      <c r="C967" s="10">
        <v>3041.75</v>
      </c>
    </row>
    <row r="968" spans="1:15" ht="13.5" hidden="1" thickBot="1">
      <c r="A968" s="32"/>
      <c r="B968" s="33" t="s">
        <v>129</v>
      </c>
      <c r="C968" s="51">
        <f>SUM(C904:C967)</f>
        <v>17190095.860620648</v>
      </c>
    </row>
    <row r="969" spans="1:15" hidden="1">
      <c r="C969" s="37" t="s">
        <v>130</v>
      </c>
    </row>
    <row r="970" spans="1:15" hidden="1">
      <c r="C970" s="37" t="s">
        <v>131</v>
      </c>
    </row>
    <row r="971" spans="1:15" hidden="1">
      <c r="C971" s="37" t="s">
        <v>174</v>
      </c>
    </row>
    <row r="972" spans="1:15" hidden="1">
      <c r="C972" s="37" t="s">
        <v>133</v>
      </c>
    </row>
    <row r="973" spans="1:15" hidden="1">
      <c r="C973" s="58" t="s">
        <v>134</v>
      </c>
    </row>
    <row r="974" spans="1:15" hidden="1">
      <c r="C974" s="58" t="s">
        <v>135</v>
      </c>
    </row>
    <row r="975" spans="1:15" hidden="1">
      <c r="C975" s="40" t="s">
        <v>136</v>
      </c>
    </row>
    <row r="976" spans="1:15" hidden="1">
      <c r="B976" s="52"/>
      <c r="C976" s="59"/>
      <c r="D976" s="60"/>
      <c r="E976" s="60"/>
      <c r="F976" s="60"/>
      <c r="G976" s="60"/>
      <c r="H976" s="60"/>
      <c r="I976" s="60"/>
      <c r="J976" s="60"/>
      <c r="K976" s="60"/>
      <c r="L976" s="60"/>
      <c r="M976" s="60"/>
      <c r="N976" s="60"/>
      <c r="O976" s="60"/>
    </row>
    <row r="977" spans="1:162" s="42" customFormat="1" hidden="1">
      <c r="C977" s="61"/>
      <c r="D977" s="42">
        <f t="shared" ref="D977:O977" si="65">ER68+EF68+DT68+DH68+CV68+CJ68+BX68+BL68+AZ68+AN68+AB68+P68+D68</f>
        <v>177786306.66018051</v>
      </c>
      <c r="E977" s="42">
        <f t="shared" si="65"/>
        <v>177786306.66018051</v>
      </c>
      <c r="F977" s="42">
        <f t="shared" si="65"/>
        <v>177786306.66018051</v>
      </c>
      <c r="G977" s="42">
        <f t="shared" si="65"/>
        <v>177786306.66018051</v>
      </c>
      <c r="H977" s="42">
        <f t="shared" si="65"/>
        <v>177786306.66018051</v>
      </c>
      <c r="I977" s="42">
        <f t="shared" si="65"/>
        <v>177786306.66018051</v>
      </c>
      <c r="J977" s="42">
        <f t="shared" si="65"/>
        <v>177786306.66018051</v>
      </c>
      <c r="K977" s="42">
        <f t="shared" si="65"/>
        <v>177786306.66018051</v>
      </c>
      <c r="L977" s="42">
        <f t="shared" si="65"/>
        <v>188956809.93275052</v>
      </c>
      <c r="M977" s="42">
        <f t="shared" si="65"/>
        <v>189048498.81455052</v>
      </c>
      <c r="N977" s="42">
        <f t="shared" si="65"/>
        <v>189062309.96560052</v>
      </c>
      <c r="O977" s="42">
        <f t="shared" si="65"/>
        <v>189089073.72560051</v>
      </c>
    </row>
    <row r="978" spans="1:162" s="42" customFormat="1" hidden="1">
      <c r="C978" s="61"/>
      <c r="D978" s="42">
        <f>D977*10%</f>
        <v>17778630.66601805</v>
      </c>
      <c r="E978" s="42">
        <f t="shared" ref="E978:M978" si="66">E977*10%</f>
        <v>17778630.66601805</v>
      </c>
      <c r="F978" s="42">
        <f t="shared" si="66"/>
        <v>17778630.66601805</v>
      </c>
      <c r="G978" s="42">
        <f t="shared" si="66"/>
        <v>17778630.66601805</v>
      </c>
      <c r="H978" s="42">
        <f t="shared" si="66"/>
        <v>17778630.66601805</v>
      </c>
      <c r="I978" s="42">
        <f t="shared" si="66"/>
        <v>17778630.66601805</v>
      </c>
      <c r="J978" s="42">
        <f t="shared" si="66"/>
        <v>17778630.66601805</v>
      </c>
      <c r="K978" s="42">
        <f t="shared" si="66"/>
        <v>17778630.66601805</v>
      </c>
      <c r="L978" s="42">
        <f t="shared" si="66"/>
        <v>18895680.993275054</v>
      </c>
      <c r="M978" s="42">
        <f t="shared" si="66"/>
        <v>18904849.881455053</v>
      </c>
      <c r="N978" s="42">
        <f>N977*10%</f>
        <v>18906230.996560052</v>
      </c>
      <c r="O978" s="42">
        <f>O977*10%</f>
        <v>18908907.37256005</v>
      </c>
    </row>
    <row r="979" spans="1:162" s="62" customFormat="1" hidden="1">
      <c r="C979" s="63"/>
      <c r="D979" s="62">
        <f>D977-D978</f>
        <v>160007675.99416247</v>
      </c>
      <c r="E979" s="62">
        <f t="shared" ref="E979:M979" si="67">E977-E978</f>
        <v>160007675.99416247</v>
      </c>
      <c r="F979" s="62">
        <f t="shared" si="67"/>
        <v>160007675.99416247</v>
      </c>
      <c r="G979" s="62">
        <f t="shared" si="67"/>
        <v>160007675.99416247</v>
      </c>
      <c r="H979" s="62">
        <f t="shared" si="67"/>
        <v>160007675.99416247</v>
      </c>
      <c r="I979" s="62">
        <f t="shared" si="67"/>
        <v>160007675.99416247</v>
      </c>
      <c r="J979" s="62">
        <f t="shared" si="67"/>
        <v>160007675.99416247</v>
      </c>
      <c r="K979" s="62">
        <f t="shared" si="67"/>
        <v>160007675.99416247</v>
      </c>
      <c r="L979" s="62">
        <f t="shared" si="67"/>
        <v>170061128.93947548</v>
      </c>
      <c r="M979" s="62">
        <f t="shared" si="67"/>
        <v>170143648.93309546</v>
      </c>
      <c r="N979" s="62">
        <f>N977-N978</f>
        <v>170156078.96904045</v>
      </c>
      <c r="O979" s="62">
        <f>O977-O978</f>
        <v>170180166.35304046</v>
      </c>
    </row>
    <row r="980" spans="1:162" s="62" customFormat="1">
      <c r="C980" s="63"/>
    </row>
    <row r="981" spans="1:162" s="62" customFormat="1">
      <c r="C981" s="63" t="s">
        <v>175</v>
      </c>
      <c r="AD981" s="42">
        <f>SUM(S72:AD72)</f>
        <v>122069884.30653602</v>
      </c>
      <c r="AP981" s="42">
        <f>SUM(AE72:AP72)</f>
        <v>126647504.96803111</v>
      </c>
      <c r="BB981" s="42">
        <f>SUM(AQ72:BB72)</f>
        <v>140380366.95251635</v>
      </c>
      <c r="BN981" s="42">
        <f>SUM(BC72:BN72)</f>
        <v>140380366.95251635</v>
      </c>
      <c r="BZ981" s="42">
        <f>SUM(BO72:BZ72)</f>
        <v>145647870.71323571</v>
      </c>
      <c r="CL981" s="42">
        <f>SUM(CA72:CL72)</f>
        <v>161450381.99539378</v>
      </c>
      <c r="CX981" s="42">
        <f>SUM(CM72:CX72)</f>
        <v>161450381.99539378</v>
      </c>
      <c r="DJ981" s="42">
        <f>SUM(CY72:DJ72)</f>
        <v>167501045.32022107</v>
      </c>
      <c r="DV981" s="42">
        <f>SUM(DK72:DV72)</f>
        <v>185653035.29470298</v>
      </c>
      <c r="EH981" s="42">
        <f>SUM(DW72:EH72)</f>
        <v>185653035.29470298</v>
      </c>
      <c r="ET981" s="42">
        <f>SUM(EI72:ET72)</f>
        <v>192615024.11828676</v>
      </c>
      <c r="FF981" s="42">
        <f>SUM(EU72:FF72)</f>
        <v>213500990.58903801</v>
      </c>
    </row>
    <row r="982" spans="1:162" s="62" customFormat="1">
      <c r="C982" s="63"/>
    </row>
    <row r="984" spans="1:162">
      <c r="A984" s="64" t="s">
        <v>176</v>
      </c>
      <c r="B984" s="65">
        <f>FG73*85%</f>
        <v>799187404.32060313</v>
      </c>
      <c r="C984" s="66"/>
    </row>
    <row r="985" spans="1:162">
      <c r="A985" s="67" t="s">
        <v>177</v>
      </c>
      <c r="B985" s="68">
        <v>0.11899999999999999</v>
      </c>
      <c r="C985" s="69"/>
    </row>
    <row r="986" spans="1:162">
      <c r="A986" s="67" t="s">
        <v>178</v>
      </c>
      <c r="B986" s="70">
        <v>12</v>
      </c>
      <c r="C986" s="69" t="s">
        <v>179</v>
      </c>
    </row>
    <row r="987" spans="1:162">
      <c r="A987" s="67" t="s">
        <v>135</v>
      </c>
      <c r="B987" s="71">
        <f>PMT(B985/12,B986*12,-B984,0,0)</f>
        <v>10448349.16080549</v>
      </c>
      <c r="C987" s="69"/>
    </row>
    <row r="988" spans="1:162">
      <c r="A988" s="72" t="s">
        <v>180</v>
      </c>
      <c r="B988" s="73">
        <v>0.11899999999999999</v>
      </c>
      <c r="C988" s="74">
        <f>B988/12</f>
        <v>9.9166666666666656E-3</v>
      </c>
    </row>
    <row r="990" spans="1:162">
      <c r="B990" s="52"/>
      <c r="D990" s="41"/>
      <c r="E990" s="41"/>
      <c r="F990" s="41"/>
      <c r="G990" s="41"/>
      <c r="H990" s="41"/>
      <c r="I990" s="41"/>
      <c r="J990" s="41"/>
      <c r="K990" s="41"/>
      <c r="L990" s="41"/>
      <c r="M990" s="41"/>
      <c r="N990" s="41"/>
      <c r="O990" s="41"/>
    </row>
    <row r="992" spans="1:162">
      <c r="M992" s="41">
        <f>+(M68+(M71/0.9))/100000</f>
        <v>112.62192154370001</v>
      </c>
      <c r="N992" s="41">
        <f t="shared" ref="N992:BY992" si="68">+(N68+(N71/0.9))/100000</f>
        <v>112.76003305420002</v>
      </c>
      <c r="O992" s="41">
        <f t="shared" si="68"/>
        <v>113.02767065420002</v>
      </c>
      <c r="P992" s="41">
        <f t="shared" si="68"/>
        <v>113.02767065420002</v>
      </c>
      <c r="Q992" s="41">
        <f t="shared" si="68"/>
        <v>113.02767065420002</v>
      </c>
      <c r="R992" s="41">
        <f t="shared" si="68"/>
        <v>113.02767065420002</v>
      </c>
      <c r="S992" s="41">
        <f t="shared" si="68"/>
        <v>113.02767065420002</v>
      </c>
      <c r="T992" s="41">
        <f t="shared" si="68"/>
        <v>113.02767065420002</v>
      </c>
      <c r="U992" s="41">
        <f t="shared" si="68"/>
        <v>113.02767065420002</v>
      </c>
      <c r="V992" s="41">
        <f t="shared" si="68"/>
        <v>113.02767065420002</v>
      </c>
      <c r="W992" s="41">
        <f t="shared" si="68"/>
        <v>113.02767065420002</v>
      </c>
      <c r="X992" s="41">
        <f t="shared" si="68"/>
        <v>113.02767065420002</v>
      </c>
      <c r="Y992" s="41">
        <f t="shared" si="68"/>
        <v>113.02767065420002</v>
      </c>
      <c r="Z992" s="41">
        <f t="shared" si="68"/>
        <v>113.02767065420002</v>
      </c>
      <c r="AA992" s="41">
        <f t="shared" si="68"/>
        <v>113.02767065420002</v>
      </c>
      <c r="AB992" s="41">
        <f t="shared" si="68"/>
        <v>113.02767065420002</v>
      </c>
      <c r="AC992" s="41">
        <f t="shared" si="68"/>
        <v>113.02767065420002</v>
      </c>
      <c r="AD992" s="41">
        <f t="shared" si="68"/>
        <v>113.02767065420002</v>
      </c>
      <c r="AE992" s="41">
        <f t="shared" si="68"/>
        <v>113.02767065420002</v>
      </c>
      <c r="AF992" s="41">
        <f t="shared" si="68"/>
        <v>113.02767065420002</v>
      </c>
      <c r="AG992" s="41">
        <f t="shared" si="68"/>
        <v>113.02767065420002</v>
      </c>
      <c r="AH992" s="41">
        <f t="shared" si="68"/>
        <v>113.02767065420002</v>
      </c>
      <c r="AI992" s="41">
        <f t="shared" si="68"/>
        <v>113.02767065420002</v>
      </c>
      <c r="AJ992" s="41">
        <f t="shared" si="68"/>
        <v>113.02767065420002</v>
      </c>
      <c r="AK992" s="41">
        <f t="shared" si="68"/>
        <v>113.02767065420002</v>
      </c>
      <c r="AL992" s="41">
        <f t="shared" si="68"/>
        <v>113.02767065420002</v>
      </c>
      <c r="AM992" s="41">
        <f t="shared" si="68"/>
        <v>113.02767065420002</v>
      </c>
      <c r="AN992" s="41">
        <f t="shared" si="68"/>
        <v>129.98182125232995</v>
      </c>
      <c r="AO992" s="41">
        <f t="shared" si="68"/>
        <v>129.98182125232995</v>
      </c>
      <c r="AP992" s="41">
        <f t="shared" si="68"/>
        <v>129.98182125232995</v>
      </c>
      <c r="AQ992" s="41">
        <f t="shared" si="68"/>
        <v>129.98182125232995</v>
      </c>
      <c r="AR992" s="41">
        <f t="shared" si="68"/>
        <v>129.98182125232995</v>
      </c>
      <c r="AS992" s="41">
        <f t="shared" si="68"/>
        <v>129.98182125232995</v>
      </c>
      <c r="AT992" s="41">
        <f t="shared" si="68"/>
        <v>129.98182125232995</v>
      </c>
      <c r="AU992" s="41">
        <f t="shared" si="68"/>
        <v>129.98182125232995</v>
      </c>
      <c r="AV992" s="41">
        <f t="shared" si="68"/>
        <v>129.98182125232995</v>
      </c>
      <c r="AW992" s="41">
        <f t="shared" si="68"/>
        <v>129.98182125232995</v>
      </c>
      <c r="AX992" s="41">
        <f t="shared" si="68"/>
        <v>129.98182125232995</v>
      </c>
      <c r="AY992" s="41">
        <f t="shared" si="68"/>
        <v>129.98182125232995</v>
      </c>
      <c r="AZ992" s="41">
        <f t="shared" si="68"/>
        <v>129.98182125232995</v>
      </c>
      <c r="BA992" s="41">
        <f t="shared" si="68"/>
        <v>129.98182125232995</v>
      </c>
      <c r="BB992" s="41">
        <f t="shared" si="68"/>
        <v>129.98182125232995</v>
      </c>
      <c r="BC992" s="41">
        <f t="shared" si="68"/>
        <v>129.98182125232995</v>
      </c>
      <c r="BD992" s="41">
        <f t="shared" si="68"/>
        <v>129.98182125232995</v>
      </c>
      <c r="BE992" s="41">
        <f t="shared" si="68"/>
        <v>129.98182125232995</v>
      </c>
      <c r="BF992" s="41">
        <f t="shared" si="68"/>
        <v>129.98182125232995</v>
      </c>
      <c r="BG992" s="41">
        <f t="shared" si="68"/>
        <v>129.98182125232995</v>
      </c>
      <c r="BH992" s="41">
        <f t="shared" si="68"/>
        <v>129.98182125232995</v>
      </c>
      <c r="BI992" s="41">
        <f t="shared" si="68"/>
        <v>129.98182125232995</v>
      </c>
      <c r="BJ992" s="41">
        <f t="shared" si="68"/>
        <v>129.98182125232995</v>
      </c>
      <c r="BK992" s="41">
        <f t="shared" si="68"/>
        <v>129.98182125232995</v>
      </c>
      <c r="BL992" s="41">
        <f t="shared" si="68"/>
        <v>129.98182125232995</v>
      </c>
      <c r="BM992" s="41">
        <f t="shared" si="68"/>
        <v>129.98182125232995</v>
      </c>
      <c r="BN992" s="41">
        <f t="shared" si="68"/>
        <v>129.98182125232995</v>
      </c>
      <c r="BO992" s="41">
        <f t="shared" si="68"/>
        <v>129.98182125232995</v>
      </c>
      <c r="BP992" s="41">
        <f t="shared" si="68"/>
        <v>129.98182125232995</v>
      </c>
      <c r="BQ992" s="41">
        <f t="shared" si="68"/>
        <v>129.98182125232995</v>
      </c>
      <c r="BR992" s="41">
        <f t="shared" si="68"/>
        <v>129.98182125232995</v>
      </c>
      <c r="BS992" s="41">
        <f t="shared" si="68"/>
        <v>129.98182125232995</v>
      </c>
      <c r="BT992" s="41">
        <f t="shared" si="68"/>
        <v>129.98182125232995</v>
      </c>
      <c r="BU992" s="41">
        <f t="shared" si="68"/>
        <v>129.98182125232995</v>
      </c>
      <c r="BV992" s="41">
        <f t="shared" si="68"/>
        <v>129.98182125232995</v>
      </c>
      <c r="BW992" s="41">
        <f t="shared" si="68"/>
        <v>129.98182125232995</v>
      </c>
      <c r="BX992" s="41">
        <f t="shared" si="68"/>
        <v>149.49109444017949</v>
      </c>
      <c r="BY992" s="41">
        <f t="shared" si="68"/>
        <v>149.49109444017949</v>
      </c>
      <c r="BZ992" s="41">
        <f t="shared" ref="BZ992:EK992" si="69">+(BZ68+(BZ71/0.9))/100000</f>
        <v>149.49109444017949</v>
      </c>
      <c r="CA992" s="41">
        <f t="shared" si="69"/>
        <v>149.49109444017949</v>
      </c>
      <c r="CB992" s="41">
        <f t="shared" si="69"/>
        <v>149.49109444017949</v>
      </c>
      <c r="CC992" s="41">
        <f t="shared" si="69"/>
        <v>149.49109444017949</v>
      </c>
      <c r="CD992" s="41">
        <f t="shared" si="69"/>
        <v>149.49109444017949</v>
      </c>
      <c r="CE992" s="41">
        <f t="shared" si="69"/>
        <v>149.49109444017949</v>
      </c>
      <c r="CF992" s="41">
        <f t="shared" si="69"/>
        <v>149.49109444017949</v>
      </c>
      <c r="CG992" s="41">
        <f t="shared" si="69"/>
        <v>149.49109444017949</v>
      </c>
      <c r="CH992" s="41">
        <f t="shared" si="69"/>
        <v>149.49109444017949</v>
      </c>
      <c r="CI992" s="41">
        <f t="shared" si="69"/>
        <v>149.49109444017949</v>
      </c>
      <c r="CJ992" s="41">
        <f t="shared" si="69"/>
        <v>149.49109444017949</v>
      </c>
      <c r="CK992" s="41">
        <f t="shared" si="69"/>
        <v>149.49109444017949</v>
      </c>
      <c r="CL992" s="41">
        <f t="shared" si="69"/>
        <v>149.49109444017949</v>
      </c>
      <c r="CM992" s="41">
        <f t="shared" si="69"/>
        <v>149.49109444017949</v>
      </c>
      <c r="CN992" s="41">
        <f t="shared" si="69"/>
        <v>149.49109444017949</v>
      </c>
      <c r="CO992" s="41">
        <f t="shared" si="69"/>
        <v>149.49109444017949</v>
      </c>
      <c r="CP992" s="41">
        <f t="shared" si="69"/>
        <v>149.49109444017949</v>
      </c>
      <c r="CQ992" s="41">
        <f t="shared" si="69"/>
        <v>149.49109444017949</v>
      </c>
      <c r="CR992" s="41">
        <f t="shared" si="69"/>
        <v>149.49109444017949</v>
      </c>
      <c r="CS992" s="41">
        <f t="shared" si="69"/>
        <v>149.49109444017949</v>
      </c>
      <c r="CT992" s="41">
        <f t="shared" si="69"/>
        <v>149.49109444017949</v>
      </c>
      <c r="CU992" s="41">
        <f t="shared" si="69"/>
        <v>149.49109444017949</v>
      </c>
      <c r="CV992" s="41">
        <f t="shared" si="69"/>
        <v>149.49109444017949</v>
      </c>
      <c r="CW992" s="41">
        <f t="shared" si="69"/>
        <v>149.49109444017949</v>
      </c>
      <c r="CX992" s="41">
        <f t="shared" si="69"/>
        <v>149.49109444017949</v>
      </c>
      <c r="CY992" s="41">
        <f t="shared" si="69"/>
        <v>149.49109444017949</v>
      </c>
      <c r="CZ992" s="41">
        <f t="shared" si="69"/>
        <v>149.49109444017949</v>
      </c>
      <c r="DA992" s="41">
        <f t="shared" si="69"/>
        <v>149.49109444017949</v>
      </c>
      <c r="DB992" s="41">
        <f t="shared" si="69"/>
        <v>149.49109444017949</v>
      </c>
      <c r="DC992" s="41">
        <f t="shared" si="69"/>
        <v>149.49109444017949</v>
      </c>
      <c r="DD992" s="41">
        <f t="shared" si="69"/>
        <v>149.49109444017949</v>
      </c>
      <c r="DE992" s="41">
        <f t="shared" si="69"/>
        <v>149.49109444017949</v>
      </c>
      <c r="DF992" s="41">
        <f t="shared" si="69"/>
        <v>149.49109444017949</v>
      </c>
      <c r="DG992" s="41">
        <f t="shared" si="69"/>
        <v>149.49109444017949</v>
      </c>
      <c r="DH992" s="41">
        <f t="shared" si="69"/>
        <v>171.90095860620647</v>
      </c>
      <c r="DI992" s="41">
        <f t="shared" si="69"/>
        <v>171.90095860620647</v>
      </c>
      <c r="DJ992" s="41">
        <f t="shared" si="69"/>
        <v>171.90095860620647</v>
      </c>
      <c r="DK992" s="41">
        <f t="shared" si="69"/>
        <v>171.90095860620647</v>
      </c>
      <c r="DL992" s="41">
        <f t="shared" si="69"/>
        <v>171.90095860620647</v>
      </c>
      <c r="DM992" s="41">
        <f t="shared" si="69"/>
        <v>171.90095860620647</v>
      </c>
      <c r="DN992" s="41">
        <f t="shared" si="69"/>
        <v>171.90095860620647</v>
      </c>
      <c r="DO992" s="41">
        <f t="shared" si="69"/>
        <v>171.90095860620647</v>
      </c>
      <c r="DP992" s="41">
        <f t="shared" si="69"/>
        <v>171.90095860620647</v>
      </c>
      <c r="DQ992" s="41">
        <f t="shared" si="69"/>
        <v>171.90095860620647</v>
      </c>
      <c r="DR992" s="41">
        <f t="shared" si="69"/>
        <v>171.90095860620647</v>
      </c>
      <c r="DS992" s="41">
        <f t="shared" si="69"/>
        <v>171.90095860620647</v>
      </c>
      <c r="DT992" s="41">
        <f t="shared" si="69"/>
        <v>171.90095860620647</v>
      </c>
      <c r="DU992" s="41">
        <f t="shared" si="69"/>
        <v>171.90095860620647</v>
      </c>
      <c r="DV992" s="41">
        <f t="shared" si="69"/>
        <v>171.90095860620647</v>
      </c>
      <c r="DW992" s="41">
        <f t="shared" si="69"/>
        <v>171.90095860620647</v>
      </c>
      <c r="DX992" s="41">
        <f t="shared" si="69"/>
        <v>171.90095860620647</v>
      </c>
      <c r="DY992" s="41">
        <f t="shared" si="69"/>
        <v>171.90095860620647</v>
      </c>
      <c r="DZ992" s="41">
        <f t="shared" si="69"/>
        <v>171.90095860620647</v>
      </c>
      <c r="EA992" s="41">
        <f t="shared" si="69"/>
        <v>171.90095860620647</v>
      </c>
      <c r="EB992" s="41">
        <f t="shared" si="69"/>
        <v>171.90095860620647</v>
      </c>
      <c r="EC992" s="41">
        <f t="shared" si="69"/>
        <v>171.90095860620647</v>
      </c>
      <c r="ED992" s="41">
        <f t="shared" si="69"/>
        <v>171.90095860620647</v>
      </c>
      <c r="EE992" s="41">
        <f t="shared" si="69"/>
        <v>171.90095860620647</v>
      </c>
      <c r="EF992" s="41">
        <f t="shared" si="69"/>
        <v>171.90095860620647</v>
      </c>
      <c r="EG992" s="41">
        <f t="shared" si="69"/>
        <v>171.90095860620647</v>
      </c>
      <c r="EH992" s="41">
        <f t="shared" si="69"/>
        <v>171.90095860620647</v>
      </c>
      <c r="EI992" s="41">
        <f t="shared" si="69"/>
        <v>171.90095860620647</v>
      </c>
      <c r="EJ992" s="41">
        <f t="shared" si="69"/>
        <v>171.90095860620647</v>
      </c>
      <c r="EK992" s="41">
        <f t="shared" si="69"/>
        <v>171.90095860620647</v>
      </c>
      <c r="EL992" s="41">
        <f t="shared" ref="EL992:FF992" si="70">+(EL68+(EL71/0.9))/100000</f>
        <v>171.90095860620647</v>
      </c>
      <c r="EM992" s="41">
        <f t="shared" si="70"/>
        <v>171.90095860620647</v>
      </c>
      <c r="EN992" s="41">
        <f t="shared" si="70"/>
        <v>171.90095860620647</v>
      </c>
      <c r="EO992" s="41">
        <f t="shared" si="70"/>
        <v>171.90095860620647</v>
      </c>
      <c r="EP992" s="41">
        <f t="shared" si="70"/>
        <v>171.90095860620647</v>
      </c>
      <c r="EQ992" s="41">
        <f t="shared" si="70"/>
        <v>171.90095860620647</v>
      </c>
      <c r="ER992" s="41">
        <f t="shared" si="70"/>
        <v>197.68610239725743</v>
      </c>
      <c r="ES992" s="41">
        <f t="shared" si="70"/>
        <v>197.68610239725743</v>
      </c>
      <c r="ET992" s="41">
        <f t="shared" si="70"/>
        <v>197.68610239725743</v>
      </c>
      <c r="EU992" s="41">
        <f t="shared" si="70"/>
        <v>197.68610239725743</v>
      </c>
      <c r="EV992" s="41">
        <f t="shared" si="70"/>
        <v>197.68610239725743</v>
      </c>
      <c r="EW992" s="41">
        <f t="shared" si="70"/>
        <v>197.68610239725743</v>
      </c>
      <c r="EX992" s="41">
        <f t="shared" si="70"/>
        <v>197.68610239725743</v>
      </c>
      <c r="EY992" s="41">
        <f t="shared" si="70"/>
        <v>197.68610239725743</v>
      </c>
      <c r="EZ992" s="41">
        <f t="shared" si="70"/>
        <v>197.68610239725743</v>
      </c>
      <c r="FA992" s="41">
        <f t="shared" si="70"/>
        <v>197.68610239725743</v>
      </c>
      <c r="FB992" s="41">
        <f t="shared" si="70"/>
        <v>197.68610239725743</v>
      </c>
      <c r="FC992" s="41">
        <f t="shared" si="70"/>
        <v>197.68610239725743</v>
      </c>
      <c r="FD992" s="41">
        <f t="shared" si="70"/>
        <v>197.68610239725743</v>
      </c>
      <c r="FE992" s="41">
        <f t="shared" si="70"/>
        <v>197.68610239725743</v>
      </c>
      <c r="FF992" s="41">
        <f t="shared" si="70"/>
        <v>197.68610239725743</v>
      </c>
    </row>
    <row r="993" spans="4:162">
      <c r="D993" s="75"/>
      <c r="M993" s="36">
        <f>+M992-M68</f>
        <v>-11262079.532448458</v>
      </c>
      <c r="AD993" s="42">
        <f>SUM(S992:AD992)</f>
        <v>1356.3320478504002</v>
      </c>
      <c r="AP993" s="42">
        <f>SUM(AE992:AP992)</f>
        <v>1407.1944996447905</v>
      </c>
      <c r="BB993" s="42">
        <f>SUM(AQ992:BB992)</f>
        <v>1559.7818550279599</v>
      </c>
      <c r="BN993" s="42">
        <f>SUM(BC992:BN992)</f>
        <v>1559.7818550279599</v>
      </c>
      <c r="BZ993" s="42">
        <f>SUM(BO992:BZ992)</f>
        <v>1618.3096745915082</v>
      </c>
      <c r="CL993" s="42">
        <f>SUM(CA992:CL992)</f>
        <v>1793.8931332821539</v>
      </c>
      <c r="CX993" s="42">
        <f>SUM(CM992:CX992)</f>
        <v>1793.8931332821539</v>
      </c>
      <c r="DJ993" s="42">
        <f>SUM(CY992:DJ992)</f>
        <v>1861.1227257802352</v>
      </c>
      <c r="DV993" s="42">
        <f>SUM(DK992:DV992)</f>
        <v>2062.8115032744781</v>
      </c>
      <c r="EH993" s="42">
        <f>SUM(DW992:EH992)</f>
        <v>2062.8115032744781</v>
      </c>
      <c r="ET993" s="42">
        <f>SUM(EI992:ET992)</f>
        <v>2140.1669346476306</v>
      </c>
      <c r="FF993" s="42">
        <f>SUM(EU992:FF992)</f>
        <v>2372.2332287670893</v>
      </c>
    </row>
    <row r="994" spans="4:162">
      <c r="F994" s="76"/>
    </row>
  </sheetData>
  <mergeCells count="41">
    <mergeCell ref="A677:B677"/>
    <mergeCell ref="A752:B752"/>
    <mergeCell ref="A827:B827"/>
    <mergeCell ref="A902:B902"/>
    <mergeCell ref="A227:B227"/>
    <mergeCell ref="A302:B302"/>
    <mergeCell ref="A377:B377"/>
    <mergeCell ref="A452:B452"/>
    <mergeCell ref="A527:B527"/>
    <mergeCell ref="A602:B602"/>
    <mergeCell ref="EI2:EQ2"/>
    <mergeCell ref="ER2:ET2"/>
    <mergeCell ref="EU2:FC2"/>
    <mergeCell ref="FD2:FF2"/>
    <mergeCell ref="A77:B77"/>
    <mergeCell ref="DT2:DV2"/>
    <mergeCell ref="DW2:EE2"/>
    <mergeCell ref="EF2:EH2"/>
    <mergeCell ref="BL2:BN2"/>
    <mergeCell ref="AB2:AD2"/>
    <mergeCell ref="A152:B152"/>
    <mergeCell ref="D152:O152"/>
    <mergeCell ref="CY2:DG2"/>
    <mergeCell ref="DH2:DJ2"/>
    <mergeCell ref="DK2:DS2"/>
    <mergeCell ref="BO2:BW2"/>
    <mergeCell ref="BX2:BZ2"/>
    <mergeCell ref="CA2:CI2"/>
    <mergeCell ref="CJ2:CL2"/>
    <mergeCell ref="CM2:CU2"/>
    <mergeCell ref="CV2:CX2"/>
    <mergeCell ref="AE2:AM2"/>
    <mergeCell ref="AN2:AP2"/>
    <mergeCell ref="AQ2:AY2"/>
    <mergeCell ref="AZ2:BB2"/>
    <mergeCell ref="BC2:BK2"/>
    <mergeCell ref="F1:J1"/>
    <mergeCell ref="A2:B2"/>
    <mergeCell ref="D2:O2"/>
    <mergeCell ref="P2:R2"/>
    <mergeCell ref="S2:AA2"/>
  </mergeCells>
  <pageMargins left="0.7" right="0.7" top="0.75" bottom="0.75" header="0.3" footer="0.3"/>
  <pageSetup paperSize="9" scale="58" orientation="landscape" verticalDpi="0" r:id="rId1"/>
  <rowBreaks count="1" manualBreakCount="1">
    <brk id="37" max="161" man="1"/>
  </rowBreaks>
  <colBreaks count="6" manualBreakCount="6">
    <brk id="18" max="989" man="1"/>
    <brk id="30" max="989" man="1"/>
    <brk id="42" max="989" man="1"/>
    <brk id="54" max="989" man="1"/>
    <brk id="114" max="989" man="1"/>
    <brk id="126" max="98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7"/>
  <sheetViews>
    <sheetView workbookViewId="0">
      <selection activeCell="F16" sqref="F16"/>
    </sheetView>
  </sheetViews>
  <sheetFormatPr defaultColWidth="9.140625" defaultRowHeight="12.75"/>
  <cols>
    <col min="1" max="1" width="9.140625" style="129"/>
    <col min="2" max="2" width="9.140625" style="129" customWidth="1"/>
    <col min="3" max="3" width="41.7109375" style="129" bestFit="1" customWidth="1"/>
    <col min="4" max="4" width="18.140625" style="129" bestFit="1" customWidth="1"/>
    <col min="5" max="5" width="28.85546875" style="129" customWidth="1"/>
    <col min="6" max="6" width="25.28515625" style="129" bestFit="1" customWidth="1"/>
    <col min="7" max="7" width="15" style="129" bestFit="1" customWidth="1"/>
    <col min="8" max="8" width="11.28515625" style="129" bestFit="1" customWidth="1"/>
    <col min="9" max="16384" width="9.140625" style="129"/>
  </cols>
  <sheetData>
    <row r="2" spans="3:8" ht="15">
      <c r="C2" s="128" t="s">
        <v>421</v>
      </c>
      <c r="D2" s="232" t="s">
        <v>464</v>
      </c>
      <c r="E2" s="232"/>
    </row>
    <row r="3" spans="3:8" ht="15">
      <c r="C3" s="128" t="s">
        <v>422</v>
      </c>
      <c r="D3" s="232" t="s">
        <v>465</v>
      </c>
      <c r="E3" s="232"/>
    </row>
    <row r="4" spans="3:8" ht="15">
      <c r="C4" s="128" t="s">
        <v>423</v>
      </c>
      <c r="D4" s="232" t="s">
        <v>466</v>
      </c>
      <c r="E4" s="232"/>
    </row>
    <row r="5" spans="3:8">
      <c r="C5" s="229"/>
      <c r="D5" s="229"/>
      <c r="E5" s="229"/>
    </row>
    <row r="6" spans="3:8" ht="15">
      <c r="C6" s="128" t="s">
        <v>424</v>
      </c>
      <c r="D6" s="128" t="s">
        <v>425</v>
      </c>
      <c r="E6" s="128" t="s">
        <v>426</v>
      </c>
    </row>
    <row r="7" spans="3:8" ht="15">
      <c r="C7" s="130" t="s">
        <v>427</v>
      </c>
      <c r="D7" s="131">
        <v>44398</v>
      </c>
      <c r="E7" s="130" t="s">
        <v>428</v>
      </c>
    </row>
    <row r="8" spans="3:8" ht="15">
      <c r="C8" s="130" t="s">
        <v>429</v>
      </c>
      <c r="D8" s="132">
        <v>5</v>
      </c>
      <c r="E8" s="130" t="s">
        <v>430</v>
      </c>
    </row>
    <row r="9" spans="3:8" ht="15">
      <c r="C9" s="130" t="s">
        <v>431</v>
      </c>
      <c r="D9" s="131">
        <f>EDATE(D7,D8*12)</f>
        <v>46224</v>
      </c>
      <c r="E9" s="130" t="s">
        <v>432</v>
      </c>
    </row>
    <row r="10" spans="3:8">
      <c r="C10" s="229"/>
      <c r="D10" s="229"/>
      <c r="E10" s="229"/>
    </row>
    <row r="11" spans="3:8" ht="15">
      <c r="C11" s="128" t="s">
        <v>433</v>
      </c>
      <c r="D11" s="128" t="s">
        <v>425</v>
      </c>
      <c r="E11" s="128" t="s">
        <v>426</v>
      </c>
    </row>
    <row r="12" spans="3:8" ht="15">
      <c r="C12" s="130" t="s">
        <v>467</v>
      </c>
      <c r="D12" s="133">
        <v>282111.46999999997</v>
      </c>
      <c r="E12" s="130" t="s">
        <v>434</v>
      </c>
    </row>
    <row r="13" spans="3:8" ht="30">
      <c r="C13" s="204" t="s">
        <v>588</v>
      </c>
      <c r="D13" s="133">
        <v>137239.62</v>
      </c>
      <c r="E13" s="130" t="s">
        <v>434</v>
      </c>
      <c r="F13" s="134">
        <f>D13*(1+35%)</f>
        <v>185273.48699999999</v>
      </c>
      <c r="G13" s="135"/>
      <c r="H13" s="135"/>
    </row>
    <row r="14" spans="3:8" ht="15">
      <c r="C14" s="130" t="s">
        <v>435</v>
      </c>
      <c r="D14" s="165">
        <f>D13-D16</f>
        <v>106392.7</v>
      </c>
      <c r="E14" s="130" t="s">
        <v>434</v>
      </c>
      <c r="F14" s="134">
        <f>D14*(1+35%)</f>
        <v>143630.14500000002</v>
      </c>
      <c r="H14" s="135"/>
    </row>
    <row r="15" spans="3:8" ht="15">
      <c r="C15" s="130" t="s">
        <v>436</v>
      </c>
      <c r="D15" s="136">
        <f>D14/D13</f>
        <v>0.77523312874226846</v>
      </c>
      <c r="E15" s="130" t="s">
        <v>437</v>
      </c>
      <c r="F15" s="137"/>
      <c r="G15" s="137"/>
      <c r="H15" s="138"/>
    </row>
    <row r="16" spans="3:8" ht="15">
      <c r="C16" s="130" t="s">
        <v>559</v>
      </c>
      <c r="D16" s="133">
        <v>30846.92</v>
      </c>
      <c r="E16" s="130" t="s">
        <v>468</v>
      </c>
      <c r="F16" s="137"/>
      <c r="G16" s="137"/>
      <c r="H16" s="138"/>
    </row>
    <row r="17" spans="2:8" ht="15">
      <c r="C17" s="130" t="s">
        <v>438</v>
      </c>
      <c r="D17" s="136">
        <f>D16/D13</f>
        <v>0.22476687125773154</v>
      </c>
      <c r="E17" s="130" t="s">
        <v>437</v>
      </c>
      <c r="F17" s="139"/>
      <c r="G17" s="137"/>
      <c r="H17" s="138"/>
    </row>
    <row r="18" spans="2:8" ht="15">
      <c r="C18" s="130" t="s">
        <v>439</v>
      </c>
      <c r="D18" s="140">
        <v>0.03</v>
      </c>
      <c r="E18" s="130" t="s">
        <v>437</v>
      </c>
      <c r="F18" s="141"/>
    </row>
    <row r="19" spans="2:8" ht="15">
      <c r="C19" s="130" t="s">
        <v>440</v>
      </c>
      <c r="D19" s="142">
        <f>IF(D17&gt;D18,(D13*(1-D18)-D14),0)</f>
        <v>26729.731400000004</v>
      </c>
      <c r="E19" s="130" t="s">
        <v>434</v>
      </c>
      <c r="F19" s="143"/>
      <c r="G19" s="135"/>
    </row>
    <row r="20" spans="2:8">
      <c r="C20" s="229"/>
      <c r="D20" s="229"/>
      <c r="E20" s="229"/>
      <c r="F20" s="141"/>
      <c r="G20" s="144"/>
    </row>
    <row r="21" spans="2:8" ht="15">
      <c r="C21" s="128" t="s">
        <v>441</v>
      </c>
      <c r="D21" s="128" t="s">
        <v>425</v>
      </c>
      <c r="E21" s="128" t="s">
        <v>426</v>
      </c>
      <c r="F21" s="141"/>
    </row>
    <row r="22" spans="2:8" ht="15">
      <c r="B22" s="145"/>
      <c r="C22" s="146" t="s">
        <v>469</v>
      </c>
      <c r="D22" s="147" t="s">
        <v>470</v>
      </c>
      <c r="E22" s="148" t="s">
        <v>443</v>
      </c>
      <c r="F22" s="141"/>
    </row>
    <row r="23" spans="2:8" ht="15">
      <c r="B23" s="145"/>
      <c r="C23" s="146" t="s">
        <v>444</v>
      </c>
      <c r="D23" s="147" t="s">
        <v>470</v>
      </c>
      <c r="E23" s="148" t="s">
        <v>443</v>
      </c>
      <c r="F23" s="141"/>
      <c r="G23" s="149"/>
    </row>
    <row r="24" spans="2:8" ht="15">
      <c r="C24" s="146" t="s">
        <v>445</v>
      </c>
      <c r="D24" s="150">
        <v>0.03</v>
      </c>
      <c r="E24" s="148" t="s">
        <v>446</v>
      </c>
      <c r="F24" s="141"/>
    </row>
    <row r="25" spans="2:8" ht="15">
      <c r="C25" s="151" t="s">
        <v>447</v>
      </c>
      <c r="D25" s="147" t="s">
        <v>442</v>
      </c>
      <c r="E25" s="152" t="s">
        <v>443</v>
      </c>
      <c r="F25" s="153"/>
    </row>
    <row r="26" spans="2:8" ht="15">
      <c r="C26" s="146" t="s">
        <v>448</v>
      </c>
      <c r="D26" s="154">
        <v>9</v>
      </c>
      <c r="E26" s="148" t="s">
        <v>430</v>
      </c>
      <c r="F26" s="141"/>
    </row>
    <row r="27" spans="2:8" ht="15">
      <c r="C27" s="146" t="s">
        <v>449</v>
      </c>
      <c r="D27" s="155">
        <v>3</v>
      </c>
      <c r="E27" s="148" t="s">
        <v>430</v>
      </c>
      <c r="F27" s="141"/>
    </row>
    <row r="28" spans="2:8" ht="30">
      <c r="C28" s="156" t="s">
        <v>450</v>
      </c>
      <c r="D28" s="150">
        <v>0.15</v>
      </c>
      <c r="E28" s="148" t="s">
        <v>437</v>
      </c>
      <c r="F28" s="141"/>
    </row>
    <row r="29" spans="2:8">
      <c r="C29" s="229"/>
      <c r="D29" s="229"/>
      <c r="E29" s="229"/>
      <c r="F29" s="141"/>
    </row>
    <row r="30" spans="2:8" ht="15">
      <c r="C30" s="128" t="s">
        <v>451</v>
      </c>
      <c r="D30" s="128" t="s">
        <v>425</v>
      </c>
      <c r="E30" s="128" t="s">
        <v>426</v>
      </c>
      <c r="F30" s="141"/>
    </row>
    <row r="31" spans="2:8" ht="15">
      <c r="C31" s="130" t="s">
        <v>452</v>
      </c>
      <c r="D31" s="157">
        <v>1</v>
      </c>
      <c r="E31" s="130" t="s">
        <v>453</v>
      </c>
      <c r="F31" s="141"/>
    </row>
    <row r="32" spans="2:8" ht="15">
      <c r="C32" s="130" t="s">
        <v>447</v>
      </c>
      <c r="D32" s="147">
        <v>0</v>
      </c>
      <c r="E32" s="130" t="s">
        <v>443</v>
      </c>
      <c r="F32" s="158"/>
    </row>
    <row r="33" spans="3:11" ht="15">
      <c r="C33" s="130" t="s">
        <v>454</v>
      </c>
      <c r="D33" s="147">
        <v>0</v>
      </c>
      <c r="E33" s="130" t="s">
        <v>443</v>
      </c>
      <c r="F33" s="158"/>
    </row>
    <row r="34" spans="3:11" ht="15">
      <c r="C34" s="130" t="s">
        <v>455</v>
      </c>
      <c r="D34" s="147">
        <v>1.59</v>
      </c>
      <c r="E34" s="130" t="s">
        <v>443</v>
      </c>
      <c r="F34" s="158"/>
      <c r="G34" s="129">
        <f>D34*(449825.41 )*12</f>
        <v>8582668.8227999993</v>
      </c>
    </row>
    <row r="35" spans="3:11" ht="15">
      <c r="C35" s="130" t="s">
        <v>456</v>
      </c>
      <c r="D35" s="159">
        <v>2.5000000000000001E-2</v>
      </c>
      <c r="E35" s="130" t="s">
        <v>446</v>
      </c>
      <c r="F35" s="158"/>
    </row>
    <row r="36" spans="3:11" ht="15">
      <c r="C36" s="130" t="s">
        <v>471</v>
      </c>
      <c r="D36" s="159">
        <v>0.15</v>
      </c>
      <c r="E36" s="130"/>
      <c r="F36" s="158"/>
    </row>
    <row r="37" spans="3:11" ht="15">
      <c r="C37" s="130" t="s">
        <v>457</v>
      </c>
      <c r="D37" s="159">
        <v>0.01</v>
      </c>
      <c r="E37" s="130"/>
      <c r="F37" s="158"/>
    </row>
    <row r="38" spans="3:11" ht="15">
      <c r="C38" s="230"/>
      <c r="D38" s="230"/>
      <c r="E38" s="230"/>
      <c r="F38" s="141"/>
      <c r="K38" s="129">
        <f>8579724</f>
        <v>8579724</v>
      </c>
    </row>
    <row r="39" spans="3:11" ht="15">
      <c r="C39" s="128" t="s">
        <v>458</v>
      </c>
      <c r="D39" s="128" t="s">
        <v>425</v>
      </c>
      <c r="E39" s="128" t="s">
        <v>426</v>
      </c>
      <c r="F39" s="141"/>
      <c r="I39" s="160"/>
      <c r="J39" s="161"/>
      <c r="K39" s="129">
        <f>K38/449825.41</f>
        <v>19.073453409401662</v>
      </c>
    </row>
    <row r="40" spans="3:11" ht="15">
      <c r="C40" s="130" t="s">
        <v>459</v>
      </c>
      <c r="D40" s="159">
        <v>7.4999999999999997E-2</v>
      </c>
      <c r="E40" s="130" t="s">
        <v>460</v>
      </c>
      <c r="F40" s="141"/>
      <c r="K40" s="129">
        <f>K39/12</f>
        <v>1.5894544507834718</v>
      </c>
    </row>
    <row r="41" spans="3:11" ht="15">
      <c r="C41" s="130" t="s">
        <v>461</v>
      </c>
      <c r="D41" s="159">
        <f>D40+D24</f>
        <v>0.105</v>
      </c>
      <c r="E41" s="130" t="s">
        <v>437</v>
      </c>
      <c r="F41" s="141"/>
    </row>
    <row r="42" spans="3:11" ht="15">
      <c r="C42" s="231" t="s">
        <v>462</v>
      </c>
      <c r="D42" s="231"/>
      <c r="E42" s="231"/>
      <c r="F42" s="141"/>
    </row>
    <row r="43" spans="3:11" ht="31.5" customHeight="1">
      <c r="C43" s="228" t="s">
        <v>463</v>
      </c>
      <c r="D43" s="228"/>
      <c r="E43" s="228"/>
      <c r="F43" s="141"/>
    </row>
    <row r="44" spans="3:11" ht="45.75" customHeight="1">
      <c r="C44" s="228" t="s">
        <v>593</v>
      </c>
      <c r="D44" s="228"/>
      <c r="E44" s="228"/>
      <c r="F44" s="141"/>
    </row>
    <row r="45" spans="3:11" ht="75.75" customHeight="1">
      <c r="C45" s="228" t="s">
        <v>589</v>
      </c>
      <c r="D45" s="228"/>
      <c r="E45" s="228"/>
      <c r="F45" s="141"/>
    </row>
    <row r="46" spans="3:11" ht="15">
      <c r="C46" s="228" t="s">
        <v>590</v>
      </c>
      <c r="D46" s="228"/>
      <c r="E46" s="228"/>
    </row>
    <row r="47" spans="3:11" ht="31.5" customHeight="1">
      <c r="C47" s="228" t="s">
        <v>592</v>
      </c>
      <c r="D47" s="228"/>
      <c r="E47" s="228"/>
    </row>
  </sheetData>
  <mergeCells count="14">
    <mergeCell ref="C20:E20"/>
    <mergeCell ref="D2:E2"/>
    <mergeCell ref="D3:E3"/>
    <mergeCell ref="D4:E4"/>
    <mergeCell ref="C5:E5"/>
    <mergeCell ref="C10:E10"/>
    <mergeCell ref="C47:E47"/>
    <mergeCell ref="C29:E29"/>
    <mergeCell ref="C38:E38"/>
    <mergeCell ref="C42:E42"/>
    <mergeCell ref="C43:E43"/>
    <mergeCell ref="C45:E45"/>
    <mergeCell ref="C46:E46"/>
    <mergeCell ref="C44:E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K20"/>
  <sheetViews>
    <sheetView topLeftCell="E1" workbookViewId="0">
      <selection activeCell="G19" sqref="G19"/>
    </sheetView>
  </sheetViews>
  <sheetFormatPr defaultRowHeight="12.75"/>
  <cols>
    <col min="3" max="3" width="9.42578125" bestFit="1" customWidth="1"/>
    <col min="5" max="5" width="35.42578125" bestFit="1" customWidth="1"/>
    <col min="6" max="6" width="11.85546875" bestFit="1" customWidth="1"/>
    <col min="7" max="7" width="12.85546875" bestFit="1" customWidth="1"/>
    <col min="8" max="10" width="17.28515625" bestFit="1" customWidth="1"/>
    <col min="11" max="11" width="2" bestFit="1" customWidth="1"/>
  </cols>
  <sheetData>
    <row r="5" spans="2:11">
      <c r="B5" s="102"/>
      <c r="C5" s="102"/>
    </row>
    <row r="6" spans="2:11">
      <c r="B6" s="102"/>
      <c r="C6" s="102"/>
    </row>
    <row r="7" spans="2:11">
      <c r="B7" s="102"/>
      <c r="C7" s="102"/>
      <c r="F7">
        <v>1</v>
      </c>
      <c r="G7">
        <f>F7+1</f>
        <v>2</v>
      </c>
      <c r="H7">
        <f>G7+1</f>
        <v>3</v>
      </c>
      <c r="I7">
        <f t="shared" ref="I7:J7" si="0">H7+1</f>
        <v>4</v>
      </c>
      <c r="J7">
        <f t="shared" si="0"/>
        <v>5</v>
      </c>
    </row>
    <row r="8" spans="2:11">
      <c r="B8" s="102"/>
      <c r="C8" s="166"/>
      <c r="E8" s="90" t="s">
        <v>560</v>
      </c>
      <c r="F8" s="167">
        <f t="shared" ref="F8:J8" si="1">EDATE(F9,-12)+1</f>
        <v>44287</v>
      </c>
      <c r="G8" s="167">
        <f t="shared" si="1"/>
        <v>44652</v>
      </c>
      <c r="H8" s="167">
        <f t="shared" si="1"/>
        <v>45017</v>
      </c>
      <c r="I8" s="167">
        <f t="shared" si="1"/>
        <v>45383</v>
      </c>
      <c r="J8" s="167">
        <f t="shared" si="1"/>
        <v>45748</v>
      </c>
      <c r="K8" t="s">
        <v>561</v>
      </c>
    </row>
    <row r="9" spans="2:11">
      <c r="B9" s="102"/>
      <c r="C9" s="168"/>
      <c r="E9" s="90" t="s">
        <v>432</v>
      </c>
      <c r="F9" s="167">
        <v>44651</v>
      </c>
      <c r="G9" s="167">
        <f t="shared" ref="G9:J9" si="2">EDATE(F9,12)</f>
        <v>45016</v>
      </c>
      <c r="H9" s="167">
        <f>EDATE(G9,12)</f>
        <v>45382</v>
      </c>
      <c r="I9" s="167">
        <f t="shared" si="2"/>
        <v>45747</v>
      </c>
      <c r="J9" s="167">
        <f t="shared" si="2"/>
        <v>46112</v>
      </c>
      <c r="K9" t="s">
        <v>561</v>
      </c>
    </row>
    <row r="10" spans="2:11">
      <c r="B10" s="102"/>
      <c r="C10" s="102"/>
      <c r="E10" s="169" t="s">
        <v>562</v>
      </c>
      <c r="F10" s="170">
        <f>SUM('Leased Area'!J65:Q65)</f>
        <v>72715493.5</v>
      </c>
      <c r="G10" s="170">
        <f>SUM('Leased Area'!R65:AC65)</f>
        <v>111390768</v>
      </c>
      <c r="H10" s="170">
        <f>SUM('Leased Area'!AD65:AO65)*(1+15%)</f>
        <v>129137677.94999999</v>
      </c>
      <c r="I10" s="170">
        <f>SUM('Leased Area'!AP65:BA65)*(1+15%)</f>
        <v>129801678.74999999</v>
      </c>
      <c r="J10" s="170">
        <f>SUM('Leased Area'!BB65:BM65)*(1+15%)</f>
        <v>130259842.19999999</v>
      </c>
    </row>
    <row r="11" spans="2:11">
      <c r="B11" s="102"/>
      <c r="C11" s="102"/>
    </row>
    <row r="13" spans="2:11">
      <c r="E13" t="s">
        <v>559</v>
      </c>
      <c r="F13" s="170"/>
      <c r="G13" s="170"/>
      <c r="H13" s="170"/>
      <c r="I13" s="170"/>
      <c r="J13" s="170"/>
    </row>
    <row r="14" spans="2:11">
      <c r="E14" s="169" t="s">
        <v>562</v>
      </c>
      <c r="F14" s="170">
        <f>SUM('Unleased Area'!L32:S32)*60%</f>
        <v>12517339.199999999</v>
      </c>
      <c r="G14" s="170">
        <f>SUM('Unleased Area'!T32:AE32)</f>
        <v>31293348</v>
      </c>
      <c r="H14" s="170">
        <f>SUM('Unleased Area'!AF32:AQ32)*(1+15%)</f>
        <v>35987350.199999996</v>
      </c>
      <c r="I14" s="170">
        <f>SUM('Unleased Area'!AR32:BC32)*(1+15%)</f>
        <v>35987350.199999996</v>
      </c>
      <c r="J14" s="170">
        <f>SUM('Unleased Area'!BD32:BO32)*(1+15%)</f>
        <v>35987350.199999996</v>
      </c>
    </row>
    <row r="16" spans="2:11">
      <c r="E16" t="s">
        <v>563</v>
      </c>
      <c r="F16" s="170">
        <f>F10+F14</f>
        <v>85232832.700000003</v>
      </c>
      <c r="G16" s="170">
        <f t="shared" ref="G16:J16" si="3">G10+G14</f>
        <v>142684116</v>
      </c>
      <c r="H16" s="170">
        <f t="shared" si="3"/>
        <v>165125028.14999998</v>
      </c>
      <c r="I16" s="170">
        <f t="shared" si="3"/>
        <v>165789028.94999999</v>
      </c>
      <c r="J16" s="170">
        <f t="shared" si="3"/>
        <v>166247192.39999998</v>
      </c>
    </row>
    <row r="20" spans="5:7">
      <c r="E20" s="111" t="s">
        <v>564</v>
      </c>
      <c r="F20">
        <f>(F14/8)*60%</f>
        <v>938800.44</v>
      </c>
      <c r="G20">
        <f>(G14/12)*40%</f>
        <v>1043111.6000000001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45"/>
  <sheetViews>
    <sheetView showGridLines="0" topLeftCell="A18" workbookViewId="0">
      <selection activeCell="N29" sqref="N29"/>
    </sheetView>
  </sheetViews>
  <sheetFormatPr defaultColWidth="9.140625" defaultRowHeight="15"/>
  <cols>
    <col min="1" max="1" width="9.140625" style="173"/>
    <col min="2" max="2" width="29.85546875" style="173" customWidth="1"/>
    <col min="3" max="3" width="19.5703125" style="173" bestFit="1" customWidth="1"/>
    <col min="4" max="4" width="14.85546875" style="173" bestFit="1" customWidth="1"/>
    <col min="5" max="9" width="10" style="173" customWidth="1"/>
    <col min="10" max="10" width="9.140625" style="173"/>
    <col min="11" max="11" width="20.28515625" style="173" bestFit="1" customWidth="1"/>
    <col min="12" max="12" width="10" style="173" bestFit="1" customWidth="1"/>
    <col min="13" max="13" width="9.140625" style="173"/>
    <col min="14" max="14" width="17.5703125" style="173" bestFit="1" customWidth="1"/>
    <col min="15" max="16" width="9.140625" style="173"/>
    <col min="17" max="17" width="14.5703125" style="173" bestFit="1" customWidth="1"/>
    <col min="18" max="16384" width="9.140625" style="173"/>
  </cols>
  <sheetData>
    <row r="3" spans="2:17">
      <c r="Q3" s="174"/>
    </row>
    <row r="5" spans="2:17">
      <c r="E5" s="175"/>
      <c r="F5" s="175"/>
      <c r="G5" s="175"/>
      <c r="H5" s="175"/>
      <c r="I5" s="175"/>
    </row>
    <row r="6" spans="2:17" ht="15.75" thickBot="1">
      <c r="E6" s="176"/>
      <c r="F6" s="176"/>
      <c r="G6" s="176"/>
      <c r="H6" s="176"/>
      <c r="I6" s="176"/>
    </row>
    <row r="7" spans="2:17">
      <c r="B7" s="268" t="s">
        <v>566</v>
      </c>
      <c r="C7" s="269"/>
      <c r="D7" s="177">
        <v>1</v>
      </c>
      <c r="E7" s="177">
        <v>2</v>
      </c>
      <c r="F7" s="177">
        <f>E7+1</f>
        <v>3</v>
      </c>
      <c r="G7" s="177">
        <f t="shared" ref="G7:H7" si="0">F7+1</f>
        <v>4</v>
      </c>
      <c r="H7" s="177">
        <f t="shared" si="0"/>
        <v>5</v>
      </c>
      <c r="I7" s="177">
        <v>6</v>
      </c>
    </row>
    <row r="8" spans="2:17">
      <c r="B8" s="270"/>
      <c r="C8" s="271"/>
      <c r="D8" s="178">
        <f>EDATE(D9,-12)+1</f>
        <v>43922</v>
      </c>
      <c r="E8" s="178">
        <f t="shared" ref="E8:I8" si="1">EDATE(E9,-12)+1</f>
        <v>44287</v>
      </c>
      <c r="F8" s="178">
        <f t="shared" si="1"/>
        <v>44652</v>
      </c>
      <c r="G8" s="178">
        <f t="shared" si="1"/>
        <v>45017</v>
      </c>
      <c r="H8" s="178">
        <f t="shared" si="1"/>
        <v>45383</v>
      </c>
      <c r="I8" s="178">
        <f t="shared" si="1"/>
        <v>45748</v>
      </c>
    </row>
    <row r="9" spans="2:17">
      <c r="B9" s="270"/>
      <c r="C9" s="271"/>
      <c r="D9" s="178">
        <f>DATE(2021,3,31)</f>
        <v>44286</v>
      </c>
      <c r="E9" s="178">
        <f>EDATE(D9,12)</f>
        <v>44651</v>
      </c>
      <c r="F9" s="178">
        <f t="shared" ref="F9:I9" si="2">EDATE(E9,12)</f>
        <v>45016</v>
      </c>
      <c r="G9" s="178">
        <f t="shared" si="2"/>
        <v>45382</v>
      </c>
      <c r="H9" s="178">
        <f t="shared" si="2"/>
        <v>45747</v>
      </c>
      <c r="I9" s="178">
        <f t="shared" si="2"/>
        <v>46112</v>
      </c>
    </row>
    <row r="10" spans="2:17">
      <c r="B10" s="242"/>
      <c r="C10" s="243"/>
      <c r="D10" s="243"/>
      <c r="E10" s="243"/>
      <c r="F10" s="243"/>
      <c r="G10" s="243"/>
      <c r="H10" s="243"/>
      <c r="I10" s="244"/>
    </row>
    <row r="11" spans="2:17">
      <c r="B11" s="272" t="s">
        <v>567</v>
      </c>
      <c r="C11" s="273"/>
      <c r="D11" s="245"/>
      <c r="E11" s="246"/>
      <c r="F11" s="246"/>
      <c r="G11" s="246"/>
      <c r="H11" s="246"/>
      <c r="I11" s="247"/>
    </row>
    <row r="12" spans="2:17">
      <c r="B12" s="261" t="s">
        <v>568</v>
      </c>
      <c r="C12" s="261"/>
      <c r="D12" s="130">
        <f>'Calculation Sheet'!F16/10^6</f>
        <v>85.232832700000003</v>
      </c>
      <c r="E12" s="130">
        <f>'Calculation Sheet'!G16/10^6</f>
        <v>142.68411599999999</v>
      </c>
      <c r="F12" s="130">
        <f>'Calculation Sheet'!H16/10^6</f>
        <v>165.12502814999996</v>
      </c>
      <c r="G12" s="130">
        <f>'Calculation Sheet'!I16/10^6</f>
        <v>165.78902894999999</v>
      </c>
      <c r="H12" s="130">
        <f>'Calculation Sheet'!J16/10^6</f>
        <v>166.24719239999999</v>
      </c>
      <c r="I12" s="130">
        <f>H12*(1+15%)</f>
        <v>191.18427125999997</v>
      </c>
    </row>
    <row r="13" spans="2:17">
      <c r="B13" s="248"/>
      <c r="C13" s="249"/>
      <c r="D13" s="249"/>
      <c r="E13" s="249"/>
      <c r="F13" s="249"/>
      <c r="G13" s="249"/>
      <c r="H13" s="249"/>
      <c r="I13" s="250"/>
    </row>
    <row r="14" spans="2:17">
      <c r="B14" s="232" t="s">
        <v>569</v>
      </c>
      <c r="C14" s="232"/>
      <c r="D14" s="179">
        <f>D12</f>
        <v>85.232832700000003</v>
      </c>
      <c r="E14" s="179">
        <f t="shared" ref="E14:H14" si="3">E12</f>
        <v>142.68411599999999</v>
      </c>
      <c r="F14" s="179">
        <f t="shared" si="3"/>
        <v>165.12502814999996</v>
      </c>
      <c r="G14" s="179">
        <f t="shared" si="3"/>
        <v>165.78902894999999</v>
      </c>
      <c r="H14" s="179">
        <f t="shared" si="3"/>
        <v>166.24719239999999</v>
      </c>
      <c r="I14" s="179">
        <f>I12</f>
        <v>191.18427125999997</v>
      </c>
    </row>
    <row r="15" spans="2:17">
      <c r="B15" s="248"/>
      <c r="C15" s="249"/>
      <c r="D15" s="249"/>
      <c r="E15" s="249"/>
      <c r="F15" s="249"/>
      <c r="G15" s="249"/>
      <c r="H15" s="249"/>
      <c r="I15" s="250"/>
    </row>
    <row r="16" spans="2:17">
      <c r="B16" s="257" t="s">
        <v>570</v>
      </c>
      <c r="C16" s="257"/>
      <c r="D16" s="251"/>
      <c r="E16" s="252"/>
      <c r="F16" s="252"/>
      <c r="G16" s="252"/>
      <c r="H16" s="252"/>
      <c r="I16" s="253"/>
    </row>
    <row r="17" spans="2:17">
      <c r="B17" s="254"/>
      <c r="C17" s="255"/>
      <c r="D17" s="255"/>
      <c r="E17" s="255"/>
      <c r="F17" s="255"/>
      <c r="G17" s="255"/>
      <c r="H17" s="255"/>
      <c r="I17" s="256"/>
    </row>
    <row r="18" spans="2:17">
      <c r="B18" s="265" t="s">
        <v>571</v>
      </c>
      <c r="C18" s="266"/>
      <c r="D18" s="266"/>
      <c r="E18" s="266"/>
      <c r="F18" s="266"/>
      <c r="G18" s="266"/>
      <c r="H18" s="266"/>
      <c r="I18" s="267"/>
      <c r="J18" s="180"/>
    </row>
    <row r="19" spans="2:17" s="180" customFormat="1">
      <c r="B19" s="261" t="s">
        <v>572</v>
      </c>
      <c r="C19" s="261"/>
      <c r="D19" s="130">
        <f>-('Basic Information'!G34/10^6)</f>
        <v>-8.5826688227999988</v>
      </c>
      <c r="E19" s="130">
        <f>D19*(1+'Basic Information'!$D$35)</f>
        <v>-8.7972355433699985</v>
      </c>
      <c r="F19" s="130">
        <f>E19*(1+'Basic Information'!$D$35)</f>
        <v>-9.0171664319542479</v>
      </c>
      <c r="G19" s="130">
        <f>F19*(1+'Basic Information'!$D$35)</f>
        <v>-9.2425955927531032</v>
      </c>
      <c r="H19" s="130">
        <f>G19*(1+'Basic Information'!$D$35)</f>
        <v>-9.4736604825719297</v>
      </c>
      <c r="I19" s="130">
        <f>H19*(1+'Basic Information'!$D$35)</f>
        <v>-9.7105019946362265</v>
      </c>
    </row>
    <row r="20" spans="2:17" s="180" customFormat="1">
      <c r="B20" s="261" t="s">
        <v>573</v>
      </c>
      <c r="C20" s="261"/>
      <c r="D20" s="130">
        <f>-('Calculation Sheet'!F20/10^6)</f>
        <v>-0.93880043999999996</v>
      </c>
      <c r="E20" s="130">
        <f>-('Calculation Sheet'!G20/10^6)</f>
        <v>-1.0431116</v>
      </c>
      <c r="F20" s="130">
        <f>-'[2]Annual Rent'!H34/10^6</f>
        <v>0</v>
      </c>
      <c r="G20" s="130">
        <f>-'[2]Annual Rent'!I34/10^6</f>
        <v>0</v>
      </c>
      <c r="H20" s="130">
        <f>-'[2]Annual Rent'!J34/10^6</f>
        <v>0</v>
      </c>
      <c r="I20" s="130"/>
    </row>
    <row r="21" spans="2:17">
      <c r="B21" s="262"/>
      <c r="C21" s="263"/>
      <c r="D21" s="263"/>
      <c r="E21" s="263"/>
      <c r="F21" s="263"/>
      <c r="G21" s="263"/>
      <c r="H21" s="263"/>
      <c r="I21" s="264"/>
    </row>
    <row r="22" spans="2:17">
      <c r="B22" s="232" t="s">
        <v>574</v>
      </c>
      <c r="C22" s="232"/>
      <c r="D22" s="181">
        <f t="shared" ref="D22:I22" si="4">+SUM(D19:D20)</f>
        <v>-9.5214692627999984</v>
      </c>
      <c r="E22" s="181">
        <f t="shared" si="4"/>
        <v>-9.8403471433699981</v>
      </c>
      <c r="F22" s="181">
        <f t="shared" si="4"/>
        <v>-9.0171664319542479</v>
      </c>
      <c r="G22" s="181">
        <f t="shared" si="4"/>
        <v>-9.2425955927531032</v>
      </c>
      <c r="H22" s="181">
        <f t="shared" si="4"/>
        <v>-9.4736604825719297</v>
      </c>
      <c r="I22" s="181">
        <f t="shared" si="4"/>
        <v>-9.7105019946362265</v>
      </c>
      <c r="J22" s="182"/>
      <c r="K22" s="182"/>
      <c r="L22" s="182"/>
      <c r="M22" s="182"/>
      <c r="N22" s="182"/>
      <c r="O22" s="182"/>
      <c r="P22" s="182"/>
      <c r="Q22" s="182"/>
    </row>
    <row r="23" spans="2:17">
      <c r="B23" s="242"/>
      <c r="C23" s="243"/>
      <c r="D23" s="243"/>
      <c r="E23" s="243"/>
      <c r="F23" s="243"/>
      <c r="G23" s="243"/>
      <c r="H23" s="243"/>
      <c r="I23" s="244"/>
      <c r="K23" s="183"/>
    </row>
    <row r="24" spans="2:17">
      <c r="B24" s="257" t="s">
        <v>575</v>
      </c>
      <c r="C24" s="257"/>
      <c r="D24" s="184">
        <f t="shared" ref="D24:I24" si="5">D14+D22</f>
        <v>75.711363437200006</v>
      </c>
      <c r="E24" s="184">
        <f t="shared" si="5"/>
        <v>132.84376885662999</v>
      </c>
      <c r="F24" s="184">
        <f t="shared" si="5"/>
        <v>156.10786171804571</v>
      </c>
      <c r="G24" s="184">
        <f t="shared" si="5"/>
        <v>156.54643335724688</v>
      </c>
      <c r="H24" s="184">
        <f t="shared" si="5"/>
        <v>156.77353191742804</v>
      </c>
      <c r="I24" s="184">
        <f t="shared" si="5"/>
        <v>181.47376926536376</v>
      </c>
      <c r="K24" s="183"/>
    </row>
    <row r="25" spans="2:17">
      <c r="B25" s="242"/>
      <c r="C25" s="243"/>
      <c r="D25" s="243"/>
      <c r="E25" s="243"/>
      <c r="F25" s="243"/>
      <c r="G25" s="243"/>
      <c r="H25" s="243"/>
      <c r="I25" s="244"/>
      <c r="K25" s="183"/>
    </row>
    <row r="26" spans="2:17">
      <c r="B26" s="232" t="s">
        <v>576</v>
      </c>
      <c r="C26" s="232"/>
      <c r="D26" s="185">
        <v>0</v>
      </c>
      <c r="E26" s="185">
        <v>0</v>
      </c>
      <c r="F26" s="185">
        <v>0</v>
      </c>
      <c r="G26" s="185">
        <v>0</v>
      </c>
      <c r="H26" s="185">
        <f>I24/'Basic Information'!D40</f>
        <v>2419.6502568715168</v>
      </c>
      <c r="I26" s="185"/>
      <c r="K26" s="186"/>
    </row>
    <row r="27" spans="2:17">
      <c r="B27" s="232" t="s">
        <v>577</v>
      </c>
      <c r="C27" s="232"/>
      <c r="D27" s="185"/>
      <c r="E27" s="185"/>
      <c r="F27" s="185"/>
      <c r="G27" s="185"/>
      <c r="H27" s="185">
        <f>-H26*'Basic Information'!D37</f>
        <v>-24.196502568715168</v>
      </c>
      <c r="I27" s="185"/>
      <c r="K27" s="186"/>
      <c r="L27" s="173">
        <f>30*10^7</f>
        <v>300000000</v>
      </c>
      <c r="N27" s="206">
        <f>449825.41 *2200</f>
        <v>989615902</v>
      </c>
    </row>
    <row r="28" spans="2:17">
      <c r="B28" s="242"/>
      <c r="C28" s="243"/>
      <c r="D28" s="243"/>
      <c r="E28" s="243"/>
      <c r="F28" s="243"/>
      <c r="G28" s="243"/>
      <c r="H28" s="243"/>
      <c r="I28" s="244"/>
      <c r="L28" s="173">
        <f>L27/8361</f>
        <v>35880.875493362037</v>
      </c>
      <c r="N28" s="173">
        <f>10454.4*70000</f>
        <v>731808000</v>
      </c>
    </row>
    <row r="29" spans="2:17">
      <c r="B29" s="257" t="s">
        <v>578</v>
      </c>
      <c r="C29" s="257"/>
      <c r="D29" s="185">
        <f t="shared" ref="D29:I31" si="6">D24+SUM(D26:D28)</f>
        <v>75.711363437200006</v>
      </c>
      <c r="E29" s="185">
        <f t="shared" si="6"/>
        <v>132.84376885662999</v>
      </c>
      <c r="F29" s="185">
        <f t="shared" si="6"/>
        <v>156.10786171804571</v>
      </c>
      <c r="G29" s="185">
        <f t="shared" si="6"/>
        <v>156.54643335724688</v>
      </c>
      <c r="H29" s="185">
        <f t="shared" si="6"/>
        <v>2552.2272862202299</v>
      </c>
      <c r="I29" s="185">
        <f t="shared" si="6"/>
        <v>181.47376926536376</v>
      </c>
      <c r="N29" s="207">
        <f>SUM(N27:N28)</f>
        <v>1721423902</v>
      </c>
    </row>
    <row r="30" spans="2:17">
      <c r="B30" s="242"/>
      <c r="C30" s="243"/>
      <c r="D30" s="243"/>
      <c r="E30" s="243"/>
      <c r="F30" s="243"/>
      <c r="G30" s="243"/>
      <c r="H30" s="243"/>
      <c r="I30" s="244"/>
    </row>
    <row r="31" spans="2:17">
      <c r="B31" s="257" t="s">
        <v>579</v>
      </c>
      <c r="C31" s="257"/>
      <c r="D31" s="181">
        <f>D29</f>
        <v>75.711363437200006</v>
      </c>
      <c r="E31" s="181">
        <f t="shared" ref="E31:H31" si="7">E29</f>
        <v>132.84376885662999</v>
      </c>
      <c r="F31" s="181">
        <f t="shared" si="7"/>
        <v>156.10786171804571</v>
      </c>
      <c r="G31" s="181">
        <f t="shared" si="7"/>
        <v>156.54643335724688</v>
      </c>
      <c r="H31" s="181">
        <f t="shared" si="7"/>
        <v>2552.2272862202299</v>
      </c>
      <c r="I31" s="185">
        <f t="shared" si="6"/>
        <v>181.47376926536376</v>
      </c>
    </row>
    <row r="32" spans="2:17">
      <c r="B32" s="254"/>
      <c r="C32" s="255"/>
      <c r="D32" s="187"/>
      <c r="E32" s="187"/>
      <c r="F32" s="187"/>
      <c r="G32" s="187"/>
      <c r="H32" s="187"/>
      <c r="I32" s="197"/>
    </row>
    <row r="33" spans="2:11">
      <c r="B33" s="198" t="s">
        <v>580</v>
      </c>
      <c r="C33" s="188">
        <f>'Basic Information'!D41</f>
        <v>0.105</v>
      </c>
      <c r="D33" s="258"/>
      <c r="E33" s="258"/>
      <c r="F33" s="258"/>
      <c r="G33" s="258"/>
      <c r="H33" s="258"/>
      <c r="I33" s="199"/>
    </row>
    <row r="34" spans="2:11">
      <c r="B34" s="259"/>
      <c r="C34" s="259"/>
      <c r="D34" s="189"/>
      <c r="E34" s="189"/>
      <c r="F34" s="189"/>
      <c r="G34" s="189"/>
      <c r="H34" s="189"/>
      <c r="I34" s="196"/>
    </row>
    <row r="35" spans="2:11">
      <c r="B35" s="163" t="s">
        <v>581</v>
      </c>
      <c r="C35" s="190">
        <f>NPV(C33,D31:H31)</f>
        <v>1947.2180450553876</v>
      </c>
      <c r="D35" s="191"/>
      <c r="E35" s="189"/>
      <c r="F35" s="192"/>
      <c r="G35" s="193"/>
      <c r="H35" s="191"/>
      <c r="I35" s="200"/>
    </row>
    <row r="36" spans="2:11">
      <c r="B36" s="260"/>
      <c r="C36" s="260"/>
      <c r="D36" s="194"/>
      <c r="E36" s="194"/>
      <c r="F36" s="194"/>
      <c r="G36" s="194"/>
      <c r="H36" s="194"/>
      <c r="I36" s="201"/>
    </row>
    <row r="37" spans="2:11" ht="17.25">
      <c r="B37" s="202" t="s">
        <v>582</v>
      </c>
      <c r="C37" s="190">
        <f>C35</f>
        <v>1947.2180450553876</v>
      </c>
      <c r="D37" s="194"/>
      <c r="E37" s="194"/>
      <c r="F37" s="194"/>
      <c r="G37" s="194"/>
      <c r="H37" s="194"/>
      <c r="I37" s="201"/>
      <c r="K37" s="205">
        <v>0.25</v>
      </c>
    </row>
    <row r="38" spans="2:11" ht="17.25">
      <c r="B38" s="202" t="s">
        <v>583</v>
      </c>
      <c r="C38" s="190">
        <f>C37*10^6</f>
        <v>1947218045.0553877</v>
      </c>
      <c r="D38" s="194"/>
      <c r="E38" s="194"/>
      <c r="F38" s="194"/>
      <c r="G38" s="194"/>
      <c r="H38" s="194"/>
      <c r="I38" s="201"/>
      <c r="K38" s="173">
        <f>C38*(1-K37)</f>
        <v>1460413533.7915409</v>
      </c>
    </row>
    <row r="39" spans="2:11">
      <c r="B39" s="198" t="s">
        <v>586</v>
      </c>
      <c r="C39" s="190">
        <f>C38/'Basic Information'!D13</f>
        <v>14188.454070736918</v>
      </c>
      <c r="D39" s="194"/>
      <c r="E39" s="194"/>
      <c r="F39" s="194"/>
      <c r="G39" s="194"/>
      <c r="H39" s="194"/>
      <c r="I39" s="201"/>
    </row>
    <row r="40" spans="2:11">
      <c r="B40" s="233" t="s">
        <v>584</v>
      </c>
      <c r="C40" s="234"/>
      <c r="D40" s="234"/>
      <c r="E40" s="234"/>
      <c r="F40" s="234"/>
      <c r="G40" s="234"/>
      <c r="H40" s="234"/>
      <c r="I40" s="235"/>
    </row>
    <row r="41" spans="2:11">
      <c r="B41" s="236" t="s">
        <v>587</v>
      </c>
      <c r="C41" s="236"/>
      <c r="D41" s="236"/>
      <c r="E41" s="236"/>
      <c r="F41" s="236"/>
      <c r="G41" s="236"/>
      <c r="H41" s="236"/>
      <c r="I41" s="236"/>
    </row>
    <row r="42" spans="2:11" ht="30" customHeight="1">
      <c r="B42" s="237" t="s">
        <v>591</v>
      </c>
      <c r="C42" s="238"/>
      <c r="D42" s="238"/>
      <c r="E42" s="238"/>
      <c r="F42" s="238"/>
      <c r="G42" s="238"/>
      <c r="H42" s="238"/>
      <c r="I42" s="239"/>
    </row>
    <row r="43" spans="2:11">
      <c r="B43" s="240" t="s">
        <v>585</v>
      </c>
      <c r="C43" s="241"/>
      <c r="D43" s="241"/>
      <c r="E43" s="241"/>
      <c r="F43" s="241"/>
      <c r="G43" s="241"/>
      <c r="H43" s="241"/>
      <c r="I43" s="203"/>
    </row>
    <row r="45" spans="2:11">
      <c r="C45" s="195"/>
      <c r="D45" s="195"/>
    </row>
  </sheetData>
  <mergeCells count="33">
    <mergeCell ref="B14:C14"/>
    <mergeCell ref="B16:C16"/>
    <mergeCell ref="B18:I18"/>
    <mergeCell ref="B7:C9"/>
    <mergeCell ref="B11:C11"/>
    <mergeCell ref="B12:C12"/>
    <mergeCell ref="B19:C19"/>
    <mergeCell ref="B20:C20"/>
    <mergeCell ref="B22:C22"/>
    <mergeCell ref="B21:I21"/>
    <mergeCell ref="B23:I23"/>
    <mergeCell ref="B24:C24"/>
    <mergeCell ref="B26:C26"/>
    <mergeCell ref="B27:C27"/>
    <mergeCell ref="B29:C29"/>
    <mergeCell ref="B25:I25"/>
    <mergeCell ref="B28:I28"/>
    <mergeCell ref="B40:I40"/>
    <mergeCell ref="B41:I41"/>
    <mergeCell ref="B42:I42"/>
    <mergeCell ref="B43:H43"/>
    <mergeCell ref="B10:I10"/>
    <mergeCell ref="D11:I11"/>
    <mergeCell ref="B13:I13"/>
    <mergeCell ref="B15:I15"/>
    <mergeCell ref="D16:I16"/>
    <mergeCell ref="B17:I17"/>
    <mergeCell ref="B31:C31"/>
    <mergeCell ref="B32:C32"/>
    <mergeCell ref="D33:H33"/>
    <mergeCell ref="B34:C34"/>
    <mergeCell ref="B36:C36"/>
    <mergeCell ref="B30:I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G990"/>
  <sheetViews>
    <sheetView zoomScale="78" zoomScaleNormal="78" zoomScaleSheetLayoutView="70" workbookViewId="0">
      <selection activeCell="B16" sqref="B16"/>
    </sheetView>
  </sheetViews>
  <sheetFormatPr defaultRowHeight="12.75"/>
  <cols>
    <col min="1" max="1" width="17.28515625" style="3" bestFit="1" customWidth="1"/>
    <col min="2" max="2" width="35.28515625" style="3" bestFit="1" customWidth="1"/>
    <col min="3" max="3" width="14.42578125" style="45" bestFit="1" customWidth="1"/>
    <col min="4" max="4" width="15.85546875" style="3" hidden="1" customWidth="1"/>
    <col min="5" max="5" width="14.140625" style="3" hidden="1" customWidth="1"/>
    <col min="6" max="11" width="15.85546875" style="3" hidden="1" customWidth="1"/>
    <col min="12" max="12" width="15.5703125" style="3" hidden="1" customWidth="1"/>
    <col min="13" max="13" width="15.85546875" style="3" hidden="1" customWidth="1"/>
    <col min="14" max="15" width="15.5703125" style="3" hidden="1" customWidth="1"/>
    <col min="16" max="16" width="14.85546875" style="3" hidden="1" customWidth="1"/>
    <col min="17" max="17" width="14.28515625" style="3" hidden="1" customWidth="1"/>
    <col min="18" max="18" width="16.7109375" style="3" hidden="1" customWidth="1"/>
    <col min="19" max="19" width="14" style="3" hidden="1" customWidth="1"/>
    <col min="20" max="22" width="14.28515625" style="3" hidden="1" customWidth="1"/>
    <col min="23" max="23" width="14.85546875" style="3" hidden="1" customWidth="1"/>
    <col min="24" max="24" width="14" style="3" hidden="1" customWidth="1"/>
    <col min="25" max="25" width="14.28515625" style="3" hidden="1" customWidth="1"/>
    <col min="26" max="27" width="14.85546875" style="3" hidden="1" customWidth="1"/>
    <col min="28" max="29" width="14" style="3" hidden="1" customWidth="1"/>
    <col min="30" max="30" width="14.28515625" style="3" hidden="1" customWidth="1"/>
    <col min="31" max="33" width="14.28515625" style="3" bestFit="1" customWidth="1"/>
    <col min="34" max="34" width="14" style="3" bestFit="1" customWidth="1"/>
    <col min="35" max="35" width="14.28515625" style="3" bestFit="1" customWidth="1"/>
    <col min="36" max="36" width="14" style="3" bestFit="1" customWidth="1"/>
    <col min="37" max="37" width="14.85546875" style="3" bestFit="1" customWidth="1"/>
    <col min="38" max="38" width="14.28515625" style="3" bestFit="1" customWidth="1"/>
    <col min="39" max="39" width="14" style="3" bestFit="1" customWidth="1"/>
    <col min="40" max="42" width="14.42578125" style="3" bestFit="1" customWidth="1"/>
    <col min="43" max="43" width="14.85546875" style="3" bestFit="1" customWidth="1"/>
    <col min="44" max="46" width="14.42578125" style="3" bestFit="1" customWidth="1"/>
    <col min="47" max="48" width="14.85546875" style="3" bestFit="1" customWidth="1"/>
    <col min="49" max="49" width="14.42578125" style="3" bestFit="1" customWidth="1"/>
    <col min="50" max="52" width="14.85546875" style="3" bestFit="1" customWidth="1"/>
    <col min="53" max="54" width="14.42578125" style="3" bestFit="1" customWidth="1"/>
    <col min="55" max="55" width="14.85546875" style="3" bestFit="1" customWidth="1"/>
    <col min="56" max="64" width="14.42578125" style="3" bestFit="1" customWidth="1"/>
    <col min="65" max="66" width="14.85546875" style="3" bestFit="1" customWidth="1"/>
    <col min="67" max="67" width="14.42578125" style="3" bestFit="1" customWidth="1"/>
    <col min="68" max="68" width="14.85546875" style="3" bestFit="1" customWidth="1"/>
    <col min="69" max="69" width="14.42578125" style="3" bestFit="1" customWidth="1"/>
    <col min="70" max="71" width="14.85546875" style="3" bestFit="1" customWidth="1"/>
    <col min="72" max="76" width="14.42578125" style="3" bestFit="1" customWidth="1"/>
    <col min="77" max="79" width="14.85546875" style="3" bestFit="1" customWidth="1"/>
    <col min="80" max="83" width="14.42578125" style="3" bestFit="1" customWidth="1"/>
    <col min="84" max="85" width="14.85546875" style="3" bestFit="1" customWidth="1"/>
    <col min="86" max="86" width="14.42578125" style="3" bestFit="1" customWidth="1"/>
    <col min="87" max="87" width="14.85546875" style="3" bestFit="1" customWidth="1"/>
    <col min="88" max="119" width="14.42578125" style="3" bestFit="1" customWidth="1"/>
    <col min="120" max="155" width="15" style="3" bestFit="1" customWidth="1"/>
    <col min="156" max="162" width="14.42578125" style="3" bestFit="1" customWidth="1"/>
    <col min="163" max="163" width="15.140625" style="3" bestFit="1" customWidth="1"/>
    <col min="164" max="16384" width="9.140625" style="3"/>
  </cols>
  <sheetData>
    <row r="1" spans="1:162" ht="20.25">
      <c r="A1" s="1"/>
      <c r="B1" s="1"/>
      <c r="C1" s="2"/>
      <c r="D1" s="1"/>
      <c r="E1" s="1"/>
      <c r="F1" s="208" t="s">
        <v>0</v>
      </c>
      <c r="G1" s="208"/>
      <c r="H1" s="208"/>
      <c r="I1" s="208"/>
      <c r="J1" s="208"/>
      <c r="K1" s="1"/>
      <c r="L1" s="1"/>
      <c r="M1" s="1"/>
      <c r="N1" s="1"/>
      <c r="O1" s="1"/>
      <c r="BX1" s="4"/>
    </row>
    <row r="2" spans="1:162" ht="17.25" thickBot="1">
      <c r="A2" s="209"/>
      <c r="B2" s="210"/>
      <c r="C2" s="5"/>
      <c r="D2" s="211">
        <v>2015</v>
      </c>
      <c r="E2" s="212"/>
      <c r="F2" s="212"/>
      <c r="G2" s="212"/>
      <c r="H2" s="212"/>
      <c r="I2" s="212"/>
      <c r="J2" s="212"/>
      <c r="K2" s="212"/>
      <c r="L2" s="212"/>
      <c r="M2" s="212"/>
      <c r="N2" s="212"/>
      <c r="O2" s="213"/>
      <c r="P2" s="211">
        <v>2016</v>
      </c>
      <c r="Q2" s="212"/>
      <c r="R2" s="212"/>
      <c r="S2" s="212">
        <v>2016</v>
      </c>
      <c r="T2" s="212"/>
      <c r="U2" s="212"/>
      <c r="V2" s="212"/>
      <c r="W2" s="212"/>
      <c r="X2" s="212"/>
      <c r="Y2" s="212"/>
      <c r="Z2" s="212"/>
      <c r="AA2" s="214"/>
      <c r="AB2" s="211">
        <v>2017</v>
      </c>
      <c r="AC2" s="212"/>
      <c r="AD2" s="212"/>
      <c r="AE2" s="212">
        <v>2017</v>
      </c>
      <c r="AF2" s="212"/>
      <c r="AG2" s="212"/>
      <c r="AH2" s="212"/>
      <c r="AI2" s="212"/>
      <c r="AJ2" s="212"/>
      <c r="AK2" s="212"/>
      <c r="AL2" s="212"/>
      <c r="AM2" s="214"/>
      <c r="AN2" s="211">
        <v>2018</v>
      </c>
      <c r="AO2" s="212"/>
      <c r="AP2" s="212"/>
      <c r="AQ2" s="212">
        <v>2018</v>
      </c>
      <c r="AR2" s="212"/>
      <c r="AS2" s="212"/>
      <c r="AT2" s="212"/>
      <c r="AU2" s="212"/>
      <c r="AV2" s="212"/>
      <c r="AW2" s="212"/>
      <c r="AX2" s="212"/>
      <c r="AY2" s="214"/>
      <c r="AZ2" s="211">
        <v>2019</v>
      </c>
      <c r="BA2" s="212"/>
      <c r="BB2" s="212"/>
      <c r="BC2" s="212">
        <v>2019</v>
      </c>
      <c r="BD2" s="212"/>
      <c r="BE2" s="212"/>
      <c r="BF2" s="212"/>
      <c r="BG2" s="212"/>
      <c r="BH2" s="212"/>
      <c r="BI2" s="212"/>
      <c r="BJ2" s="212"/>
      <c r="BK2" s="214"/>
      <c r="BL2" s="211">
        <v>2020</v>
      </c>
      <c r="BM2" s="212"/>
      <c r="BN2" s="212"/>
      <c r="BO2" s="212">
        <v>2020</v>
      </c>
      <c r="BP2" s="212"/>
      <c r="BQ2" s="212"/>
      <c r="BR2" s="212"/>
      <c r="BS2" s="212"/>
      <c r="BT2" s="212"/>
      <c r="BU2" s="212"/>
      <c r="BV2" s="212"/>
      <c r="BW2" s="214"/>
      <c r="BX2" s="211">
        <v>2021</v>
      </c>
      <c r="BY2" s="212"/>
      <c r="BZ2" s="212"/>
      <c r="CA2" s="212">
        <v>2021</v>
      </c>
      <c r="CB2" s="212"/>
      <c r="CC2" s="212"/>
      <c r="CD2" s="212"/>
      <c r="CE2" s="212"/>
      <c r="CF2" s="212"/>
      <c r="CG2" s="212"/>
      <c r="CH2" s="212"/>
      <c r="CI2" s="214"/>
      <c r="CJ2" s="211">
        <v>2022</v>
      </c>
      <c r="CK2" s="212"/>
      <c r="CL2" s="212"/>
      <c r="CM2" s="212">
        <v>2022</v>
      </c>
      <c r="CN2" s="212"/>
      <c r="CO2" s="212"/>
      <c r="CP2" s="212"/>
      <c r="CQ2" s="212"/>
      <c r="CR2" s="212"/>
      <c r="CS2" s="212"/>
      <c r="CT2" s="212"/>
      <c r="CU2" s="214"/>
      <c r="CV2" s="211">
        <v>2023</v>
      </c>
      <c r="CW2" s="212"/>
      <c r="CX2" s="212"/>
      <c r="CY2" s="212">
        <v>2023</v>
      </c>
      <c r="CZ2" s="212"/>
      <c r="DA2" s="212"/>
      <c r="DB2" s="212"/>
      <c r="DC2" s="212"/>
      <c r="DD2" s="212"/>
      <c r="DE2" s="212"/>
      <c r="DF2" s="212"/>
      <c r="DG2" s="214"/>
      <c r="DH2" s="211">
        <v>2024</v>
      </c>
      <c r="DI2" s="212"/>
      <c r="DJ2" s="212"/>
      <c r="DK2" s="212">
        <v>2024</v>
      </c>
      <c r="DL2" s="212"/>
      <c r="DM2" s="212"/>
      <c r="DN2" s="212"/>
      <c r="DO2" s="212"/>
      <c r="DP2" s="212"/>
      <c r="DQ2" s="212"/>
      <c r="DR2" s="212"/>
      <c r="DS2" s="214"/>
      <c r="DT2" s="211">
        <v>2025</v>
      </c>
      <c r="DU2" s="212"/>
      <c r="DV2" s="212"/>
      <c r="DW2" s="212">
        <v>2025</v>
      </c>
      <c r="DX2" s="212"/>
      <c r="DY2" s="212"/>
      <c r="DZ2" s="212"/>
      <c r="EA2" s="212"/>
      <c r="EB2" s="212"/>
      <c r="EC2" s="212"/>
      <c r="ED2" s="212"/>
      <c r="EE2" s="214"/>
      <c r="EF2" s="211">
        <v>2026</v>
      </c>
      <c r="EG2" s="212"/>
      <c r="EH2" s="212"/>
      <c r="EI2" s="212">
        <v>2026</v>
      </c>
      <c r="EJ2" s="212"/>
      <c r="EK2" s="212"/>
      <c r="EL2" s="212"/>
      <c r="EM2" s="212"/>
      <c r="EN2" s="212"/>
      <c r="EO2" s="212"/>
      <c r="EP2" s="212"/>
      <c r="EQ2" s="214"/>
      <c r="ER2" s="211">
        <v>2027</v>
      </c>
      <c r="ES2" s="212"/>
      <c r="ET2" s="212"/>
      <c r="EU2" s="212">
        <v>2027</v>
      </c>
      <c r="EV2" s="212"/>
      <c r="EW2" s="212"/>
      <c r="EX2" s="212"/>
      <c r="EY2" s="212"/>
      <c r="EZ2" s="212"/>
      <c r="FA2" s="212"/>
      <c r="FB2" s="212"/>
      <c r="FC2" s="214"/>
      <c r="FD2" s="215">
        <v>2028</v>
      </c>
      <c r="FE2" s="215"/>
      <c r="FF2" s="215"/>
    </row>
    <row r="3" spans="1:162" ht="16.5">
      <c r="A3" s="6" t="s">
        <v>1</v>
      </c>
      <c r="B3" s="6" t="s">
        <v>2</v>
      </c>
      <c r="C3" s="7" t="s">
        <v>3</v>
      </c>
      <c r="D3" s="6" t="s">
        <v>4</v>
      </c>
      <c r="E3" s="6" t="s">
        <v>5</v>
      </c>
      <c r="F3" s="6" t="s">
        <v>6</v>
      </c>
      <c r="G3" s="6" t="s">
        <v>7</v>
      </c>
      <c r="H3" s="6" t="s">
        <v>8</v>
      </c>
      <c r="I3" s="6" t="s">
        <v>9</v>
      </c>
      <c r="J3" s="6" t="s">
        <v>10</v>
      </c>
      <c r="K3" s="6" t="s">
        <v>11</v>
      </c>
      <c r="L3" s="6" t="s">
        <v>12</v>
      </c>
      <c r="M3" s="6" t="s">
        <v>13</v>
      </c>
      <c r="N3" s="6" t="s">
        <v>14</v>
      </c>
      <c r="O3" s="6" t="s">
        <v>15</v>
      </c>
      <c r="P3" s="6" t="s">
        <v>4</v>
      </c>
      <c r="Q3" s="6" t="s">
        <v>5</v>
      </c>
      <c r="R3" s="6" t="s">
        <v>6</v>
      </c>
      <c r="S3" s="6" t="s">
        <v>7</v>
      </c>
      <c r="T3" s="6" t="s">
        <v>8</v>
      </c>
      <c r="U3" s="6" t="s">
        <v>9</v>
      </c>
      <c r="V3" s="6" t="s">
        <v>10</v>
      </c>
      <c r="W3" s="6" t="s">
        <v>11</v>
      </c>
      <c r="X3" s="6" t="s">
        <v>12</v>
      </c>
      <c r="Y3" s="6" t="s">
        <v>13</v>
      </c>
      <c r="Z3" s="6" t="s">
        <v>14</v>
      </c>
      <c r="AA3" s="6" t="s">
        <v>15</v>
      </c>
      <c r="AB3" s="6" t="s">
        <v>4</v>
      </c>
      <c r="AC3" s="6" t="s">
        <v>5</v>
      </c>
      <c r="AD3" s="6" t="s">
        <v>6</v>
      </c>
      <c r="AE3" s="6" t="s">
        <v>7</v>
      </c>
      <c r="AF3" s="6" t="s">
        <v>8</v>
      </c>
      <c r="AG3" s="6" t="s">
        <v>9</v>
      </c>
      <c r="AH3" s="6" t="s">
        <v>10</v>
      </c>
      <c r="AI3" s="6" t="s">
        <v>11</v>
      </c>
      <c r="AJ3" s="6" t="s">
        <v>12</v>
      </c>
      <c r="AK3" s="6" t="s">
        <v>13</v>
      </c>
      <c r="AL3" s="6" t="s">
        <v>14</v>
      </c>
      <c r="AM3" s="6" t="s">
        <v>15</v>
      </c>
      <c r="AN3" s="6" t="s">
        <v>4</v>
      </c>
      <c r="AO3" s="6" t="s">
        <v>5</v>
      </c>
      <c r="AP3" s="6" t="s">
        <v>6</v>
      </c>
      <c r="AQ3" s="6" t="s">
        <v>7</v>
      </c>
      <c r="AR3" s="6" t="s">
        <v>8</v>
      </c>
      <c r="AS3" s="6" t="s">
        <v>9</v>
      </c>
      <c r="AT3" s="6" t="s">
        <v>10</v>
      </c>
      <c r="AU3" s="6" t="s">
        <v>11</v>
      </c>
      <c r="AV3" s="6" t="s">
        <v>12</v>
      </c>
      <c r="AW3" s="6" t="s">
        <v>13</v>
      </c>
      <c r="AX3" s="6" t="s">
        <v>14</v>
      </c>
      <c r="AY3" s="6" t="s">
        <v>15</v>
      </c>
      <c r="AZ3" s="6" t="s">
        <v>4</v>
      </c>
      <c r="BA3" s="6" t="s">
        <v>5</v>
      </c>
      <c r="BB3" s="6" t="s">
        <v>6</v>
      </c>
      <c r="BC3" s="6" t="s">
        <v>7</v>
      </c>
      <c r="BD3" s="6" t="s">
        <v>8</v>
      </c>
      <c r="BE3" s="6" t="s">
        <v>9</v>
      </c>
      <c r="BF3" s="6" t="s">
        <v>10</v>
      </c>
      <c r="BG3" s="6" t="s">
        <v>11</v>
      </c>
      <c r="BH3" s="6" t="s">
        <v>12</v>
      </c>
      <c r="BI3" s="6" t="s">
        <v>13</v>
      </c>
      <c r="BJ3" s="6" t="s">
        <v>14</v>
      </c>
      <c r="BK3" s="6" t="s">
        <v>15</v>
      </c>
      <c r="BL3" s="6" t="s">
        <v>4</v>
      </c>
      <c r="BM3" s="6" t="s">
        <v>5</v>
      </c>
      <c r="BN3" s="6" t="s">
        <v>6</v>
      </c>
      <c r="BO3" s="6" t="s">
        <v>7</v>
      </c>
      <c r="BP3" s="6" t="s">
        <v>8</v>
      </c>
      <c r="BQ3" s="6" t="s">
        <v>9</v>
      </c>
      <c r="BR3" s="6" t="s">
        <v>10</v>
      </c>
      <c r="BS3" s="6" t="s">
        <v>11</v>
      </c>
      <c r="BT3" s="6" t="s">
        <v>12</v>
      </c>
      <c r="BU3" s="6" t="s">
        <v>13</v>
      </c>
      <c r="BV3" s="6" t="s">
        <v>14</v>
      </c>
      <c r="BW3" s="6" t="s">
        <v>15</v>
      </c>
      <c r="BX3" s="6" t="s">
        <v>4</v>
      </c>
      <c r="BY3" s="6" t="s">
        <v>5</v>
      </c>
      <c r="BZ3" s="6" t="s">
        <v>6</v>
      </c>
      <c r="CA3" s="6" t="s">
        <v>7</v>
      </c>
      <c r="CB3" s="6" t="s">
        <v>8</v>
      </c>
      <c r="CC3" s="6" t="s">
        <v>9</v>
      </c>
      <c r="CD3" s="6" t="s">
        <v>10</v>
      </c>
      <c r="CE3" s="6" t="s">
        <v>11</v>
      </c>
      <c r="CF3" s="6" t="s">
        <v>12</v>
      </c>
      <c r="CG3" s="6" t="s">
        <v>13</v>
      </c>
      <c r="CH3" s="6" t="s">
        <v>14</v>
      </c>
      <c r="CI3" s="6" t="s">
        <v>15</v>
      </c>
      <c r="CJ3" s="6" t="s">
        <v>4</v>
      </c>
      <c r="CK3" s="6" t="s">
        <v>5</v>
      </c>
      <c r="CL3" s="6" t="s">
        <v>6</v>
      </c>
      <c r="CM3" s="6" t="s">
        <v>7</v>
      </c>
      <c r="CN3" s="6" t="s">
        <v>8</v>
      </c>
      <c r="CO3" s="6" t="s">
        <v>9</v>
      </c>
      <c r="CP3" s="6" t="s">
        <v>10</v>
      </c>
      <c r="CQ3" s="6" t="s">
        <v>11</v>
      </c>
      <c r="CR3" s="6" t="s">
        <v>12</v>
      </c>
      <c r="CS3" s="6" t="s">
        <v>13</v>
      </c>
      <c r="CT3" s="6" t="s">
        <v>14</v>
      </c>
      <c r="CU3" s="6" t="s">
        <v>15</v>
      </c>
      <c r="CV3" s="6" t="s">
        <v>4</v>
      </c>
      <c r="CW3" s="6" t="s">
        <v>5</v>
      </c>
      <c r="CX3" s="6" t="s">
        <v>6</v>
      </c>
      <c r="CY3" s="6" t="s">
        <v>7</v>
      </c>
      <c r="CZ3" s="6" t="s">
        <v>8</v>
      </c>
      <c r="DA3" s="6" t="s">
        <v>9</v>
      </c>
      <c r="DB3" s="6" t="s">
        <v>10</v>
      </c>
      <c r="DC3" s="6" t="s">
        <v>11</v>
      </c>
      <c r="DD3" s="6" t="s">
        <v>12</v>
      </c>
      <c r="DE3" s="6" t="s">
        <v>13</v>
      </c>
      <c r="DF3" s="6" t="s">
        <v>14</v>
      </c>
      <c r="DG3" s="6" t="s">
        <v>15</v>
      </c>
      <c r="DH3" s="6" t="s">
        <v>4</v>
      </c>
      <c r="DI3" s="6" t="s">
        <v>5</v>
      </c>
      <c r="DJ3" s="6" t="s">
        <v>6</v>
      </c>
      <c r="DK3" s="6" t="s">
        <v>7</v>
      </c>
      <c r="DL3" s="6" t="s">
        <v>8</v>
      </c>
      <c r="DM3" s="6" t="s">
        <v>9</v>
      </c>
      <c r="DN3" s="6" t="s">
        <v>10</v>
      </c>
      <c r="DO3" s="6" t="s">
        <v>11</v>
      </c>
      <c r="DP3" s="6" t="s">
        <v>12</v>
      </c>
      <c r="DQ3" s="6" t="s">
        <v>13</v>
      </c>
      <c r="DR3" s="6" t="s">
        <v>14</v>
      </c>
      <c r="DS3" s="6" t="s">
        <v>15</v>
      </c>
      <c r="DT3" s="6" t="s">
        <v>4</v>
      </c>
      <c r="DU3" s="6" t="s">
        <v>5</v>
      </c>
      <c r="DV3" s="6" t="s">
        <v>6</v>
      </c>
      <c r="DW3" s="6" t="s">
        <v>7</v>
      </c>
      <c r="DX3" s="6" t="s">
        <v>8</v>
      </c>
      <c r="DY3" s="6" t="s">
        <v>9</v>
      </c>
      <c r="DZ3" s="6" t="s">
        <v>10</v>
      </c>
      <c r="EA3" s="6" t="s">
        <v>11</v>
      </c>
      <c r="EB3" s="6" t="s">
        <v>12</v>
      </c>
      <c r="EC3" s="6" t="s">
        <v>13</v>
      </c>
      <c r="ED3" s="6" t="s">
        <v>14</v>
      </c>
      <c r="EE3" s="6" t="s">
        <v>15</v>
      </c>
      <c r="EF3" s="6" t="s">
        <v>4</v>
      </c>
      <c r="EG3" s="6" t="s">
        <v>5</v>
      </c>
      <c r="EH3" s="6" t="s">
        <v>6</v>
      </c>
      <c r="EI3" s="6" t="s">
        <v>7</v>
      </c>
      <c r="EJ3" s="6" t="s">
        <v>8</v>
      </c>
      <c r="EK3" s="6" t="s">
        <v>9</v>
      </c>
      <c r="EL3" s="6" t="s">
        <v>10</v>
      </c>
      <c r="EM3" s="6" t="s">
        <v>11</v>
      </c>
      <c r="EN3" s="6" t="s">
        <v>12</v>
      </c>
      <c r="EO3" s="6" t="s">
        <v>13</v>
      </c>
      <c r="EP3" s="6" t="s">
        <v>14</v>
      </c>
      <c r="EQ3" s="6" t="s">
        <v>15</v>
      </c>
      <c r="ER3" s="6" t="s">
        <v>4</v>
      </c>
      <c r="ES3" s="6" t="s">
        <v>5</v>
      </c>
      <c r="ET3" s="6" t="s">
        <v>6</v>
      </c>
      <c r="EU3" s="6" t="s">
        <v>7</v>
      </c>
      <c r="EV3" s="6" t="s">
        <v>8</v>
      </c>
      <c r="EW3" s="6" t="s">
        <v>9</v>
      </c>
      <c r="EX3" s="6" t="s">
        <v>10</v>
      </c>
      <c r="EY3" s="6" t="s">
        <v>11</v>
      </c>
      <c r="EZ3" s="6" t="s">
        <v>12</v>
      </c>
      <c r="FA3" s="6" t="s">
        <v>13</v>
      </c>
      <c r="FB3" s="6" t="s">
        <v>14</v>
      </c>
      <c r="FC3" s="6" t="s">
        <v>15</v>
      </c>
      <c r="FD3" s="6" t="s">
        <v>4</v>
      </c>
      <c r="FE3" s="6" t="s">
        <v>16</v>
      </c>
      <c r="FF3" s="6" t="s">
        <v>6</v>
      </c>
    </row>
    <row r="4" spans="1:162" ht="16.5">
      <c r="A4" s="8" t="s">
        <v>17</v>
      </c>
      <c r="B4" s="9" t="s">
        <v>18</v>
      </c>
      <c r="C4" s="10">
        <v>97177.1</v>
      </c>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v>97177</v>
      </c>
      <c r="AF4" s="10">
        <v>97177</v>
      </c>
      <c r="AG4" s="10">
        <v>97177</v>
      </c>
      <c r="AH4" s="10">
        <v>97177</v>
      </c>
      <c r="AI4" s="10">
        <v>97177</v>
      </c>
      <c r="AJ4" s="10">
        <v>97177</v>
      </c>
      <c r="AK4" s="10">
        <v>97177</v>
      </c>
      <c r="AL4" s="10">
        <v>97177</v>
      </c>
      <c r="AM4" s="10">
        <v>97177</v>
      </c>
      <c r="AN4" s="10">
        <v>111753.55</v>
      </c>
      <c r="AO4" s="10">
        <v>111753.55</v>
      </c>
      <c r="AP4" s="10">
        <v>111753.55</v>
      </c>
      <c r="AQ4" s="10">
        <v>111753.55</v>
      </c>
      <c r="AR4" s="10">
        <v>111753.55</v>
      </c>
      <c r="AS4" s="10">
        <v>111753.55</v>
      </c>
      <c r="AT4" s="10">
        <v>111753.55</v>
      </c>
      <c r="AU4" s="10">
        <v>111753.55</v>
      </c>
      <c r="AV4" s="10">
        <v>111753.55</v>
      </c>
      <c r="AW4" s="10">
        <v>111753.55</v>
      </c>
      <c r="AX4" s="10">
        <v>111753.55</v>
      </c>
      <c r="AY4" s="10">
        <v>111753.55</v>
      </c>
      <c r="AZ4" s="10">
        <v>111753.55</v>
      </c>
      <c r="BA4" s="10">
        <v>111753.55</v>
      </c>
      <c r="BB4" s="10">
        <v>111753.55</v>
      </c>
      <c r="BC4" s="10">
        <v>111753.55</v>
      </c>
      <c r="BD4" s="10">
        <v>111753.55</v>
      </c>
      <c r="BE4" s="10">
        <v>111753.55</v>
      </c>
      <c r="BF4" s="10">
        <v>111753.55</v>
      </c>
      <c r="BG4" s="10">
        <v>111753.55</v>
      </c>
      <c r="BH4" s="10">
        <v>111753.55</v>
      </c>
      <c r="BI4" s="10">
        <v>111753.55</v>
      </c>
      <c r="BJ4" s="10">
        <v>111753.55</v>
      </c>
      <c r="BK4" s="10">
        <v>111753.55</v>
      </c>
      <c r="BL4" s="10">
        <v>111753.55</v>
      </c>
      <c r="BM4" s="10">
        <v>111753.55</v>
      </c>
      <c r="BN4" s="10">
        <v>111753.55</v>
      </c>
      <c r="BO4" s="10">
        <v>111753.55</v>
      </c>
      <c r="BP4" s="10">
        <v>111753.55</v>
      </c>
      <c r="BQ4" s="10">
        <v>111753.55</v>
      </c>
      <c r="BR4" s="10">
        <v>111753.55</v>
      </c>
      <c r="BS4" s="10">
        <v>111753.55</v>
      </c>
      <c r="BT4" s="10">
        <v>111753.55</v>
      </c>
      <c r="BU4" s="10">
        <v>111753.55</v>
      </c>
      <c r="BV4" s="10">
        <v>111753.55</v>
      </c>
      <c r="BW4" s="10">
        <v>111753.55</v>
      </c>
      <c r="BX4" s="10">
        <v>128516.5825</v>
      </c>
      <c r="BY4" s="10">
        <v>128516.5825</v>
      </c>
      <c r="BZ4" s="10">
        <v>128516.5825</v>
      </c>
      <c r="CA4" s="10">
        <v>128516.5825</v>
      </c>
      <c r="CB4" s="10">
        <v>128516.5825</v>
      </c>
      <c r="CC4" s="10">
        <v>128516.5825</v>
      </c>
      <c r="CD4" s="10">
        <v>128516.5825</v>
      </c>
      <c r="CE4" s="10">
        <v>128516.5825</v>
      </c>
      <c r="CF4" s="10">
        <v>128516.5825</v>
      </c>
      <c r="CG4" s="10">
        <v>128516.5825</v>
      </c>
      <c r="CH4" s="10">
        <v>128516.5825</v>
      </c>
      <c r="CI4" s="10">
        <v>128516.5825</v>
      </c>
      <c r="CJ4" s="10">
        <v>128516.5825</v>
      </c>
      <c r="CK4" s="10">
        <v>128516.5825</v>
      </c>
      <c r="CL4" s="10">
        <v>128516.5825</v>
      </c>
      <c r="CM4" s="10">
        <v>128516.5825</v>
      </c>
      <c r="CN4" s="10">
        <v>128516.5825</v>
      </c>
      <c r="CO4" s="10">
        <v>128516.5825</v>
      </c>
      <c r="CP4" s="10">
        <v>128516.5825</v>
      </c>
      <c r="CQ4" s="10">
        <v>128516.5825</v>
      </c>
      <c r="CR4" s="10">
        <v>128516.5825</v>
      </c>
      <c r="CS4" s="10">
        <v>128516.5825</v>
      </c>
      <c r="CT4" s="10">
        <v>128516.5825</v>
      </c>
      <c r="CU4" s="10">
        <v>128516.5825</v>
      </c>
      <c r="CV4" s="10">
        <v>128516.5825</v>
      </c>
      <c r="CW4" s="10">
        <v>128516.5825</v>
      </c>
      <c r="CX4" s="10">
        <v>128516.5825</v>
      </c>
      <c r="CY4" s="10">
        <v>128516.5825</v>
      </c>
      <c r="CZ4" s="10">
        <v>128516.5825</v>
      </c>
      <c r="DA4" s="10">
        <v>128516.5825</v>
      </c>
      <c r="DB4" s="10">
        <v>128516.5825</v>
      </c>
      <c r="DC4" s="10">
        <v>128516.5825</v>
      </c>
      <c r="DD4" s="10">
        <v>128516.5825</v>
      </c>
      <c r="DE4" s="10">
        <v>128516.5825</v>
      </c>
      <c r="DF4" s="10">
        <v>128516.5825</v>
      </c>
      <c r="DG4" s="10">
        <v>128516.5825</v>
      </c>
      <c r="DH4" s="10">
        <v>147794.06987500002</v>
      </c>
      <c r="DI4" s="10">
        <v>147794.06987500002</v>
      </c>
      <c r="DJ4" s="10">
        <v>147794.06987500002</v>
      </c>
      <c r="DK4" s="10">
        <v>147794.06987500002</v>
      </c>
      <c r="DL4" s="10">
        <v>147794.06987500002</v>
      </c>
      <c r="DM4" s="10">
        <v>147794.06987500002</v>
      </c>
      <c r="DN4" s="10">
        <v>147794.06987500002</v>
      </c>
      <c r="DO4" s="10">
        <v>147794.06987500002</v>
      </c>
      <c r="DP4" s="10">
        <v>147794.06987500002</v>
      </c>
      <c r="DQ4" s="10">
        <v>147794.06987500002</v>
      </c>
      <c r="DR4" s="10">
        <v>147794.06987500002</v>
      </c>
      <c r="DS4" s="10">
        <v>147794.06987500002</v>
      </c>
      <c r="DT4" s="10">
        <v>147794.06987500002</v>
      </c>
      <c r="DU4" s="10">
        <v>147794.06987500002</v>
      </c>
      <c r="DV4" s="10">
        <v>147794.06987500002</v>
      </c>
      <c r="DW4" s="10">
        <v>147794.06987500002</v>
      </c>
      <c r="DX4" s="10">
        <v>147794.06987500002</v>
      </c>
      <c r="DY4" s="10">
        <v>147794.06987500002</v>
      </c>
      <c r="DZ4" s="10">
        <v>147794.06987500002</v>
      </c>
      <c r="EA4" s="10">
        <v>147794.06987500002</v>
      </c>
      <c r="EB4" s="10">
        <v>147794.06987500002</v>
      </c>
      <c r="EC4" s="10">
        <v>147794.06987500002</v>
      </c>
      <c r="ED4" s="10">
        <v>147794.06987500002</v>
      </c>
      <c r="EE4" s="10">
        <v>147794.06987500002</v>
      </c>
      <c r="EF4" s="10">
        <v>147794.06987500002</v>
      </c>
      <c r="EG4" s="10">
        <v>147794.06987500002</v>
      </c>
      <c r="EH4" s="10">
        <v>147794.06987500002</v>
      </c>
      <c r="EI4" s="10">
        <v>147794.06987500002</v>
      </c>
      <c r="EJ4" s="10">
        <v>147794.06987500002</v>
      </c>
      <c r="EK4" s="10">
        <v>147794.06987500002</v>
      </c>
      <c r="EL4" s="10">
        <v>147794.06987500002</v>
      </c>
      <c r="EM4" s="10">
        <v>147794.06987500002</v>
      </c>
      <c r="EN4" s="10">
        <v>147794.06987500002</v>
      </c>
      <c r="EO4" s="10">
        <v>147794.06987500002</v>
      </c>
      <c r="EP4" s="10">
        <v>147794.06987500002</v>
      </c>
      <c r="EQ4" s="10">
        <v>147794.06987500002</v>
      </c>
      <c r="ER4" s="10">
        <v>169963.18035625003</v>
      </c>
      <c r="ES4" s="10">
        <v>169963.18035625003</v>
      </c>
      <c r="ET4" s="10">
        <v>169963.18035625003</v>
      </c>
      <c r="EU4" s="10">
        <v>169963.18035625003</v>
      </c>
      <c r="EV4" s="10">
        <v>169963.18035625003</v>
      </c>
      <c r="EW4" s="10">
        <v>169963.18035625003</v>
      </c>
      <c r="EX4" s="10">
        <v>169963.18035625003</v>
      </c>
      <c r="EY4" s="10">
        <v>169963.18035625003</v>
      </c>
      <c r="EZ4" s="10">
        <v>169963.18035625003</v>
      </c>
      <c r="FA4" s="10">
        <v>169963.18035625003</v>
      </c>
      <c r="FB4" s="10">
        <v>169963.18035625003</v>
      </c>
      <c r="FC4" s="10">
        <v>169963.18035625003</v>
      </c>
      <c r="FD4" s="10">
        <v>169963.18035625003</v>
      </c>
      <c r="FE4" s="10">
        <v>169963.18035625003</v>
      </c>
      <c r="FF4" s="10">
        <v>169963.18035625003</v>
      </c>
    </row>
    <row r="5" spans="1:162" s="15" customFormat="1" ht="16.5">
      <c r="A5" s="11" t="s">
        <v>19</v>
      </c>
      <c r="B5" s="12" t="s">
        <v>20</v>
      </c>
      <c r="C5" s="13">
        <v>134625</v>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3">
        <v>134625</v>
      </c>
      <c r="AF5" s="13">
        <v>134625</v>
      </c>
      <c r="AG5" s="13">
        <v>134625</v>
      </c>
      <c r="AH5" s="13">
        <v>134625</v>
      </c>
      <c r="AI5" s="13">
        <v>134625</v>
      </c>
      <c r="AJ5" s="13">
        <v>134625</v>
      </c>
      <c r="AK5" s="13">
        <v>134625</v>
      </c>
      <c r="AL5" s="13">
        <v>134625</v>
      </c>
      <c r="AM5" s="13">
        <v>134625</v>
      </c>
      <c r="AN5" s="14">
        <f>AM5*1.15</f>
        <v>154818.75</v>
      </c>
      <c r="AO5" s="14">
        <f>AN5</f>
        <v>154818.75</v>
      </c>
      <c r="AP5" s="14">
        <f t="shared" ref="AP5:BW5" si="0">AO5</f>
        <v>154818.75</v>
      </c>
      <c r="AQ5" s="14">
        <f t="shared" si="0"/>
        <v>154818.75</v>
      </c>
      <c r="AR5" s="14">
        <f t="shared" si="0"/>
        <v>154818.75</v>
      </c>
      <c r="AS5" s="14">
        <f t="shared" si="0"/>
        <v>154818.75</v>
      </c>
      <c r="AT5" s="14">
        <f t="shared" si="0"/>
        <v>154818.75</v>
      </c>
      <c r="AU5" s="14">
        <f t="shared" si="0"/>
        <v>154818.75</v>
      </c>
      <c r="AV5" s="14">
        <f t="shared" si="0"/>
        <v>154818.75</v>
      </c>
      <c r="AW5" s="14">
        <f t="shared" si="0"/>
        <v>154818.75</v>
      </c>
      <c r="AX5" s="14">
        <f t="shared" si="0"/>
        <v>154818.75</v>
      </c>
      <c r="AY5" s="14">
        <f t="shared" si="0"/>
        <v>154818.75</v>
      </c>
      <c r="AZ5" s="14">
        <f t="shared" si="0"/>
        <v>154818.75</v>
      </c>
      <c r="BA5" s="14">
        <f t="shared" si="0"/>
        <v>154818.75</v>
      </c>
      <c r="BB5" s="14">
        <f t="shared" si="0"/>
        <v>154818.75</v>
      </c>
      <c r="BC5" s="14">
        <f t="shared" si="0"/>
        <v>154818.75</v>
      </c>
      <c r="BD5" s="14">
        <f t="shared" si="0"/>
        <v>154818.75</v>
      </c>
      <c r="BE5" s="14">
        <f t="shared" si="0"/>
        <v>154818.75</v>
      </c>
      <c r="BF5" s="14">
        <f t="shared" si="0"/>
        <v>154818.75</v>
      </c>
      <c r="BG5" s="14">
        <f t="shared" si="0"/>
        <v>154818.75</v>
      </c>
      <c r="BH5" s="14">
        <f t="shared" si="0"/>
        <v>154818.75</v>
      </c>
      <c r="BI5" s="14">
        <f t="shared" si="0"/>
        <v>154818.75</v>
      </c>
      <c r="BJ5" s="14">
        <f t="shared" si="0"/>
        <v>154818.75</v>
      </c>
      <c r="BK5" s="14">
        <f t="shared" si="0"/>
        <v>154818.75</v>
      </c>
      <c r="BL5" s="14">
        <f t="shared" si="0"/>
        <v>154818.75</v>
      </c>
      <c r="BM5" s="14">
        <f t="shared" si="0"/>
        <v>154818.75</v>
      </c>
      <c r="BN5" s="14">
        <f t="shared" si="0"/>
        <v>154818.75</v>
      </c>
      <c r="BO5" s="14">
        <f t="shared" si="0"/>
        <v>154818.75</v>
      </c>
      <c r="BP5" s="14">
        <f t="shared" si="0"/>
        <v>154818.75</v>
      </c>
      <c r="BQ5" s="14">
        <f t="shared" si="0"/>
        <v>154818.75</v>
      </c>
      <c r="BR5" s="14">
        <f t="shared" si="0"/>
        <v>154818.75</v>
      </c>
      <c r="BS5" s="14">
        <f t="shared" si="0"/>
        <v>154818.75</v>
      </c>
      <c r="BT5" s="14">
        <f t="shared" si="0"/>
        <v>154818.75</v>
      </c>
      <c r="BU5" s="14">
        <f t="shared" si="0"/>
        <v>154818.75</v>
      </c>
      <c r="BV5" s="14">
        <f t="shared" si="0"/>
        <v>154818.75</v>
      </c>
      <c r="BW5" s="14">
        <f t="shared" si="0"/>
        <v>154818.75</v>
      </c>
      <c r="BX5" s="14">
        <f>BW5*1.15</f>
        <v>178041.5625</v>
      </c>
      <c r="BY5" s="14">
        <f>BX5</f>
        <v>178041.5625</v>
      </c>
      <c r="BZ5" s="14">
        <f t="shared" ref="BZ5:DG5" si="1">BY5</f>
        <v>178041.5625</v>
      </c>
      <c r="CA5" s="14">
        <f t="shared" si="1"/>
        <v>178041.5625</v>
      </c>
      <c r="CB5" s="14">
        <f t="shared" si="1"/>
        <v>178041.5625</v>
      </c>
      <c r="CC5" s="14">
        <f t="shared" si="1"/>
        <v>178041.5625</v>
      </c>
      <c r="CD5" s="14">
        <f t="shared" si="1"/>
        <v>178041.5625</v>
      </c>
      <c r="CE5" s="14">
        <f t="shared" si="1"/>
        <v>178041.5625</v>
      </c>
      <c r="CF5" s="14">
        <f t="shared" si="1"/>
        <v>178041.5625</v>
      </c>
      <c r="CG5" s="14">
        <f t="shared" si="1"/>
        <v>178041.5625</v>
      </c>
      <c r="CH5" s="14">
        <f t="shared" si="1"/>
        <v>178041.5625</v>
      </c>
      <c r="CI5" s="14">
        <f t="shared" si="1"/>
        <v>178041.5625</v>
      </c>
      <c r="CJ5" s="14">
        <f t="shared" si="1"/>
        <v>178041.5625</v>
      </c>
      <c r="CK5" s="14">
        <f t="shared" si="1"/>
        <v>178041.5625</v>
      </c>
      <c r="CL5" s="14">
        <f t="shared" si="1"/>
        <v>178041.5625</v>
      </c>
      <c r="CM5" s="14">
        <f t="shared" si="1"/>
        <v>178041.5625</v>
      </c>
      <c r="CN5" s="14">
        <f t="shared" si="1"/>
        <v>178041.5625</v>
      </c>
      <c r="CO5" s="14">
        <f t="shared" si="1"/>
        <v>178041.5625</v>
      </c>
      <c r="CP5" s="14">
        <f t="shared" si="1"/>
        <v>178041.5625</v>
      </c>
      <c r="CQ5" s="14">
        <f t="shared" si="1"/>
        <v>178041.5625</v>
      </c>
      <c r="CR5" s="14">
        <f t="shared" si="1"/>
        <v>178041.5625</v>
      </c>
      <c r="CS5" s="14">
        <f t="shared" si="1"/>
        <v>178041.5625</v>
      </c>
      <c r="CT5" s="14">
        <f t="shared" si="1"/>
        <v>178041.5625</v>
      </c>
      <c r="CU5" s="14">
        <f t="shared" si="1"/>
        <v>178041.5625</v>
      </c>
      <c r="CV5" s="14">
        <f t="shared" si="1"/>
        <v>178041.5625</v>
      </c>
      <c r="CW5" s="14">
        <f t="shared" si="1"/>
        <v>178041.5625</v>
      </c>
      <c r="CX5" s="14">
        <f t="shared" si="1"/>
        <v>178041.5625</v>
      </c>
      <c r="CY5" s="14">
        <f t="shared" si="1"/>
        <v>178041.5625</v>
      </c>
      <c r="CZ5" s="14">
        <f t="shared" si="1"/>
        <v>178041.5625</v>
      </c>
      <c r="DA5" s="14">
        <f t="shared" si="1"/>
        <v>178041.5625</v>
      </c>
      <c r="DB5" s="14">
        <f t="shared" si="1"/>
        <v>178041.5625</v>
      </c>
      <c r="DC5" s="14">
        <f t="shared" si="1"/>
        <v>178041.5625</v>
      </c>
      <c r="DD5" s="14">
        <f t="shared" si="1"/>
        <v>178041.5625</v>
      </c>
      <c r="DE5" s="14">
        <f t="shared" si="1"/>
        <v>178041.5625</v>
      </c>
      <c r="DF5" s="14">
        <f t="shared" si="1"/>
        <v>178041.5625</v>
      </c>
      <c r="DG5" s="14">
        <f t="shared" si="1"/>
        <v>178041.5625</v>
      </c>
      <c r="DH5" s="14">
        <f>DG5*1.15</f>
        <v>204747.79687499997</v>
      </c>
      <c r="DI5" s="14">
        <f>DH5</f>
        <v>204747.79687499997</v>
      </c>
      <c r="DJ5" s="14">
        <f>DI5</f>
        <v>204747.79687499997</v>
      </c>
      <c r="DK5" s="14">
        <f>DJ5</f>
        <v>204747.79687499997</v>
      </c>
      <c r="DL5" s="14">
        <f t="shared" ref="DL5:EQ5" si="2">DK5</f>
        <v>204747.79687499997</v>
      </c>
      <c r="DM5" s="14">
        <f t="shared" si="2"/>
        <v>204747.79687499997</v>
      </c>
      <c r="DN5" s="14">
        <f t="shared" si="2"/>
        <v>204747.79687499997</v>
      </c>
      <c r="DO5" s="14">
        <f t="shared" si="2"/>
        <v>204747.79687499997</v>
      </c>
      <c r="DP5" s="14">
        <f t="shared" si="2"/>
        <v>204747.79687499997</v>
      </c>
      <c r="DQ5" s="14">
        <f t="shared" si="2"/>
        <v>204747.79687499997</v>
      </c>
      <c r="DR5" s="14">
        <f t="shared" si="2"/>
        <v>204747.79687499997</v>
      </c>
      <c r="DS5" s="14">
        <f t="shared" si="2"/>
        <v>204747.79687499997</v>
      </c>
      <c r="DT5" s="14">
        <f t="shared" si="2"/>
        <v>204747.79687499997</v>
      </c>
      <c r="DU5" s="14">
        <f t="shared" si="2"/>
        <v>204747.79687499997</v>
      </c>
      <c r="DV5" s="14">
        <f t="shared" si="2"/>
        <v>204747.79687499997</v>
      </c>
      <c r="DW5" s="14">
        <f t="shared" si="2"/>
        <v>204747.79687499997</v>
      </c>
      <c r="DX5" s="14">
        <f t="shared" si="2"/>
        <v>204747.79687499997</v>
      </c>
      <c r="DY5" s="14">
        <f t="shared" si="2"/>
        <v>204747.79687499997</v>
      </c>
      <c r="DZ5" s="14">
        <f t="shared" si="2"/>
        <v>204747.79687499997</v>
      </c>
      <c r="EA5" s="14">
        <f t="shared" si="2"/>
        <v>204747.79687499997</v>
      </c>
      <c r="EB5" s="14">
        <f t="shared" si="2"/>
        <v>204747.79687499997</v>
      </c>
      <c r="EC5" s="14">
        <f t="shared" si="2"/>
        <v>204747.79687499997</v>
      </c>
      <c r="ED5" s="14">
        <f t="shared" si="2"/>
        <v>204747.79687499997</v>
      </c>
      <c r="EE5" s="14">
        <f t="shared" si="2"/>
        <v>204747.79687499997</v>
      </c>
      <c r="EF5" s="14">
        <f t="shared" si="2"/>
        <v>204747.79687499997</v>
      </c>
      <c r="EG5" s="14">
        <f t="shared" si="2"/>
        <v>204747.79687499997</v>
      </c>
      <c r="EH5" s="14">
        <f t="shared" si="2"/>
        <v>204747.79687499997</v>
      </c>
      <c r="EI5" s="14">
        <f t="shared" si="2"/>
        <v>204747.79687499997</v>
      </c>
      <c r="EJ5" s="14">
        <f t="shared" si="2"/>
        <v>204747.79687499997</v>
      </c>
      <c r="EK5" s="14">
        <f t="shared" si="2"/>
        <v>204747.79687499997</v>
      </c>
      <c r="EL5" s="14">
        <f t="shared" si="2"/>
        <v>204747.79687499997</v>
      </c>
      <c r="EM5" s="14">
        <f t="shared" si="2"/>
        <v>204747.79687499997</v>
      </c>
      <c r="EN5" s="14">
        <f t="shared" si="2"/>
        <v>204747.79687499997</v>
      </c>
      <c r="EO5" s="14">
        <f t="shared" si="2"/>
        <v>204747.79687499997</v>
      </c>
      <c r="EP5" s="14">
        <f t="shared" si="2"/>
        <v>204747.79687499997</v>
      </c>
      <c r="EQ5" s="14">
        <f t="shared" si="2"/>
        <v>204747.79687499997</v>
      </c>
      <c r="ER5" s="14">
        <f>EQ5*1.15</f>
        <v>235459.96640624994</v>
      </c>
      <c r="ES5" s="14">
        <f>ER5</f>
        <v>235459.96640624994</v>
      </c>
      <c r="ET5" s="14">
        <f t="shared" ref="ET5:FF5" si="3">ES5</f>
        <v>235459.96640624994</v>
      </c>
      <c r="EU5" s="14">
        <f t="shared" si="3"/>
        <v>235459.96640624994</v>
      </c>
      <c r="EV5" s="14">
        <f t="shared" si="3"/>
        <v>235459.96640624994</v>
      </c>
      <c r="EW5" s="14">
        <f t="shared" si="3"/>
        <v>235459.96640624994</v>
      </c>
      <c r="EX5" s="14">
        <f t="shared" si="3"/>
        <v>235459.96640624994</v>
      </c>
      <c r="EY5" s="14">
        <f t="shared" si="3"/>
        <v>235459.96640624994</v>
      </c>
      <c r="EZ5" s="14">
        <f t="shared" si="3"/>
        <v>235459.96640624994</v>
      </c>
      <c r="FA5" s="14">
        <f t="shared" si="3"/>
        <v>235459.96640624994</v>
      </c>
      <c r="FB5" s="14">
        <f t="shared" si="3"/>
        <v>235459.96640624994</v>
      </c>
      <c r="FC5" s="14">
        <f t="shared" si="3"/>
        <v>235459.96640624994</v>
      </c>
      <c r="FD5" s="14">
        <f t="shared" si="3"/>
        <v>235459.96640624994</v>
      </c>
      <c r="FE5" s="14">
        <f t="shared" si="3"/>
        <v>235459.96640624994</v>
      </c>
      <c r="FF5" s="14">
        <f t="shared" si="3"/>
        <v>235459.96640624994</v>
      </c>
    </row>
    <row r="6" spans="1:162" ht="16.5">
      <c r="A6" s="8" t="s">
        <v>21</v>
      </c>
      <c r="B6" s="9" t="s">
        <v>22</v>
      </c>
      <c r="C6" s="10">
        <v>146711.25</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v>146711.25</v>
      </c>
      <c r="AF6" s="10">
        <v>146711.25</v>
      </c>
      <c r="AG6" s="10">
        <v>146711.25</v>
      </c>
      <c r="AH6" s="10">
        <v>146711.25</v>
      </c>
      <c r="AI6" s="10">
        <v>146711.25</v>
      </c>
      <c r="AJ6" s="10">
        <v>146711.25</v>
      </c>
      <c r="AK6" s="10">
        <v>146711.25</v>
      </c>
      <c r="AL6" s="10">
        <v>146711.25</v>
      </c>
      <c r="AM6" s="10">
        <v>146711.25</v>
      </c>
      <c r="AN6" s="10">
        <v>168717.9375</v>
      </c>
      <c r="AO6" s="10">
        <v>168717.9375</v>
      </c>
      <c r="AP6" s="10">
        <v>168717.9375</v>
      </c>
      <c r="AQ6" s="10">
        <v>168717.9375</v>
      </c>
      <c r="AR6" s="10">
        <v>168717.9375</v>
      </c>
      <c r="AS6" s="10">
        <v>168717.9375</v>
      </c>
      <c r="AT6" s="10">
        <v>168717.9375</v>
      </c>
      <c r="AU6" s="10">
        <v>168717.9375</v>
      </c>
      <c r="AV6" s="10">
        <v>168717.9375</v>
      </c>
      <c r="AW6" s="10">
        <v>168717.9375</v>
      </c>
      <c r="AX6" s="10">
        <v>168717.9375</v>
      </c>
      <c r="AY6" s="10">
        <v>168717.9375</v>
      </c>
      <c r="AZ6" s="10">
        <v>168717.9375</v>
      </c>
      <c r="BA6" s="10">
        <v>168717.9375</v>
      </c>
      <c r="BB6" s="10">
        <v>168717.9375</v>
      </c>
      <c r="BC6" s="10">
        <v>168717.9375</v>
      </c>
      <c r="BD6" s="10">
        <v>168717.9375</v>
      </c>
      <c r="BE6" s="10">
        <v>168717.9375</v>
      </c>
      <c r="BF6" s="10">
        <v>168717.9375</v>
      </c>
      <c r="BG6" s="10">
        <v>168717.9375</v>
      </c>
      <c r="BH6" s="10">
        <v>168717.9375</v>
      </c>
      <c r="BI6" s="10">
        <v>168717.9375</v>
      </c>
      <c r="BJ6" s="10">
        <v>168717.9375</v>
      </c>
      <c r="BK6" s="10">
        <v>168717.9375</v>
      </c>
      <c r="BL6" s="10">
        <v>168717.9375</v>
      </c>
      <c r="BM6" s="10">
        <v>168717.9375</v>
      </c>
      <c r="BN6" s="10">
        <v>168717.9375</v>
      </c>
      <c r="BO6" s="10">
        <v>168717.9375</v>
      </c>
      <c r="BP6" s="10">
        <v>168717.9375</v>
      </c>
      <c r="BQ6" s="10">
        <v>168717.9375</v>
      </c>
      <c r="BR6" s="10">
        <v>168717.9375</v>
      </c>
      <c r="BS6" s="10">
        <v>168717.9375</v>
      </c>
      <c r="BT6" s="10">
        <v>168717.9375</v>
      </c>
      <c r="BU6" s="10">
        <v>168717.9375</v>
      </c>
      <c r="BV6" s="10">
        <v>168717.9375</v>
      </c>
      <c r="BW6" s="10">
        <v>168717.9375</v>
      </c>
      <c r="BX6" s="10">
        <v>194025.62812499999</v>
      </c>
      <c r="BY6" s="10">
        <v>194025.62812499999</v>
      </c>
      <c r="BZ6" s="10">
        <v>194025.62812499999</v>
      </c>
      <c r="CA6" s="10">
        <v>194025.62812499999</v>
      </c>
      <c r="CB6" s="10">
        <v>194025.62812499999</v>
      </c>
      <c r="CC6" s="10">
        <v>194025.62812499999</v>
      </c>
      <c r="CD6" s="10">
        <v>194025.62812499999</v>
      </c>
      <c r="CE6" s="10">
        <v>194025.62812499999</v>
      </c>
      <c r="CF6" s="10">
        <v>194025.62812499999</v>
      </c>
      <c r="CG6" s="10">
        <v>194025.62812499999</v>
      </c>
      <c r="CH6" s="10">
        <v>194025.62812499999</v>
      </c>
      <c r="CI6" s="10">
        <v>194025.62812499999</v>
      </c>
      <c r="CJ6" s="10">
        <v>194025.62812499999</v>
      </c>
      <c r="CK6" s="10">
        <v>194025.62812499999</v>
      </c>
      <c r="CL6" s="10">
        <v>194025.62812499999</v>
      </c>
      <c r="CM6" s="10">
        <v>194025.62812499999</v>
      </c>
      <c r="CN6" s="10">
        <v>194025.62812499999</v>
      </c>
      <c r="CO6" s="10">
        <v>194025.62812499999</v>
      </c>
      <c r="CP6" s="10">
        <v>194025.62812499999</v>
      </c>
      <c r="CQ6" s="10">
        <v>194025.62812499999</v>
      </c>
      <c r="CR6" s="10">
        <v>194025.62812499999</v>
      </c>
      <c r="CS6" s="10">
        <v>194025.62812499999</v>
      </c>
      <c r="CT6" s="10">
        <v>194025.62812499999</v>
      </c>
      <c r="CU6" s="10">
        <v>194025.62812499999</v>
      </c>
      <c r="CV6" s="10">
        <v>194025.62812499999</v>
      </c>
      <c r="CW6" s="10">
        <v>194025.62812499999</v>
      </c>
      <c r="CX6" s="10">
        <v>194025.62812499999</v>
      </c>
      <c r="CY6" s="10">
        <v>194025.62812499999</v>
      </c>
      <c r="CZ6" s="10">
        <v>194025.62812499999</v>
      </c>
      <c r="DA6" s="10">
        <v>194025.62812499999</v>
      </c>
      <c r="DB6" s="10">
        <v>194025.62812499999</v>
      </c>
      <c r="DC6" s="10">
        <v>194025.62812499999</v>
      </c>
      <c r="DD6" s="10">
        <v>194025.62812499999</v>
      </c>
      <c r="DE6" s="10">
        <v>194025.62812499999</v>
      </c>
      <c r="DF6" s="10">
        <v>194025.62812499999</v>
      </c>
      <c r="DG6" s="10">
        <v>194025.62812499999</v>
      </c>
      <c r="DH6" s="10">
        <v>223129.47234374998</v>
      </c>
      <c r="DI6" s="10">
        <v>223129.47234374998</v>
      </c>
      <c r="DJ6" s="10">
        <v>223129.47234374998</v>
      </c>
      <c r="DK6" s="10">
        <v>223129.47234374998</v>
      </c>
      <c r="DL6" s="10">
        <v>223129.47234374998</v>
      </c>
      <c r="DM6" s="10">
        <v>223129.47234374998</v>
      </c>
      <c r="DN6" s="10">
        <v>223129.47234374998</v>
      </c>
      <c r="DO6" s="10">
        <v>223129.47234374998</v>
      </c>
      <c r="DP6" s="10">
        <v>223129.47234374998</v>
      </c>
      <c r="DQ6" s="10">
        <v>223129.47234374998</v>
      </c>
      <c r="DR6" s="10">
        <v>223129.47234374998</v>
      </c>
      <c r="DS6" s="10">
        <v>223129.47234374998</v>
      </c>
      <c r="DT6" s="10">
        <v>223129.47234374998</v>
      </c>
      <c r="DU6" s="10">
        <v>223129.47234374998</v>
      </c>
      <c r="DV6" s="10">
        <v>223129.47234374998</v>
      </c>
      <c r="DW6" s="10">
        <v>223129.47234374998</v>
      </c>
      <c r="DX6" s="10">
        <v>223129.47234374998</v>
      </c>
      <c r="DY6" s="10">
        <v>223129.47234374998</v>
      </c>
      <c r="DZ6" s="10">
        <v>223129.47234374998</v>
      </c>
      <c r="EA6" s="10">
        <v>223129.47234374998</v>
      </c>
      <c r="EB6" s="10">
        <v>223129.47234374998</v>
      </c>
      <c r="EC6" s="10">
        <v>223129.47234374998</v>
      </c>
      <c r="ED6" s="10">
        <v>223129.47234374998</v>
      </c>
      <c r="EE6" s="10">
        <v>223129.47234374998</v>
      </c>
      <c r="EF6" s="10">
        <v>223129.47234374998</v>
      </c>
      <c r="EG6" s="10">
        <v>223129.47234374998</v>
      </c>
      <c r="EH6" s="10">
        <v>223129.47234374998</v>
      </c>
      <c r="EI6" s="10">
        <v>223129.47234374998</v>
      </c>
      <c r="EJ6" s="10">
        <v>223129.47234374998</v>
      </c>
      <c r="EK6" s="10">
        <v>223129.47234374998</v>
      </c>
      <c r="EL6" s="10">
        <v>223129.47234374998</v>
      </c>
      <c r="EM6" s="10">
        <v>223129.47234374998</v>
      </c>
      <c r="EN6" s="10">
        <v>223129.47234374998</v>
      </c>
      <c r="EO6" s="10">
        <v>223129.47234374998</v>
      </c>
      <c r="EP6" s="10">
        <v>223129.47234374998</v>
      </c>
      <c r="EQ6" s="10">
        <v>223129.47234374998</v>
      </c>
      <c r="ER6" s="10">
        <v>256598.89319531247</v>
      </c>
      <c r="ES6" s="10">
        <v>256598.89319531247</v>
      </c>
      <c r="ET6" s="10">
        <v>256598.89319531247</v>
      </c>
      <c r="EU6" s="10">
        <v>256598.89319531247</v>
      </c>
      <c r="EV6" s="10">
        <v>256598.89319531247</v>
      </c>
      <c r="EW6" s="10">
        <v>256598.89319531247</v>
      </c>
      <c r="EX6" s="10">
        <v>256598.89319531247</v>
      </c>
      <c r="EY6" s="10">
        <v>256598.89319531247</v>
      </c>
      <c r="EZ6" s="10">
        <v>256598.89319531247</v>
      </c>
      <c r="FA6" s="10">
        <v>256598.89319531247</v>
      </c>
      <c r="FB6" s="10">
        <v>256598.89319531247</v>
      </c>
      <c r="FC6" s="10">
        <v>256598.89319531247</v>
      </c>
      <c r="FD6" s="10">
        <v>256598.89319531247</v>
      </c>
      <c r="FE6" s="10">
        <v>256598.89319531247</v>
      </c>
      <c r="FF6" s="10">
        <v>256598.89319531247</v>
      </c>
    </row>
    <row r="7" spans="1:162" ht="16.5">
      <c r="A7" s="16" t="s">
        <v>23</v>
      </c>
      <c r="B7" s="17" t="s">
        <v>24</v>
      </c>
      <c r="C7" s="10">
        <v>246953</v>
      </c>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v>246953</v>
      </c>
      <c r="AF7" s="10">
        <v>246953</v>
      </c>
      <c r="AG7" s="10">
        <v>246953</v>
      </c>
      <c r="AH7" s="10">
        <v>246953</v>
      </c>
      <c r="AI7" s="10">
        <v>246953</v>
      </c>
      <c r="AJ7" s="10">
        <v>246953</v>
      </c>
      <c r="AK7" s="10">
        <v>246953</v>
      </c>
      <c r="AL7" s="10">
        <v>246953</v>
      </c>
      <c r="AM7" s="10">
        <v>246953</v>
      </c>
      <c r="AN7" s="10">
        <v>283995.95</v>
      </c>
      <c r="AO7" s="10">
        <v>283995.95</v>
      </c>
      <c r="AP7" s="10">
        <v>283995.95</v>
      </c>
      <c r="AQ7" s="10">
        <v>283995.95</v>
      </c>
      <c r="AR7" s="10">
        <v>283995.95</v>
      </c>
      <c r="AS7" s="10">
        <v>283995.95</v>
      </c>
      <c r="AT7" s="10">
        <v>283995.95</v>
      </c>
      <c r="AU7" s="10">
        <v>283995.95</v>
      </c>
      <c r="AV7" s="10">
        <v>283995.95</v>
      </c>
      <c r="AW7" s="10">
        <v>283995.95</v>
      </c>
      <c r="AX7" s="10">
        <v>283995.95</v>
      </c>
      <c r="AY7" s="10">
        <v>283995.95</v>
      </c>
      <c r="AZ7" s="10">
        <v>283995.95</v>
      </c>
      <c r="BA7" s="10">
        <v>283995.95</v>
      </c>
      <c r="BB7" s="10">
        <v>283995.95</v>
      </c>
      <c r="BC7" s="10">
        <v>283995.95</v>
      </c>
      <c r="BD7" s="10">
        <v>283995.95</v>
      </c>
      <c r="BE7" s="10">
        <v>283995.95</v>
      </c>
      <c r="BF7" s="10">
        <v>283995.95</v>
      </c>
      <c r="BG7" s="10">
        <v>283995.95</v>
      </c>
      <c r="BH7" s="10">
        <v>283995.95</v>
      </c>
      <c r="BI7" s="10">
        <v>283995.95</v>
      </c>
      <c r="BJ7" s="10">
        <v>283995.95</v>
      </c>
      <c r="BK7" s="10">
        <v>283995.95</v>
      </c>
      <c r="BL7" s="10">
        <v>283995.95</v>
      </c>
      <c r="BM7" s="10">
        <v>283995.95</v>
      </c>
      <c r="BN7" s="10">
        <v>283995.95</v>
      </c>
      <c r="BO7" s="10">
        <v>283995.95</v>
      </c>
      <c r="BP7" s="10">
        <v>283995.95</v>
      </c>
      <c r="BQ7" s="10">
        <v>283995.95</v>
      </c>
      <c r="BR7" s="10">
        <v>283995.95</v>
      </c>
      <c r="BS7" s="10">
        <v>283995.95</v>
      </c>
      <c r="BT7" s="10">
        <v>283995.95</v>
      </c>
      <c r="BU7" s="10">
        <v>283995.95</v>
      </c>
      <c r="BV7" s="10">
        <v>283995.95</v>
      </c>
      <c r="BW7" s="10">
        <v>283995.95</v>
      </c>
      <c r="BX7" s="10">
        <v>326595.34250000003</v>
      </c>
      <c r="BY7" s="10">
        <v>326595.34250000003</v>
      </c>
      <c r="BZ7" s="10">
        <v>326595.34250000003</v>
      </c>
      <c r="CA7" s="10">
        <v>326595.34250000003</v>
      </c>
      <c r="CB7" s="10">
        <v>326595.34250000003</v>
      </c>
      <c r="CC7" s="10">
        <v>326595.34250000003</v>
      </c>
      <c r="CD7" s="10">
        <v>326595.34250000003</v>
      </c>
      <c r="CE7" s="10">
        <v>326595.34250000003</v>
      </c>
      <c r="CF7" s="10">
        <v>326595.34250000003</v>
      </c>
      <c r="CG7" s="10">
        <v>326595.34250000003</v>
      </c>
      <c r="CH7" s="10">
        <v>326595.34250000003</v>
      </c>
      <c r="CI7" s="10">
        <v>326595.34250000003</v>
      </c>
      <c r="CJ7" s="10">
        <v>326595.34250000003</v>
      </c>
      <c r="CK7" s="10">
        <v>326595.34250000003</v>
      </c>
      <c r="CL7" s="10">
        <v>326595.34250000003</v>
      </c>
      <c r="CM7" s="10">
        <v>326595.34250000003</v>
      </c>
      <c r="CN7" s="10">
        <v>326595.34250000003</v>
      </c>
      <c r="CO7" s="10">
        <v>326595.34250000003</v>
      </c>
      <c r="CP7" s="10">
        <v>326595.34250000003</v>
      </c>
      <c r="CQ7" s="10">
        <v>326595.34250000003</v>
      </c>
      <c r="CR7" s="10">
        <v>326595.34250000003</v>
      </c>
      <c r="CS7" s="10">
        <v>326595.34250000003</v>
      </c>
      <c r="CT7" s="10">
        <v>326595.34250000003</v>
      </c>
      <c r="CU7" s="10">
        <v>326595.34250000003</v>
      </c>
      <c r="CV7" s="10">
        <v>326595.34250000003</v>
      </c>
      <c r="CW7" s="10">
        <v>326595.34250000003</v>
      </c>
      <c r="CX7" s="10">
        <v>326595.34250000003</v>
      </c>
      <c r="CY7" s="10">
        <v>326595.34250000003</v>
      </c>
      <c r="CZ7" s="10">
        <v>326595.34250000003</v>
      </c>
      <c r="DA7" s="10">
        <v>326595.34250000003</v>
      </c>
      <c r="DB7" s="10">
        <v>326595.34250000003</v>
      </c>
      <c r="DC7" s="10">
        <v>326595.34250000003</v>
      </c>
      <c r="DD7" s="10">
        <v>326595.34250000003</v>
      </c>
      <c r="DE7" s="10">
        <v>326595.34250000003</v>
      </c>
      <c r="DF7" s="10">
        <v>326595.34250000003</v>
      </c>
      <c r="DG7" s="10">
        <v>326595.34250000003</v>
      </c>
      <c r="DH7" s="10">
        <v>375584.64387500001</v>
      </c>
      <c r="DI7" s="10">
        <v>375584.64387500001</v>
      </c>
      <c r="DJ7" s="10">
        <v>375584.64387500001</v>
      </c>
      <c r="DK7" s="10">
        <v>375584.64387500001</v>
      </c>
      <c r="DL7" s="10">
        <v>375584.64387500001</v>
      </c>
      <c r="DM7" s="10">
        <v>375584.64387500001</v>
      </c>
      <c r="DN7" s="10">
        <v>375584.64387500001</v>
      </c>
      <c r="DO7" s="10">
        <v>375584.64387500001</v>
      </c>
      <c r="DP7" s="10">
        <v>375584.64387500001</v>
      </c>
      <c r="DQ7" s="10">
        <v>375584.64387500001</v>
      </c>
      <c r="DR7" s="10">
        <v>375584.64387500001</v>
      </c>
      <c r="DS7" s="10">
        <v>375584.64387500001</v>
      </c>
      <c r="DT7" s="10">
        <v>375584.64387500001</v>
      </c>
      <c r="DU7" s="10">
        <v>375584.64387500001</v>
      </c>
      <c r="DV7" s="10">
        <v>375584.64387500001</v>
      </c>
      <c r="DW7" s="10">
        <v>375584.64387500001</v>
      </c>
      <c r="DX7" s="10">
        <v>375584.64387500001</v>
      </c>
      <c r="DY7" s="10">
        <v>375584.64387500001</v>
      </c>
      <c r="DZ7" s="10">
        <v>375584.64387500001</v>
      </c>
      <c r="EA7" s="10">
        <v>375584.64387500001</v>
      </c>
      <c r="EB7" s="10">
        <v>375584.64387500001</v>
      </c>
      <c r="EC7" s="10">
        <v>375584.64387500001</v>
      </c>
      <c r="ED7" s="10">
        <v>375584.64387500001</v>
      </c>
      <c r="EE7" s="10">
        <v>375584.64387500001</v>
      </c>
      <c r="EF7" s="10">
        <v>375584.64387500001</v>
      </c>
      <c r="EG7" s="10">
        <v>375584.64387500001</v>
      </c>
      <c r="EH7" s="10">
        <v>375584.64387500001</v>
      </c>
      <c r="EI7" s="10">
        <v>375584.64387500001</v>
      </c>
      <c r="EJ7" s="10">
        <v>375584.64387500001</v>
      </c>
      <c r="EK7" s="10">
        <v>375584.64387500001</v>
      </c>
      <c r="EL7" s="10">
        <v>375584.64387500001</v>
      </c>
      <c r="EM7" s="10">
        <v>375584.64387500001</v>
      </c>
      <c r="EN7" s="10">
        <v>375584.64387500001</v>
      </c>
      <c r="EO7" s="10">
        <v>375584.64387500001</v>
      </c>
      <c r="EP7" s="10">
        <v>375584.64387500001</v>
      </c>
      <c r="EQ7" s="10">
        <v>375584.64387500001</v>
      </c>
      <c r="ER7" s="10">
        <v>431922.34045625001</v>
      </c>
      <c r="ES7" s="10">
        <v>431922.34045625001</v>
      </c>
      <c r="ET7" s="10">
        <v>431922.34045625001</v>
      </c>
      <c r="EU7" s="10">
        <v>431922.34045625001</v>
      </c>
      <c r="EV7" s="10">
        <v>431922.34045625001</v>
      </c>
      <c r="EW7" s="10">
        <v>431922.34045625001</v>
      </c>
      <c r="EX7" s="10">
        <v>431922.34045625001</v>
      </c>
      <c r="EY7" s="10">
        <v>431922.34045625001</v>
      </c>
      <c r="EZ7" s="10">
        <v>431922.34045625001</v>
      </c>
      <c r="FA7" s="10">
        <v>431922.34045625001</v>
      </c>
      <c r="FB7" s="10">
        <v>431922.34045625001</v>
      </c>
      <c r="FC7" s="10">
        <v>431922.34045625001</v>
      </c>
      <c r="FD7" s="10">
        <v>431922.34045625001</v>
      </c>
      <c r="FE7" s="10">
        <v>431922.34045625001</v>
      </c>
      <c r="FF7" s="10">
        <v>431922.34045625001</v>
      </c>
    </row>
    <row r="8" spans="1:162" s="15" customFormat="1" ht="16.5">
      <c r="A8" s="18" t="s">
        <v>25</v>
      </c>
      <c r="B8" s="19" t="s">
        <v>26</v>
      </c>
      <c r="C8" s="13">
        <v>146651</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3">
        <v>146651</v>
      </c>
      <c r="AF8" s="13">
        <v>146651</v>
      </c>
      <c r="AG8" s="13">
        <v>146651</v>
      </c>
      <c r="AH8" s="13">
        <v>146651</v>
      </c>
      <c r="AI8" s="13">
        <v>146651</v>
      </c>
      <c r="AJ8" s="13">
        <v>146651</v>
      </c>
      <c r="AK8" s="13">
        <v>146651</v>
      </c>
      <c r="AL8" s="13">
        <v>146651</v>
      </c>
      <c r="AM8" s="13">
        <v>146651</v>
      </c>
      <c r="AN8" s="14">
        <f>AM8*1.15</f>
        <v>168648.65</v>
      </c>
      <c r="AO8" s="14">
        <f>AN8</f>
        <v>168648.65</v>
      </c>
      <c r="AP8" s="14">
        <f t="shared" ref="AP8:BW8" si="4">AO8</f>
        <v>168648.65</v>
      </c>
      <c r="AQ8" s="14">
        <f t="shared" si="4"/>
        <v>168648.65</v>
      </c>
      <c r="AR8" s="14">
        <f t="shared" si="4"/>
        <v>168648.65</v>
      </c>
      <c r="AS8" s="14">
        <f t="shared" si="4"/>
        <v>168648.65</v>
      </c>
      <c r="AT8" s="14">
        <f t="shared" si="4"/>
        <v>168648.65</v>
      </c>
      <c r="AU8" s="14">
        <f t="shared" si="4"/>
        <v>168648.65</v>
      </c>
      <c r="AV8" s="14">
        <f t="shared" si="4"/>
        <v>168648.65</v>
      </c>
      <c r="AW8" s="14">
        <f t="shared" si="4"/>
        <v>168648.65</v>
      </c>
      <c r="AX8" s="14">
        <f t="shared" si="4"/>
        <v>168648.65</v>
      </c>
      <c r="AY8" s="14">
        <f t="shared" si="4"/>
        <v>168648.65</v>
      </c>
      <c r="AZ8" s="14">
        <f t="shared" si="4"/>
        <v>168648.65</v>
      </c>
      <c r="BA8" s="14">
        <f t="shared" si="4"/>
        <v>168648.65</v>
      </c>
      <c r="BB8" s="14">
        <f t="shared" si="4"/>
        <v>168648.65</v>
      </c>
      <c r="BC8" s="14">
        <f t="shared" si="4"/>
        <v>168648.65</v>
      </c>
      <c r="BD8" s="14">
        <f t="shared" si="4"/>
        <v>168648.65</v>
      </c>
      <c r="BE8" s="14">
        <f t="shared" si="4"/>
        <v>168648.65</v>
      </c>
      <c r="BF8" s="14">
        <f t="shared" si="4"/>
        <v>168648.65</v>
      </c>
      <c r="BG8" s="14">
        <f t="shared" si="4"/>
        <v>168648.65</v>
      </c>
      <c r="BH8" s="14">
        <f t="shared" si="4"/>
        <v>168648.65</v>
      </c>
      <c r="BI8" s="14">
        <f t="shared" si="4"/>
        <v>168648.65</v>
      </c>
      <c r="BJ8" s="14">
        <f t="shared" si="4"/>
        <v>168648.65</v>
      </c>
      <c r="BK8" s="14">
        <f t="shared" si="4"/>
        <v>168648.65</v>
      </c>
      <c r="BL8" s="14">
        <f t="shared" si="4"/>
        <v>168648.65</v>
      </c>
      <c r="BM8" s="14">
        <f t="shared" si="4"/>
        <v>168648.65</v>
      </c>
      <c r="BN8" s="14">
        <f t="shared" si="4"/>
        <v>168648.65</v>
      </c>
      <c r="BO8" s="14">
        <f t="shared" si="4"/>
        <v>168648.65</v>
      </c>
      <c r="BP8" s="14">
        <f t="shared" si="4"/>
        <v>168648.65</v>
      </c>
      <c r="BQ8" s="14">
        <f t="shared" si="4"/>
        <v>168648.65</v>
      </c>
      <c r="BR8" s="14">
        <f t="shared" si="4"/>
        <v>168648.65</v>
      </c>
      <c r="BS8" s="14">
        <f t="shared" si="4"/>
        <v>168648.65</v>
      </c>
      <c r="BT8" s="14">
        <f t="shared" si="4"/>
        <v>168648.65</v>
      </c>
      <c r="BU8" s="14">
        <f t="shared" si="4"/>
        <v>168648.65</v>
      </c>
      <c r="BV8" s="14">
        <f t="shared" si="4"/>
        <v>168648.65</v>
      </c>
      <c r="BW8" s="14">
        <f t="shared" si="4"/>
        <v>168648.65</v>
      </c>
      <c r="BX8" s="14">
        <f>BW8*1.15</f>
        <v>193945.94749999998</v>
      </c>
      <c r="BY8" s="14">
        <f>BX8</f>
        <v>193945.94749999998</v>
      </c>
      <c r="BZ8" s="14">
        <f t="shared" ref="BZ8:DG8" si="5">BY8</f>
        <v>193945.94749999998</v>
      </c>
      <c r="CA8" s="14">
        <f t="shared" si="5"/>
        <v>193945.94749999998</v>
      </c>
      <c r="CB8" s="14">
        <f t="shared" si="5"/>
        <v>193945.94749999998</v>
      </c>
      <c r="CC8" s="14">
        <f t="shared" si="5"/>
        <v>193945.94749999998</v>
      </c>
      <c r="CD8" s="14">
        <f t="shared" si="5"/>
        <v>193945.94749999998</v>
      </c>
      <c r="CE8" s="14">
        <f t="shared" si="5"/>
        <v>193945.94749999998</v>
      </c>
      <c r="CF8" s="14">
        <f t="shared" si="5"/>
        <v>193945.94749999998</v>
      </c>
      <c r="CG8" s="14">
        <f t="shared" si="5"/>
        <v>193945.94749999998</v>
      </c>
      <c r="CH8" s="14">
        <f t="shared" si="5"/>
        <v>193945.94749999998</v>
      </c>
      <c r="CI8" s="14">
        <f t="shared" si="5"/>
        <v>193945.94749999998</v>
      </c>
      <c r="CJ8" s="14">
        <f t="shared" si="5"/>
        <v>193945.94749999998</v>
      </c>
      <c r="CK8" s="14">
        <f t="shared" si="5"/>
        <v>193945.94749999998</v>
      </c>
      <c r="CL8" s="14">
        <f t="shared" si="5"/>
        <v>193945.94749999998</v>
      </c>
      <c r="CM8" s="14">
        <f t="shared" si="5"/>
        <v>193945.94749999998</v>
      </c>
      <c r="CN8" s="14">
        <f t="shared" si="5"/>
        <v>193945.94749999998</v>
      </c>
      <c r="CO8" s="14">
        <f t="shared" si="5"/>
        <v>193945.94749999998</v>
      </c>
      <c r="CP8" s="14">
        <f t="shared" si="5"/>
        <v>193945.94749999998</v>
      </c>
      <c r="CQ8" s="14">
        <f t="shared" si="5"/>
        <v>193945.94749999998</v>
      </c>
      <c r="CR8" s="14">
        <f t="shared" si="5"/>
        <v>193945.94749999998</v>
      </c>
      <c r="CS8" s="14">
        <f t="shared" si="5"/>
        <v>193945.94749999998</v>
      </c>
      <c r="CT8" s="14">
        <f t="shared" si="5"/>
        <v>193945.94749999998</v>
      </c>
      <c r="CU8" s="14">
        <f t="shared" si="5"/>
        <v>193945.94749999998</v>
      </c>
      <c r="CV8" s="14">
        <f t="shared" si="5"/>
        <v>193945.94749999998</v>
      </c>
      <c r="CW8" s="14">
        <f t="shared" si="5"/>
        <v>193945.94749999998</v>
      </c>
      <c r="CX8" s="14">
        <f t="shared" si="5"/>
        <v>193945.94749999998</v>
      </c>
      <c r="CY8" s="14">
        <f t="shared" si="5"/>
        <v>193945.94749999998</v>
      </c>
      <c r="CZ8" s="14">
        <f t="shared" si="5"/>
        <v>193945.94749999998</v>
      </c>
      <c r="DA8" s="14">
        <f t="shared" si="5"/>
        <v>193945.94749999998</v>
      </c>
      <c r="DB8" s="14">
        <f t="shared" si="5"/>
        <v>193945.94749999998</v>
      </c>
      <c r="DC8" s="14">
        <f t="shared" si="5"/>
        <v>193945.94749999998</v>
      </c>
      <c r="DD8" s="14">
        <f t="shared" si="5"/>
        <v>193945.94749999998</v>
      </c>
      <c r="DE8" s="14">
        <f t="shared" si="5"/>
        <v>193945.94749999998</v>
      </c>
      <c r="DF8" s="14">
        <f t="shared" si="5"/>
        <v>193945.94749999998</v>
      </c>
      <c r="DG8" s="14">
        <f t="shared" si="5"/>
        <v>193945.94749999998</v>
      </c>
      <c r="DH8" s="14">
        <f>DG8*1.15</f>
        <v>223037.83962499996</v>
      </c>
      <c r="DI8" s="14">
        <f>DH8</f>
        <v>223037.83962499996</v>
      </c>
      <c r="DJ8" s="14">
        <f t="shared" ref="DJ8:EQ8" si="6">DI8</f>
        <v>223037.83962499996</v>
      </c>
      <c r="DK8" s="14">
        <f t="shared" si="6"/>
        <v>223037.83962499996</v>
      </c>
      <c r="DL8" s="14">
        <f t="shared" si="6"/>
        <v>223037.83962499996</v>
      </c>
      <c r="DM8" s="14">
        <f t="shared" si="6"/>
        <v>223037.83962499996</v>
      </c>
      <c r="DN8" s="14">
        <f t="shared" si="6"/>
        <v>223037.83962499996</v>
      </c>
      <c r="DO8" s="14">
        <f t="shared" si="6"/>
        <v>223037.83962499996</v>
      </c>
      <c r="DP8" s="14">
        <f t="shared" si="6"/>
        <v>223037.83962499996</v>
      </c>
      <c r="DQ8" s="14">
        <f t="shared" si="6"/>
        <v>223037.83962499996</v>
      </c>
      <c r="DR8" s="14">
        <f t="shared" si="6"/>
        <v>223037.83962499996</v>
      </c>
      <c r="DS8" s="14">
        <f t="shared" si="6"/>
        <v>223037.83962499996</v>
      </c>
      <c r="DT8" s="14">
        <f t="shared" si="6"/>
        <v>223037.83962499996</v>
      </c>
      <c r="DU8" s="14">
        <f t="shared" si="6"/>
        <v>223037.83962499996</v>
      </c>
      <c r="DV8" s="14">
        <f t="shared" si="6"/>
        <v>223037.83962499996</v>
      </c>
      <c r="DW8" s="14">
        <f t="shared" si="6"/>
        <v>223037.83962499996</v>
      </c>
      <c r="DX8" s="14">
        <f t="shared" si="6"/>
        <v>223037.83962499996</v>
      </c>
      <c r="DY8" s="14">
        <f t="shared" si="6"/>
        <v>223037.83962499996</v>
      </c>
      <c r="DZ8" s="14">
        <f t="shared" si="6"/>
        <v>223037.83962499996</v>
      </c>
      <c r="EA8" s="14">
        <f t="shared" si="6"/>
        <v>223037.83962499996</v>
      </c>
      <c r="EB8" s="14">
        <f t="shared" si="6"/>
        <v>223037.83962499996</v>
      </c>
      <c r="EC8" s="14">
        <f t="shared" si="6"/>
        <v>223037.83962499996</v>
      </c>
      <c r="ED8" s="14">
        <f t="shared" si="6"/>
        <v>223037.83962499996</v>
      </c>
      <c r="EE8" s="14">
        <f t="shared" si="6"/>
        <v>223037.83962499996</v>
      </c>
      <c r="EF8" s="14">
        <f t="shared" si="6"/>
        <v>223037.83962499996</v>
      </c>
      <c r="EG8" s="14">
        <f t="shared" si="6"/>
        <v>223037.83962499996</v>
      </c>
      <c r="EH8" s="14">
        <f t="shared" si="6"/>
        <v>223037.83962499996</v>
      </c>
      <c r="EI8" s="14">
        <f t="shared" si="6"/>
        <v>223037.83962499996</v>
      </c>
      <c r="EJ8" s="14">
        <f t="shared" si="6"/>
        <v>223037.83962499996</v>
      </c>
      <c r="EK8" s="14">
        <f t="shared" si="6"/>
        <v>223037.83962499996</v>
      </c>
      <c r="EL8" s="14">
        <f t="shared" si="6"/>
        <v>223037.83962499996</v>
      </c>
      <c r="EM8" s="14">
        <f t="shared" si="6"/>
        <v>223037.83962499996</v>
      </c>
      <c r="EN8" s="14">
        <f t="shared" si="6"/>
        <v>223037.83962499996</v>
      </c>
      <c r="EO8" s="14">
        <f t="shared" si="6"/>
        <v>223037.83962499996</v>
      </c>
      <c r="EP8" s="14">
        <f t="shared" si="6"/>
        <v>223037.83962499996</v>
      </c>
      <c r="EQ8" s="14">
        <f t="shared" si="6"/>
        <v>223037.83962499996</v>
      </c>
      <c r="ER8" s="14">
        <f>EQ8*1.15</f>
        <v>256493.51556874995</v>
      </c>
      <c r="ES8" s="14">
        <f>ER8</f>
        <v>256493.51556874995</v>
      </c>
      <c r="ET8" s="14">
        <f t="shared" ref="ET8:FF8" si="7">ES8</f>
        <v>256493.51556874995</v>
      </c>
      <c r="EU8" s="14">
        <f t="shared" si="7"/>
        <v>256493.51556874995</v>
      </c>
      <c r="EV8" s="14">
        <f t="shared" si="7"/>
        <v>256493.51556874995</v>
      </c>
      <c r="EW8" s="14">
        <f t="shared" si="7"/>
        <v>256493.51556874995</v>
      </c>
      <c r="EX8" s="14">
        <f t="shared" si="7"/>
        <v>256493.51556874995</v>
      </c>
      <c r="EY8" s="14">
        <f t="shared" si="7"/>
        <v>256493.51556874995</v>
      </c>
      <c r="EZ8" s="14">
        <f t="shared" si="7"/>
        <v>256493.51556874995</v>
      </c>
      <c r="FA8" s="14">
        <f t="shared" si="7"/>
        <v>256493.51556874995</v>
      </c>
      <c r="FB8" s="14">
        <f t="shared" si="7"/>
        <v>256493.51556874995</v>
      </c>
      <c r="FC8" s="14">
        <f t="shared" si="7"/>
        <v>256493.51556874995</v>
      </c>
      <c r="FD8" s="14">
        <f t="shared" si="7"/>
        <v>256493.51556874995</v>
      </c>
      <c r="FE8" s="14">
        <f t="shared" si="7"/>
        <v>256493.51556874995</v>
      </c>
      <c r="FF8" s="14">
        <f t="shared" si="7"/>
        <v>256493.51556874995</v>
      </c>
    </row>
    <row r="9" spans="1:162" ht="16.5">
      <c r="A9" s="8" t="s">
        <v>27</v>
      </c>
      <c r="B9" s="9" t="s">
        <v>28</v>
      </c>
      <c r="C9" s="10">
        <v>116802</v>
      </c>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v>116802</v>
      </c>
      <c r="AF9" s="10">
        <v>116802</v>
      </c>
      <c r="AG9" s="10">
        <v>116802</v>
      </c>
      <c r="AH9" s="10">
        <v>116802</v>
      </c>
      <c r="AI9" s="10">
        <v>116802</v>
      </c>
      <c r="AJ9" s="10">
        <v>116802</v>
      </c>
      <c r="AK9" s="10">
        <v>116802</v>
      </c>
      <c r="AL9" s="10">
        <v>116802</v>
      </c>
      <c r="AM9" s="10">
        <v>116802</v>
      </c>
      <c r="AN9" s="10">
        <v>134322.29999999999</v>
      </c>
      <c r="AO9" s="10">
        <v>134322.29999999999</v>
      </c>
      <c r="AP9" s="10">
        <v>134322.29999999999</v>
      </c>
      <c r="AQ9" s="10">
        <v>134322.29999999999</v>
      </c>
      <c r="AR9" s="10">
        <v>134322.29999999999</v>
      </c>
      <c r="AS9" s="10">
        <v>134322.29999999999</v>
      </c>
      <c r="AT9" s="10">
        <v>134322.29999999999</v>
      </c>
      <c r="AU9" s="10">
        <v>134322.29999999999</v>
      </c>
      <c r="AV9" s="10">
        <v>134322.29999999999</v>
      </c>
      <c r="AW9" s="10">
        <v>134322.29999999999</v>
      </c>
      <c r="AX9" s="10">
        <v>134322.29999999999</v>
      </c>
      <c r="AY9" s="10">
        <v>134322.29999999999</v>
      </c>
      <c r="AZ9" s="10">
        <v>134322.29999999999</v>
      </c>
      <c r="BA9" s="10">
        <v>134322.29999999999</v>
      </c>
      <c r="BB9" s="10">
        <v>134322.29999999999</v>
      </c>
      <c r="BC9" s="10">
        <v>134322.29999999999</v>
      </c>
      <c r="BD9" s="10">
        <v>134322.29999999999</v>
      </c>
      <c r="BE9" s="10">
        <v>134322.29999999999</v>
      </c>
      <c r="BF9" s="10">
        <v>134322.29999999999</v>
      </c>
      <c r="BG9" s="10">
        <v>134322.29999999999</v>
      </c>
      <c r="BH9" s="10">
        <v>134322.29999999999</v>
      </c>
      <c r="BI9" s="10">
        <v>134322.29999999999</v>
      </c>
      <c r="BJ9" s="10">
        <v>134322.29999999999</v>
      </c>
      <c r="BK9" s="10">
        <v>134322.29999999999</v>
      </c>
      <c r="BL9" s="10">
        <v>134322.29999999999</v>
      </c>
      <c r="BM9" s="10">
        <v>134322.29999999999</v>
      </c>
      <c r="BN9" s="10">
        <v>134322.29999999999</v>
      </c>
      <c r="BO9" s="10">
        <v>134322.29999999999</v>
      </c>
      <c r="BP9" s="10">
        <v>134322.29999999999</v>
      </c>
      <c r="BQ9" s="10">
        <v>134322.29999999999</v>
      </c>
      <c r="BR9" s="10">
        <v>134322.29999999999</v>
      </c>
      <c r="BS9" s="10">
        <v>134322.29999999999</v>
      </c>
      <c r="BT9" s="10">
        <v>134322.29999999999</v>
      </c>
      <c r="BU9" s="10">
        <v>134322.29999999999</v>
      </c>
      <c r="BV9" s="10">
        <v>134322.29999999999</v>
      </c>
      <c r="BW9" s="10">
        <v>134322.29999999999</v>
      </c>
      <c r="BX9" s="10">
        <v>154470.64499999999</v>
      </c>
      <c r="BY9" s="10">
        <v>154470.64499999999</v>
      </c>
      <c r="BZ9" s="10">
        <v>154470.64499999999</v>
      </c>
      <c r="CA9" s="10">
        <v>154470.64499999999</v>
      </c>
      <c r="CB9" s="10">
        <v>154470.64499999999</v>
      </c>
      <c r="CC9" s="10">
        <v>154470.64499999999</v>
      </c>
      <c r="CD9" s="10">
        <v>154470.64499999999</v>
      </c>
      <c r="CE9" s="10">
        <v>154470.64499999999</v>
      </c>
      <c r="CF9" s="10">
        <v>154470.64499999999</v>
      </c>
      <c r="CG9" s="10">
        <v>154470.64499999999</v>
      </c>
      <c r="CH9" s="10">
        <v>154470.64499999999</v>
      </c>
      <c r="CI9" s="10">
        <v>154470.64499999999</v>
      </c>
      <c r="CJ9" s="10">
        <v>154470.64499999999</v>
      </c>
      <c r="CK9" s="10">
        <v>154470.64499999999</v>
      </c>
      <c r="CL9" s="10">
        <v>154470.64499999999</v>
      </c>
      <c r="CM9" s="10">
        <v>154470.64499999999</v>
      </c>
      <c r="CN9" s="10">
        <v>154470.64499999999</v>
      </c>
      <c r="CO9" s="10">
        <v>154470.64499999999</v>
      </c>
      <c r="CP9" s="10">
        <v>154470.64499999999</v>
      </c>
      <c r="CQ9" s="10">
        <v>154470.64499999999</v>
      </c>
      <c r="CR9" s="10">
        <v>154470.64499999999</v>
      </c>
      <c r="CS9" s="10">
        <v>154470.64499999999</v>
      </c>
      <c r="CT9" s="10">
        <v>154470.64499999999</v>
      </c>
      <c r="CU9" s="10">
        <v>154470.64499999999</v>
      </c>
      <c r="CV9" s="10">
        <v>154470.64499999999</v>
      </c>
      <c r="CW9" s="10">
        <v>154470.64499999999</v>
      </c>
      <c r="CX9" s="10">
        <v>154470.64499999999</v>
      </c>
      <c r="CY9" s="10">
        <v>154470.64499999999</v>
      </c>
      <c r="CZ9" s="10">
        <v>154470.64499999999</v>
      </c>
      <c r="DA9" s="10">
        <v>154470.64499999999</v>
      </c>
      <c r="DB9" s="10">
        <v>154470.64499999999</v>
      </c>
      <c r="DC9" s="10">
        <v>154470.64499999999</v>
      </c>
      <c r="DD9" s="10">
        <v>154470.64499999999</v>
      </c>
      <c r="DE9" s="10">
        <v>154470.64499999999</v>
      </c>
      <c r="DF9" s="10">
        <v>154470.64499999999</v>
      </c>
      <c r="DG9" s="10">
        <v>154470.64499999999</v>
      </c>
      <c r="DH9" s="10">
        <v>177641.24174999999</v>
      </c>
      <c r="DI9" s="10">
        <v>177641.24174999999</v>
      </c>
      <c r="DJ9" s="10">
        <v>177641.24174999999</v>
      </c>
      <c r="DK9" s="10">
        <v>177641.24174999999</v>
      </c>
      <c r="DL9" s="10">
        <v>177641.24174999999</v>
      </c>
      <c r="DM9" s="10">
        <v>177641.24174999999</v>
      </c>
      <c r="DN9" s="10">
        <v>177641.24174999999</v>
      </c>
      <c r="DO9" s="10">
        <v>177641.24174999999</v>
      </c>
      <c r="DP9" s="10">
        <v>177641.24174999999</v>
      </c>
      <c r="DQ9" s="10">
        <v>177641.24174999999</v>
      </c>
      <c r="DR9" s="10">
        <v>177641.24174999999</v>
      </c>
      <c r="DS9" s="10">
        <v>177641.24174999999</v>
      </c>
      <c r="DT9" s="10">
        <v>177641.24174999999</v>
      </c>
      <c r="DU9" s="10">
        <v>177641.24174999999</v>
      </c>
      <c r="DV9" s="10">
        <v>177641.24174999999</v>
      </c>
      <c r="DW9" s="10">
        <v>177641.24174999999</v>
      </c>
      <c r="DX9" s="10">
        <v>177641.24174999999</v>
      </c>
      <c r="DY9" s="10">
        <v>177641.24174999999</v>
      </c>
      <c r="DZ9" s="10">
        <v>177641.24174999999</v>
      </c>
      <c r="EA9" s="10">
        <v>177641.24174999999</v>
      </c>
      <c r="EB9" s="10">
        <v>177641.24174999999</v>
      </c>
      <c r="EC9" s="10">
        <v>177641.24174999999</v>
      </c>
      <c r="ED9" s="10">
        <v>177641.24174999999</v>
      </c>
      <c r="EE9" s="10">
        <v>177641.24174999999</v>
      </c>
      <c r="EF9" s="10">
        <v>177641.24174999999</v>
      </c>
      <c r="EG9" s="10">
        <v>177641.24174999999</v>
      </c>
      <c r="EH9" s="10">
        <v>177641.24174999999</v>
      </c>
      <c r="EI9" s="10">
        <v>177641.24174999999</v>
      </c>
      <c r="EJ9" s="10">
        <v>177641.24174999999</v>
      </c>
      <c r="EK9" s="10">
        <v>177641.24174999999</v>
      </c>
      <c r="EL9" s="10">
        <v>177641.24174999999</v>
      </c>
      <c r="EM9" s="10">
        <v>177641.24174999999</v>
      </c>
      <c r="EN9" s="10">
        <v>177641.24174999999</v>
      </c>
      <c r="EO9" s="10">
        <v>177641.24174999999</v>
      </c>
      <c r="EP9" s="10">
        <v>177641.24174999999</v>
      </c>
      <c r="EQ9" s="10">
        <v>177641.24174999999</v>
      </c>
      <c r="ER9" s="10">
        <v>204287.42801249999</v>
      </c>
      <c r="ES9" s="10">
        <v>204287.42801249999</v>
      </c>
      <c r="ET9" s="10">
        <v>204287.42801249999</v>
      </c>
      <c r="EU9" s="10">
        <v>204287.42801249999</v>
      </c>
      <c r="EV9" s="10">
        <v>204287.42801249999</v>
      </c>
      <c r="EW9" s="10">
        <v>204287.42801249999</v>
      </c>
      <c r="EX9" s="10">
        <v>204287.42801249999</v>
      </c>
      <c r="EY9" s="10">
        <v>204287.42801249999</v>
      </c>
      <c r="EZ9" s="10">
        <v>204287.42801249999</v>
      </c>
      <c r="FA9" s="10">
        <v>204287.42801249999</v>
      </c>
      <c r="FB9" s="10">
        <v>204287.42801249999</v>
      </c>
      <c r="FC9" s="10">
        <v>204287.42801249999</v>
      </c>
      <c r="FD9" s="10">
        <v>204287.42801249999</v>
      </c>
      <c r="FE9" s="10">
        <v>204287.42801249999</v>
      </c>
      <c r="FF9" s="10">
        <v>204287.42801249999</v>
      </c>
    </row>
    <row r="10" spans="1:162" ht="16.5">
      <c r="A10" s="8" t="s">
        <v>29</v>
      </c>
      <c r="B10" s="9" t="s">
        <v>30</v>
      </c>
      <c r="C10" s="10">
        <v>189378.35450000002</v>
      </c>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v>189378.35450000002</v>
      </c>
      <c r="AF10" s="10">
        <v>189378.35450000002</v>
      </c>
      <c r="AG10" s="10">
        <v>189378.35450000002</v>
      </c>
      <c r="AH10" s="10">
        <v>189378.35450000002</v>
      </c>
      <c r="AI10" s="10">
        <v>189378.35450000002</v>
      </c>
      <c r="AJ10" s="10">
        <v>189378.35450000002</v>
      </c>
      <c r="AK10" s="10">
        <v>189378.35450000002</v>
      </c>
      <c r="AL10" s="10">
        <v>189378.35450000002</v>
      </c>
      <c r="AM10" s="10">
        <v>189378.35450000002</v>
      </c>
      <c r="AN10" s="10">
        <v>217785.10767500001</v>
      </c>
      <c r="AO10" s="10">
        <v>217785.10767500001</v>
      </c>
      <c r="AP10" s="10">
        <v>217785.10767500001</v>
      </c>
      <c r="AQ10" s="10">
        <v>217785.10767500001</v>
      </c>
      <c r="AR10" s="10">
        <v>217785.10767500001</v>
      </c>
      <c r="AS10" s="10">
        <v>217785.10767500001</v>
      </c>
      <c r="AT10" s="10">
        <v>217785.10767500001</v>
      </c>
      <c r="AU10" s="10">
        <v>217785.10767500001</v>
      </c>
      <c r="AV10" s="10">
        <v>217785.10767500001</v>
      </c>
      <c r="AW10" s="10">
        <v>217785.10767500001</v>
      </c>
      <c r="AX10" s="10">
        <v>217785.10767500001</v>
      </c>
      <c r="AY10" s="10">
        <v>217785.10767500001</v>
      </c>
      <c r="AZ10" s="10">
        <v>217785.10767500001</v>
      </c>
      <c r="BA10" s="10">
        <v>217785.10767500001</v>
      </c>
      <c r="BB10" s="10">
        <v>217785.10767500001</v>
      </c>
      <c r="BC10" s="10">
        <v>217785.10767500001</v>
      </c>
      <c r="BD10" s="10">
        <v>217785.10767500001</v>
      </c>
      <c r="BE10" s="10">
        <v>217785.10767500001</v>
      </c>
      <c r="BF10" s="10">
        <v>217785.10767500001</v>
      </c>
      <c r="BG10" s="10">
        <v>217785.10767500001</v>
      </c>
      <c r="BH10" s="10">
        <v>217785.10767500001</v>
      </c>
      <c r="BI10" s="10">
        <v>217785.10767500001</v>
      </c>
      <c r="BJ10" s="10">
        <v>217785.10767500001</v>
      </c>
      <c r="BK10" s="10">
        <v>217785.10767500001</v>
      </c>
      <c r="BL10" s="10">
        <v>217785.10767500001</v>
      </c>
      <c r="BM10" s="10">
        <v>217785.10767500001</v>
      </c>
      <c r="BN10" s="10">
        <v>217785.10767500001</v>
      </c>
      <c r="BO10" s="10">
        <v>217785.10767500001</v>
      </c>
      <c r="BP10" s="10">
        <v>217785.10767500001</v>
      </c>
      <c r="BQ10" s="10">
        <v>217785.10767500001</v>
      </c>
      <c r="BR10" s="10">
        <v>217785.10767500001</v>
      </c>
      <c r="BS10" s="10">
        <v>217785.10767500001</v>
      </c>
      <c r="BT10" s="10">
        <v>217785.10767500001</v>
      </c>
      <c r="BU10" s="10">
        <v>217785.10767500001</v>
      </c>
      <c r="BV10" s="10">
        <v>217785.10767500001</v>
      </c>
      <c r="BW10" s="10">
        <v>217785.10767500001</v>
      </c>
      <c r="BX10" s="10">
        <v>250452.87382625</v>
      </c>
      <c r="BY10" s="10">
        <v>250452.87382625</v>
      </c>
      <c r="BZ10" s="10">
        <v>250452.87382625</v>
      </c>
      <c r="CA10" s="10">
        <v>250452.87382625</v>
      </c>
      <c r="CB10" s="10">
        <v>250452.87382625</v>
      </c>
      <c r="CC10" s="10">
        <v>250452.87382625</v>
      </c>
      <c r="CD10" s="10">
        <v>250452.87382625</v>
      </c>
      <c r="CE10" s="10">
        <v>250452.87382625</v>
      </c>
      <c r="CF10" s="10">
        <v>250452.87382625</v>
      </c>
      <c r="CG10" s="10">
        <v>250452.87382625</v>
      </c>
      <c r="CH10" s="10">
        <v>250452.87382625</v>
      </c>
      <c r="CI10" s="10">
        <v>250452.87382625</v>
      </c>
      <c r="CJ10" s="10">
        <v>250452.87382625</v>
      </c>
      <c r="CK10" s="10">
        <v>250452.87382625</v>
      </c>
      <c r="CL10" s="10">
        <v>250452.87382625</v>
      </c>
      <c r="CM10" s="10">
        <v>250452.87382625</v>
      </c>
      <c r="CN10" s="10">
        <v>250452.87382625</v>
      </c>
      <c r="CO10" s="10">
        <v>250452.87382625</v>
      </c>
      <c r="CP10" s="10">
        <v>250452.87382625</v>
      </c>
      <c r="CQ10" s="10">
        <v>250452.87382625</v>
      </c>
      <c r="CR10" s="10">
        <v>250452.87382625</v>
      </c>
      <c r="CS10" s="10">
        <v>250452.87382625</v>
      </c>
      <c r="CT10" s="10">
        <v>250452.87382625</v>
      </c>
      <c r="CU10" s="10">
        <v>250452.87382625</v>
      </c>
      <c r="CV10" s="10">
        <v>250452.87382625</v>
      </c>
      <c r="CW10" s="10">
        <v>250452.87382625</v>
      </c>
      <c r="CX10" s="10">
        <v>250452.87382625</v>
      </c>
      <c r="CY10" s="10">
        <v>250452.87382625</v>
      </c>
      <c r="CZ10" s="10">
        <v>250452.87382625</v>
      </c>
      <c r="DA10" s="10">
        <v>250452.87382625</v>
      </c>
      <c r="DB10" s="10">
        <v>250452.87382625</v>
      </c>
      <c r="DC10" s="10">
        <v>250452.87382625</v>
      </c>
      <c r="DD10" s="10">
        <v>250452.87382625</v>
      </c>
      <c r="DE10" s="10">
        <v>250452.87382625</v>
      </c>
      <c r="DF10" s="10">
        <v>250452.87382625</v>
      </c>
      <c r="DG10" s="10">
        <v>250452.87382625</v>
      </c>
      <c r="DH10" s="10">
        <v>288020.80490018748</v>
      </c>
      <c r="DI10" s="10">
        <v>288020.80490018748</v>
      </c>
      <c r="DJ10" s="10">
        <v>288020.80490018748</v>
      </c>
      <c r="DK10" s="10">
        <v>288020.80490018748</v>
      </c>
      <c r="DL10" s="10">
        <v>288020.80490018748</v>
      </c>
      <c r="DM10" s="10">
        <v>288020.80490018748</v>
      </c>
      <c r="DN10" s="10">
        <v>288020.80490018748</v>
      </c>
      <c r="DO10" s="10">
        <v>288020.80490018748</v>
      </c>
      <c r="DP10" s="10">
        <v>288020.80490018748</v>
      </c>
      <c r="DQ10" s="10">
        <v>288020.80490018748</v>
      </c>
      <c r="DR10" s="10">
        <v>288020.80490018748</v>
      </c>
      <c r="DS10" s="10">
        <v>288020.80490018748</v>
      </c>
      <c r="DT10" s="10">
        <v>288020.80490018748</v>
      </c>
      <c r="DU10" s="10">
        <v>288020.80490018748</v>
      </c>
      <c r="DV10" s="10">
        <v>288020.80490018748</v>
      </c>
      <c r="DW10" s="10">
        <v>288020.80490018748</v>
      </c>
      <c r="DX10" s="10">
        <v>288020.80490018748</v>
      </c>
      <c r="DY10" s="10">
        <v>288020.80490018748</v>
      </c>
      <c r="DZ10" s="10">
        <v>288020.80490018748</v>
      </c>
      <c r="EA10" s="10">
        <v>288020.80490018748</v>
      </c>
      <c r="EB10" s="10">
        <v>288020.80490018748</v>
      </c>
      <c r="EC10" s="10">
        <v>288020.80490018748</v>
      </c>
      <c r="ED10" s="10">
        <v>288020.80490018748</v>
      </c>
      <c r="EE10" s="10">
        <v>288020.80490018748</v>
      </c>
      <c r="EF10" s="10">
        <v>288020.80490018748</v>
      </c>
      <c r="EG10" s="10">
        <v>288020.80490018748</v>
      </c>
      <c r="EH10" s="10">
        <v>288020.80490018748</v>
      </c>
      <c r="EI10" s="10">
        <v>288020.80490018748</v>
      </c>
      <c r="EJ10" s="10">
        <v>288020.80490018748</v>
      </c>
      <c r="EK10" s="10">
        <v>288020.80490018748</v>
      </c>
      <c r="EL10" s="10">
        <v>288020.80490018748</v>
      </c>
      <c r="EM10" s="10">
        <v>288020.80490018748</v>
      </c>
      <c r="EN10" s="10">
        <v>288020.80490018748</v>
      </c>
      <c r="EO10" s="10">
        <v>288020.80490018748</v>
      </c>
      <c r="EP10" s="10">
        <v>288020.80490018748</v>
      </c>
      <c r="EQ10" s="10">
        <v>288020.80490018748</v>
      </c>
      <c r="ER10" s="10">
        <v>331223.92563521559</v>
      </c>
      <c r="ES10" s="10">
        <v>331223.92563521559</v>
      </c>
      <c r="ET10" s="10">
        <v>331223.92563521559</v>
      </c>
      <c r="EU10" s="10">
        <v>331223.92563521559</v>
      </c>
      <c r="EV10" s="10">
        <v>331223.92563521559</v>
      </c>
      <c r="EW10" s="10">
        <v>331223.92563521559</v>
      </c>
      <c r="EX10" s="10">
        <v>331223.92563521559</v>
      </c>
      <c r="EY10" s="10">
        <v>331223.92563521559</v>
      </c>
      <c r="EZ10" s="10">
        <v>331223.92563521559</v>
      </c>
      <c r="FA10" s="10">
        <v>331223.92563521559</v>
      </c>
      <c r="FB10" s="10">
        <v>331223.92563521559</v>
      </c>
      <c r="FC10" s="10">
        <v>331223.92563521559</v>
      </c>
      <c r="FD10" s="10">
        <v>331223.92563521559</v>
      </c>
      <c r="FE10" s="10">
        <v>331223.92563521559</v>
      </c>
      <c r="FF10" s="10">
        <v>331223.92563521559</v>
      </c>
    </row>
    <row r="11" spans="1:162" ht="16.5">
      <c r="A11" s="8" t="s">
        <v>31</v>
      </c>
      <c r="B11" s="9" t="s">
        <v>32</v>
      </c>
      <c r="C11" s="10">
        <v>376709.73340000003</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v>376709.73340000003</v>
      </c>
      <c r="AF11" s="10">
        <v>376709.73340000003</v>
      </c>
      <c r="AG11" s="10">
        <v>376709.73340000003</v>
      </c>
      <c r="AH11" s="10">
        <v>376709.73340000003</v>
      </c>
      <c r="AI11" s="10">
        <v>376709.73340000003</v>
      </c>
      <c r="AJ11" s="10">
        <v>376709.73340000003</v>
      </c>
      <c r="AK11" s="10">
        <v>376709.73340000003</v>
      </c>
      <c r="AL11" s="10">
        <v>376709.73340000003</v>
      </c>
      <c r="AM11" s="10">
        <v>376709.73340000003</v>
      </c>
      <c r="AN11" s="10">
        <v>433216.19341000001</v>
      </c>
      <c r="AO11" s="10">
        <v>433216.19341000001</v>
      </c>
      <c r="AP11" s="10">
        <v>433216.19341000001</v>
      </c>
      <c r="AQ11" s="10">
        <v>433216.19341000001</v>
      </c>
      <c r="AR11" s="10">
        <v>433216.19341000001</v>
      </c>
      <c r="AS11" s="10">
        <v>433216.19341000001</v>
      </c>
      <c r="AT11" s="10">
        <v>433216.19341000001</v>
      </c>
      <c r="AU11" s="10">
        <v>433216.19341000001</v>
      </c>
      <c r="AV11" s="10">
        <v>433216.19341000001</v>
      </c>
      <c r="AW11" s="10">
        <v>433216.19341000001</v>
      </c>
      <c r="AX11" s="10">
        <v>433216.19341000001</v>
      </c>
      <c r="AY11" s="10">
        <v>433216.19341000001</v>
      </c>
      <c r="AZ11" s="10">
        <v>433216.19341000001</v>
      </c>
      <c r="BA11" s="10">
        <v>433216.19341000001</v>
      </c>
      <c r="BB11" s="10">
        <v>433216.19341000001</v>
      </c>
      <c r="BC11" s="10">
        <v>433216.19341000001</v>
      </c>
      <c r="BD11" s="10">
        <v>433216.19341000001</v>
      </c>
      <c r="BE11" s="10">
        <v>433216.19341000001</v>
      </c>
      <c r="BF11" s="10">
        <v>433216.19341000001</v>
      </c>
      <c r="BG11" s="10">
        <v>433216.19341000001</v>
      </c>
      <c r="BH11" s="10">
        <v>433216.19341000001</v>
      </c>
      <c r="BI11" s="10">
        <v>433216.19341000001</v>
      </c>
      <c r="BJ11" s="10">
        <v>433216.19341000001</v>
      </c>
      <c r="BK11" s="10">
        <v>433216.19341000001</v>
      </c>
      <c r="BL11" s="10">
        <v>433216.19341000001</v>
      </c>
      <c r="BM11" s="10">
        <v>433216.19341000001</v>
      </c>
      <c r="BN11" s="10">
        <v>433216.19341000001</v>
      </c>
      <c r="BO11" s="10">
        <v>433216.19341000001</v>
      </c>
      <c r="BP11" s="10">
        <v>433216.19341000001</v>
      </c>
      <c r="BQ11" s="10">
        <v>433216.19341000001</v>
      </c>
      <c r="BR11" s="10">
        <v>433216.19341000001</v>
      </c>
      <c r="BS11" s="10">
        <v>433216.19341000001</v>
      </c>
      <c r="BT11" s="10">
        <v>433216.19341000001</v>
      </c>
      <c r="BU11" s="10">
        <v>433216.19341000001</v>
      </c>
      <c r="BV11" s="10">
        <v>433216.19341000001</v>
      </c>
      <c r="BW11" s="10">
        <v>433216.19341000001</v>
      </c>
      <c r="BX11" s="10">
        <v>499398.62242149998</v>
      </c>
      <c r="BY11" s="10">
        <v>499398.62242149998</v>
      </c>
      <c r="BZ11" s="10">
        <v>499398.62242149998</v>
      </c>
      <c r="CA11" s="10">
        <v>499398.62242149998</v>
      </c>
      <c r="CB11" s="10">
        <v>499398.62242149998</v>
      </c>
      <c r="CC11" s="10">
        <v>499398.62242149998</v>
      </c>
      <c r="CD11" s="10">
        <v>499398.62242149998</v>
      </c>
      <c r="CE11" s="10">
        <v>499398.62242149998</v>
      </c>
      <c r="CF11" s="10">
        <v>499398.62242149998</v>
      </c>
      <c r="CG11" s="10">
        <v>499398.62242149998</v>
      </c>
      <c r="CH11" s="10">
        <v>499398.62242149998</v>
      </c>
      <c r="CI11" s="10">
        <v>499398.62242149998</v>
      </c>
      <c r="CJ11" s="10">
        <v>499398.62242149998</v>
      </c>
      <c r="CK11" s="10">
        <v>499398.62242149998</v>
      </c>
      <c r="CL11" s="10">
        <v>499398.62242149998</v>
      </c>
      <c r="CM11" s="10">
        <v>499398.62242149998</v>
      </c>
      <c r="CN11" s="10">
        <v>499398.62242149998</v>
      </c>
      <c r="CO11" s="10">
        <v>499398.62242149998</v>
      </c>
      <c r="CP11" s="10">
        <v>499398.62242149998</v>
      </c>
      <c r="CQ11" s="10">
        <v>499398.62242149998</v>
      </c>
      <c r="CR11" s="10">
        <v>499398.62242149998</v>
      </c>
      <c r="CS11" s="10">
        <v>499398.62242149998</v>
      </c>
      <c r="CT11" s="10">
        <v>499398.62242149998</v>
      </c>
      <c r="CU11" s="10">
        <v>499398.62242149998</v>
      </c>
      <c r="CV11" s="10">
        <v>499398.62242149998</v>
      </c>
      <c r="CW11" s="10">
        <v>499398.62242149998</v>
      </c>
      <c r="CX11" s="10">
        <v>499398.62242149998</v>
      </c>
      <c r="CY11" s="10">
        <v>499398.62242149998</v>
      </c>
      <c r="CZ11" s="10">
        <v>499398.62242149998</v>
      </c>
      <c r="DA11" s="10">
        <v>499398.62242149998</v>
      </c>
      <c r="DB11" s="10">
        <v>499398.62242149998</v>
      </c>
      <c r="DC11" s="10">
        <v>499398.62242149998</v>
      </c>
      <c r="DD11" s="10">
        <v>499398.62242149998</v>
      </c>
      <c r="DE11" s="10">
        <v>499398.62242149998</v>
      </c>
      <c r="DF11" s="10">
        <v>499398.62242149998</v>
      </c>
      <c r="DG11" s="10">
        <v>499398.62242149998</v>
      </c>
      <c r="DH11" s="10">
        <v>572928.41578472499</v>
      </c>
      <c r="DI11" s="10">
        <v>572928.41578472499</v>
      </c>
      <c r="DJ11" s="10">
        <v>572928.41578472499</v>
      </c>
      <c r="DK11" s="10">
        <v>572928.41578472499</v>
      </c>
      <c r="DL11" s="10">
        <v>572928.41578472499</v>
      </c>
      <c r="DM11" s="10">
        <v>572928.41578472499</v>
      </c>
      <c r="DN11" s="10">
        <v>572928.41578472499</v>
      </c>
      <c r="DO11" s="10">
        <v>572928.41578472499</v>
      </c>
      <c r="DP11" s="10">
        <v>572928.41578472499</v>
      </c>
      <c r="DQ11" s="10">
        <v>572928.41578472499</v>
      </c>
      <c r="DR11" s="10">
        <v>572928.41578472499</v>
      </c>
      <c r="DS11" s="10">
        <v>572928.41578472499</v>
      </c>
      <c r="DT11" s="10">
        <v>572928.41578472499</v>
      </c>
      <c r="DU11" s="10">
        <v>572928.41578472499</v>
      </c>
      <c r="DV11" s="10">
        <v>572928.41578472499</v>
      </c>
      <c r="DW11" s="10">
        <v>572928.41578472499</v>
      </c>
      <c r="DX11" s="10">
        <v>572928.41578472499</v>
      </c>
      <c r="DY11" s="10">
        <v>572928.41578472499</v>
      </c>
      <c r="DZ11" s="10">
        <v>572928.41578472499</v>
      </c>
      <c r="EA11" s="10">
        <v>572928.41578472499</v>
      </c>
      <c r="EB11" s="10">
        <v>572928.41578472499</v>
      </c>
      <c r="EC11" s="10">
        <v>572928.41578472499</v>
      </c>
      <c r="ED11" s="10">
        <v>572928.41578472499</v>
      </c>
      <c r="EE11" s="10">
        <v>572928.41578472499</v>
      </c>
      <c r="EF11" s="10">
        <v>572928.41578472499</v>
      </c>
      <c r="EG11" s="10">
        <v>572928.41578472499</v>
      </c>
      <c r="EH11" s="10">
        <v>572928.41578472499</v>
      </c>
      <c r="EI11" s="10">
        <v>572928.41578472499</v>
      </c>
      <c r="EJ11" s="10">
        <v>572928.41578472499</v>
      </c>
      <c r="EK11" s="10">
        <v>572928.41578472499</v>
      </c>
      <c r="EL11" s="10">
        <v>572928.41578472499</v>
      </c>
      <c r="EM11" s="10">
        <v>572928.41578472499</v>
      </c>
      <c r="EN11" s="10">
        <v>572928.41578472499</v>
      </c>
      <c r="EO11" s="10">
        <v>572928.41578472499</v>
      </c>
      <c r="EP11" s="10">
        <v>572928.41578472499</v>
      </c>
      <c r="EQ11" s="10">
        <v>572928.41578472499</v>
      </c>
      <c r="ER11" s="10">
        <v>658867.67815243371</v>
      </c>
      <c r="ES11" s="10">
        <v>658867.67815243371</v>
      </c>
      <c r="ET11" s="10">
        <v>658867.67815243371</v>
      </c>
      <c r="EU11" s="10">
        <v>658867.67815243371</v>
      </c>
      <c r="EV11" s="10">
        <v>658867.67815243371</v>
      </c>
      <c r="EW11" s="10">
        <v>658867.67815243371</v>
      </c>
      <c r="EX11" s="10">
        <v>658867.67815243371</v>
      </c>
      <c r="EY11" s="10">
        <v>658867.67815243371</v>
      </c>
      <c r="EZ11" s="10">
        <v>658867.67815243371</v>
      </c>
      <c r="FA11" s="10">
        <v>658867.67815243371</v>
      </c>
      <c r="FB11" s="10">
        <v>658867.67815243371</v>
      </c>
      <c r="FC11" s="10">
        <v>658867.67815243371</v>
      </c>
      <c r="FD11" s="10">
        <v>658867.67815243371</v>
      </c>
      <c r="FE11" s="10">
        <v>658867.67815243371</v>
      </c>
      <c r="FF11" s="10">
        <v>658867.67815243371</v>
      </c>
    </row>
    <row r="12" spans="1:162" ht="16.5">
      <c r="A12" s="8" t="s">
        <v>33</v>
      </c>
      <c r="B12" s="9" t="s">
        <v>34</v>
      </c>
      <c r="C12" s="10">
        <v>190686.67500000002</v>
      </c>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v>190686.67500000002</v>
      </c>
      <c r="AF12" s="10">
        <v>190686.67500000002</v>
      </c>
      <c r="AG12" s="10">
        <v>190686.67500000002</v>
      </c>
      <c r="AH12" s="10">
        <v>190686.67500000002</v>
      </c>
      <c r="AI12" s="10">
        <v>190686.67500000002</v>
      </c>
      <c r="AJ12" s="10">
        <v>190686.67500000002</v>
      </c>
      <c r="AK12" s="10">
        <v>190686.67500000002</v>
      </c>
      <c r="AL12" s="10">
        <v>190686.67500000002</v>
      </c>
      <c r="AM12" s="10">
        <v>190686.67500000002</v>
      </c>
      <c r="AN12" s="10">
        <v>219289.67625000002</v>
      </c>
      <c r="AO12" s="10">
        <v>219289.67625000002</v>
      </c>
      <c r="AP12" s="10">
        <v>219289.67625000002</v>
      </c>
      <c r="AQ12" s="10">
        <v>219289.67625000002</v>
      </c>
      <c r="AR12" s="10">
        <v>219289.67625000002</v>
      </c>
      <c r="AS12" s="10">
        <v>219289.67625000002</v>
      </c>
      <c r="AT12" s="10">
        <v>219289.67625000002</v>
      </c>
      <c r="AU12" s="10">
        <v>219289.67625000002</v>
      </c>
      <c r="AV12" s="10">
        <v>219289.67625000002</v>
      </c>
      <c r="AW12" s="10">
        <v>219289.67625000002</v>
      </c>
      <c r="AX12" s="10">
        <v>219289.67625000002</v>
      </c>
      <c r="AY12" s="10">
        <v>219289.67625000002</v>
      </c>
      <c r="AZ12" s="10">
        <v>219289.67625000002</v>
      </c>
      <c r="BA12" s="10">
        <v>219289.67625000002</v>
      </c>
      <c r="BB12" s="10">
        <v>219289.67625000002</v>
      </c>
      <c r="BC12" s="10">
        <v>219289.67625000002</v>
      </c>
      <c r="BD12" s="10">
        <v>219289.67625000002</v>
      </c>
      <c r="BE12" s="10">
        <v>219289.67625000002</v>
      </c>
      <c r="BF12" s="10">
        <v>219289.67625000002</v>
      </c>
      <c r="BG12" s="10">
        <v>219289.67625000002</v>
      </c>
      <c r="BH12" s="10">
        <v>219289.67625000002</v>
      </c>
      <c r="BI12" s="10">
        <v>219289.67625000002</v>
      </c>
      <c r="BJ12" s="10">
        <v>219289.67625000002</v>
      </c>
      <c r="BK12" s="10">
        <v>219289.67625000002</v>
      </c>
      <c r="BL12" s="10">
        <v>219289.67625000002</v>
      </c>
      <c r="BM12" s="10">
        <v>219289.67625000002</v>
      </c>
      <c r="BN12" s="10">
        <v>219289.67625000002</v>
      </c>
      <c r="BO12" s="10">
        <v>219289.67625000002</v>
      </c>
      <c r="BP12" s="10">
        <v>219289.67625000002</v>
      </c>
      <c r="BQ12" s="10">
        <v>219289.67625000002</v>
      </c>
      <c r="BR12" s="10">
        <v>219289.67625000002</v>
      </c>
      <c r="BS12" s="10">
        <v>219289.67625000002</v>
      </c>
      <c r="BT12" s="10">
        <v>219289.67625000002</v>
      </c>
      <c r="BU12" s="10">
        <v>219289.67625000002</v>
      </c>
      <c r="BV12" s="10">
        <v>219289.67625000002</v>
      </c>
      <c r="BW12" s="10">
        <v>219289.67625000002</v>
      </c>
      <c r="BX12" s="10">
        <v>252183.12768750003</v>
      </c>
      <c r="BY12" s="10">
        <v>252183.12768750003</v>
      </c>
      <c r="BZ12" s="10">
        <v>252183.12768750003</v>
      </c>
      <c r="CA12" s="10">
        <v>252183.12768750003</v>
      </c>
      <c r="CB12" s="10">
        <v>252183.12768750003</v>
      </c>
      <c r="CC12" s="10">
        <v>252183.12768750003</v>
      </c>
      <c r="CD12" s="10">
        <v>252183.12768750003</v>
      </c>
      <c r="CE12" s="10">
        <v>252183.12768750003</v>
      </c>
      <c r="CF12" s="10">
        <v>252183.12768750003</v>
      </c>
      <c r="CG12" s="10">
        <v>252183.12768750003</v>
      </c>
      <c r="CH12" s="10">
        <v>252183.12768750003</v>
      </c>
      <c r="CI12" s="10">
        <v>252183.12768750003</v>
      </c>
      <c r="CJ12" s="10">
        <v>252183.12768750003</v>
      </c>
      <c r="CK12" s="10">
        <v>252183.12768750003</v>
      </c>
      <c r="CL12" s="10">
        <v>252183.12768750003</v>
      </c>
      <c r="CM12" s="10">
        <v>252183.12768750003</v>
      </c>
      <c r="CN12" s="10">
        <v>252183.12768750003</v>
      </c>
      <c r="CO12" s="10">
        <v>252183.12768750003</v>
      </c>
      <c r="CP12" s="10">
        <v>252183.12768750003</v>
      </c>
      <c r="CQ12" s="10">
        <v>252183.12768750003</v>
      </c>
      <c r="CR12" s="10">
        <v>252183.12768750003</v>
      </c>
      <c r="CS12" s="10">
        <v>252183.12768750003</v>
      </c>
      <c r="CT12" s="10">
        <v>252183.12768750003</v>
      </c>
      <c r="CU12" s="10">
        <v>252183.12768750003</v>
      </c>
      <c r="CV12" s="10">
        <v>252183.12768750003</v>
      </c>
      <c r="CW12" s="10">
        <v>252183.12768750003</v>
      </c>
      <c r="CX12" s="10">
        <v>252183.12768750003</v>
      </c>
      <c r="CY12" s="10">
        <v>252183.12768750003</v>
      </c>
      <c r="CZ12" s="10">
        <v>252183.12768750003</v>
      </c>
      <c r="DA12" s="10">
        <v>252183.12768750003</v>
      </c>
      <c r="DB12" s="10">
        <v>252183.12768750003</v>
      </c>
      <c r="DC12" s="10">
        <v>252183.12768750003</v>
      </c>
      <c r="DD12" s="10">
        <v>252183.12768750003</v>
      </c>
      <c r="DE12" s="10">
        <v>252183.12768750003</v>
      </c>
      <c r="DF12" s="10">
        <v>252183.12768750003</v>
      </c>
      <c r="DG12" s="10">
        <v>252183.12768750003</v>
      </c>
      <c r="DH12" s="10">
        <v>290010.59684062505</v>
      </c>
      <c r="DI12" s="10">
        <v>290010.59684062505</v>
      </c>
      <c r="DJ12" s="10">
        <v>290010.59684062505</v>
      </c>
      <c r="DK12" s="10">
        <v>290010.59684062505</v>
      </c>
      <c r="DL12" s="10">
        <v>290010.59684062505</v>
      </c>
      <c r="DM12" s="10">
        <v>290010.59684062505</v>
      </c>
      <c r="DN12" s="10">
        <v>290010.59684062505</v>
      </c>
      <c r="DO12" s="10">
        <v>290010.59684062505</v>
      </c>
      <c r="DP12" s="10">
        <v>290010.59684062505</v>
      </c>
      <c r="DQ12" s="10">
        <v>290010.59684062505</v>
      </c>
      <c r="DR12" s="10">
        <v>290010.59684062505</v>
      </c>
      <c r="DS12" s="10">
        <v>290010.59684062505</v>
      </c>
      <c r="DT12" s="10">
        <v>290010.59684062505</v>
      </c>
      <c r="DU12" s="10">
        <v>290010.59684062505</v>
      </c>
      <c r="DV12" s="10">
        <v>290010.59684062505</v>
      </c>
      <c r="DW12" s="10">
        <v>290010.59684062505</v>
      </c>
      <c r="DX12" s="10">
        <v>290010.59684062505</v>
      </c>
      <c r="DY12" s="10">
        <v>290010.59684062505</v>
      </c>
      <c r="DZ12" s="10">
        <v>290010.59684062505</v>
      </c>
      <c r="EA12" s="10">
        <v>290010.59684062505</v>
      </c>
      <c r="EB12" s="10">
        <v>290010.59684062505</v>
      </c>
      <c r="EC12" s="10">
        <v>290010.59684062505</v>
      </c>
      <c r="ED12" s="10">
        <v>290010.59684062505</v>
      </c>
      <c r="EE12" s="10">
        <v>290010.59684062505</v>
      </c>
      <c r="EF12" s="10">
        <v>290010.59684062505</v>
      </c>
      <c r="EG12" s="10">
        <v>290010.59684062505</v>
      </c>
      <c r="EH12" s="10">
        <v>290010.59684062505</v>
      </c>
      <c r="EI12" s="10">
        <v>290010.59684062505</v>
      </c>
      <c r="EJ12" s="10">
        <v>290010.59684062505</v>
      </c>
      <c r="EK12" s="10">
        <v>290010.59684062505</v>
      </c>
      <c r="EL12" s="10">
        <v>290010.59684062505</v>
      </c>
      <c r="EM12" s="10">
        <v>290010.59684062505</v>
      </c>
      <c r="EN12" s="10">
        <v>290010.59684062505</v>
      </c>
      <c r="EO12" s="10">
        <v>290010.59684062505</v>
      </c>
      <c r="EP12" s="10">
        <v>290010.59684062505</v>
      </c>
      <c r="EQ12" s="10">
        <v>290010.59684062505</v>
      </c>
      <c r="ER12" s="10">
        <v>333512.18636671879</v>
      </c>
      <c r="ES12" s="10">
        <v>333512.18636671879</v>
      </c>
      <c r="ET12" s="10">
        <v>333512.18636671879</v>
      </c>
      <c r="EU12" s="10">
        <v>333512.18636671879</v>
      </c>
      <c r="EV12" s="10">
        <v>333512.18636671879</v>
      </c>
      <c r="EW12" s="10">
        <v>333512.18636671879</v>
      </c>
      <c r="EX12" s="10">
        <v>333512.18636671879</v>
      </c>
      <c r="EY12" s="10">
        <v>333512.18636671879</v>
      </c>
      <c r="EZ12" s="10">
        <v>333512.18636671879</v>
      </c>
      <c r="FA12" s="10">
        <v>333512.18636671879</v>
      </c>
      <c r="FB12" s="10">
        <v>333512.18636671879</v>
      </c>
      <c r="FC12" s="10">
        <v>333512.18636671879</v>
      </c>
      <c r="FD12" s="10">
        <v>333512.18636671879</v>
      </c>
      <c r="FE12" s="10">
        <v>333512.18636671879</v>
      </c>
      <c r="FF12" s="10">
        <v>333512.18636671879</v>
      </c>
    </row>
    <row r="13" spans="1:162" ht="16.5">
      <c r="A13" s="16" t="s">
        <v>35</v>
      </c>
      <c r="B13" s="17" t="s">
        <v>36</v>
      </c>
      <c r="C13" s="10">
        <v>72740</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v>72740</v>
      </c>
      <c r="AF13" s="10">
        <v>72740</v>
      </c>
      <c r="AG13" s="10">
        <v>72740</v>
      </c>
      <c r="AH13" s="10">
        <v>72740</v>
      </c>
      <c r="AI13" s="10">
        <v>72740</v>
      </c>
      <c r="AJ13" s="10">
        <v>72740</v>
      </c>
      <c r="AK13" s="10">
        <v>72740</v>
      </c>
      <c r="AL13" s="10">
        <v>72740</v>
      </c>
      <c r="AM13" s="10">
        <v>72740</v>
      </c>
      <c r="AN13" s="10">
        <v>83651</v>
      </c>
      <c r="AO13" s="10">
        <v>83651</v>
      </c>
      <c r="AP13" s="10">
        <v>83651</v>
      </c>
      <c r="AQ13" s="10">
        <v>83651</v>
      </c>
      <c r="AR13" s="10">
        <v>83651</v>
      </c>
      <c r="AS13" s="10">
        <v>83651</v>
      </c>
      <c r="AT13" s="10">
        <v>83651</v>
      </c>
      <c r="AU13" s="10">
        <v>83651</v>
      </c>
      <c r="AV13" s="10">
        <v>83651</v>
      </c>
      <c r="AW13" s="10">
        <v>83651</v>
      </c>
      <c r="AX13" s="10">
        <v>83651</v>
      </c>
      <c r="AY13" s="10">
        <v>83651</v>
      </c>
      <c r="AZ13" s="10">
        <v>83651</v>
      </c>
      <c r="BA13" s="10">
        <v>83651</v>
      </c>
      <c r="BB13" s="10">
        <v>83651</v>
      </c>
      <c r="BC13" s="10">
        <v>83651</v>
      </c>
      <c r="BD13" s="10">
        <v>83651</v>
      </c>
      <c r="BE13" s="10">
        <v>83651</v>
      </c>
      <c r="BF13" s="10">
        <v>83651</v>
      </c>
      <c r="BG13" s="10">
        <v>83651</v>
      </c>
      <c r="BH13" s="10">
        <v>83651</v>
      </c>
      <c r="BI13" s="10">
        <v>83651</v>
      </c>
      <c r="BJ13" s="10">
        <v>83651</v>
      </c>
      <c r="BK13" s="10">
        <v>83651</v>
      </c>
      <c r="BL13" s="10">
        <v>83651</v>
      </c>
      <c r="BM13" s="10">
        <v>83651</v>
      </c>
      <c r="BN13" s="10">
        <v>83651</v>
      </c>
      <c r="BO13" s="10">
        <v>83651</v>
      </c>
      <c r="BP13" s="10">
        <v>83651</v>
      </c>
      <c r="BQ13" s="10">
        <v>83651</v>
      </c>
      <c r="BR13" s="10">
        <v>83651</v>
      </c>
      <c r="BS13" s="10">
        <v>83651</v>
      </c>
      <c r="BT13" s="10">
        <v>83651</v>
      </c>
      <c r="BU13" s="10">
        <v>83651</v>
      </c>
      <c r="BV13" s="10">
        <v>83651</v>
      </c>
      <c r="BW13" s="10">
        <v>83651</v>
      </c>
      <c r="BX13" s="10">
        <v>96198.65</v>
      </c>
      <c r="BY13" s="10">
        <v>96198.65</v>
      </c>
      <c r="BZ13" s="10">
        <v>96198.65</v>
      </c>
      <c r="CA13" s="10">
        <v>96198.65</v>
      </c>
      <c r="CB13" s="10">
        <v>96198.65</v>
      </c>
      <c r="CC13" s="10">
        <v>96198.65</v>
      </c>
      <c r="CD13" s="10">
        <v>96198.65</v>
      </c>
      <c r="CE13" s="10">
        <v>96198.65</v>
      </c>
      <c r="CF13" s="10">
        <v>96198.65</v>
      </c>
      <c r="CG13" s="10">
        <v>96198.65</v>
      </c>
      <c r="CH13" s="10">
        <v>96198.65</v>
      </c>
      <c r="CI13" s="10">
        <v>96198.65</v>
      </c>
      <c r="CJ13" s="10">
        <v>96198.65</v>
      </c>
      <c r="CK13" s="10">
        <v>96198.65</v>
      </c>
      <c r="CL13" s="10">
        <v>96198.65</v>
      </c>
      <c r="CM13" s="10">
        <v>96198.65</v>
      </c>
      <c r="CN13" s="10">
        <v>96198.65</v>
      </c>
      <c r="CO13" s="10">
        <v>96198.65</v>
      </c>
      <c r="CP13" s="10">
        <v>96198.65</v>
      </c>
      <c r="CQ13" s="10">
        <v>96198.65</v>
      </c>
      <c r="CR13" s="10">
        <v>96198.65</v>
      </c>
      <c r="CS13" s="10">
        <v>96198.65</v>
      </c>
      <c r="CT13" s="10">
        <v>96198.65</v>
      </c>
      <c r="CU13" s="10">
        <v>96198.65</v>
      </c>
      <c r="CV13" s="10">
        <v>96198.65</v>
      </c>
      <c r="CW13" s="10">
        <v>96198.65</v>
      </c>
      <c r="CX13" s="10">
        <v>96198.65</v>
      </c>
      <c r="CY13" s="10">
        <v>96198.65</v>
      </c>
      <c r="CZ13" s="10">
        <v>96198.65</v>
      </c>
      <c r="DA13" s="10">
        <v>96198.65</v>
      </c>
      <c r="DB13" s="10">
        <v>96198.65</v>
      </c>
      <c r="DC13" s="10">
        <v>96198.65</v>
      </c>
      <c r="DD13" s="10">
        <v>96198.65</v>
      </c>
      <c r="DE13" s="10">
        <v>96198.65</v>
      </c>
      <c r="DF13" s="10">
        <v>96198.65</v>
      </c>
      <c r="DG13" s="10">
        <v>96198.65</v>
      </c>
      <c r="DH13" s="10">
        <v>110628.44749999999</v>
      </c>
      <c r="DI13" s="10">
        <v>110628.44749999999</v>
      </c>
      <c r="DJ13" s="10">
        <v>110628.44749999999</v>
      </c>
      <c r="DK13" s="10">
        <v>110628.44749999999</v>
      </c>
      <c r="DL13" s="10">
        <v>110628.44749999999</v>
      </c>
      <c r="DM13" s="10">
        <v>110628.44749999999</v>
      </c>
      <c r="DN13" s="10">
        <v>110628.44749999999</v>
      </c>
      <c r="DO13" s="10">
        <v>110628.44749999999</v>
      </c>
      <c r="DP13" s="10">
        <v>110628.44749999999</v>
      </c>
      <c r="DQ13" s="10">
        <v>110628.44749999999</v>
      </c>
      <c r="DR13" s="10">
        <v>110628.44749999999</v>
      </c>
      <c r="DS13" s="10">
        <v>110628.44749999999</v>
      </c>
      <c r="DT13" s="10">
        <v>110628.44749999999</v>
      </c>
      <c r="DU13" s="10">
        <v>110628.44749999999</v>
      </c>
      <c r="DV13" s="10">
        <v>110628.44749999999</v>
      </c>
      <c r="DW13" s="10">
        <v>110628.44749999999</v>
      </c>
      <c r="DX13" s="10">
        <v>110628.44749999999</v>
      </c>
      <c r="DY13" s="10">
        <v>110628.44749999999</v>
      </c>
      <c r="DZ13" s="10">
        <v>110628.44749999999</v>
      </c>
      <c r="EA13" s="10">
        <v>110628.44749999999</v>
      </c>
      <c r="EB13" s="10">
        <v>110628.44749999999</v>
      </c>
      <c r="EC13" s="10">
        <v>110628.44749999999</v>
      </c>
      <c r="ED13" s="10">
        <v>110628.44749999999</v>
      </c>
      <c r="EE13" s="10">
        <v>110628.44749999999</v>
      </c>
      <c r="EF13" s="10">
        <v>110628.44749999999</v>
      </c>
      <c r="EG13" s="10">
        <v>110628.44749999999</v>
      </c>
      <c r="EH13" s="10">
        <v>110628.44749999999</v>
      </c>
      <c r="EI13" s="10">
        <v>110628.44749999999</v>
      </c>
      <c r="EJ13" s="10">
        <v>110628.44749999999</v>
      </c>
      <c r="EK13" s="10">
        <v>110628.44749999999</v>
      </c>
      <c r="EL13" s="10">
        <v>110628.44749999999</v>
      </c>
      <c r="EM13" s="10">
        <v>110628.44749999999</v>
      </c>
      <c r="EN13" s="10">
        <v>110628.44749999999</v>
      </c>
      <c r="EO13" s="10">
        <v>110628.44749999999</v>
      </c>
      <c r="EP13" s="10">
        <v>110628.44749999999</v>
      </c>
      <c r="EQ13" s="10">
        <v>110628.44749999999</v>
      </c>
      <c r="ER13" s="10">
        <v>127222.71462499999</v>
      </c>
      <c r="ES13" s="10">
        <v>127222.71462499999</v>
      </c>
      <c r="ET13" s="10">
        <v>127222.71462499999</v>
      </c>
      <c r="EU13" s="10">
        <v>127222.71462499999</v>
      </c>
      <c r="EV13" s="10">
        <v>127222.71462499999</v>
      </c>
      <c r="EW13" s="10">
        <v>127222.71462499999</v>
      </c>
      <c r="EX13" s="10">
        <v>127222.71462499999</v>
      </c>
      <c r="EY13" s="10">
        <v>127222.71462499999</v>
      </c>
      <c r="EZ13" s="10">
        <v>127222.71462499999</v>
      </c>
      <c r="FA13" s="10">
        <v>127222.71462499999</v>
      </c>
      <c r="FB13" s="10">
        <v>127222.71462499999</v>
      </c>
      <c r="FC13" s="10">
        <v>127222.71462499999</v>
      </c>
      <c r="FD13" s="10">
        <v>127222.71462499999</v>
      </c>
      <c r="FE13" s="10">
        <v>127222.71462499999</v>
      </c>
      <c r="FF13" s="10">
        <v>127222.71462499999</v>
      </c>
    </row>
    <row r="14" spans="1:162" ht="16.5">
      <c r="A14" s="8" t="s">
        <v>37</v>
      </c>
      <c r="B14" s="9" t="s">
        <v>38</v>
      </c>
      <c r="C14" s="20">
        <v>936906</v>
      </c>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v>936906</v>
      </c>
      <c r="AF14" s="20">
        <v>936906</v>
      </c>
      <c r="AG14" s="20">
        <v>936906</v>
      </c>
      <c r="AH14" s="20">
        <v>936906</v>
      </c>
      <c r="AI14" s="20">
        <v>936906</v>
      </c>
      <c r="AJ14" s="20">
        <v>936906</v>
      </c>
      <c r="AK14" s="20">
        <v>936906</v>
      </c>
      <c r="AL14" s="20">
        <v>936906</v>
      </c>
      <c r="AM14" s="20">
        <v>936906</v>
      </c>
      <c r="AN14" s="10">
        <v>1077441.8999999999</v>
      </c>
      <c r="AO14" s="10">
        <v>1077441.8999999999</v>
      </c>
      <c r="AP14" s="10">
        <v>1077441.8999999999</v>
      </c>
      <c r="AQ14" s="10">
        <v>1077441.8999999999</v>
      </c>
      <c r="AR14" s="10">
        <v>1077441.8999999999</v>
      </c>
      <c r="AS14" s="10">
        <v>1077441.8999999999</v>
      </c>
      <c r="AT14" s="10">
        <v>1077441.8999999999</v>
      </c>
      <c r="AU14" s="10">
        <v>1077441.8999999999</v>
      </c>
      <c r="AV14" s="10">
        <v>1077441.8999999999</v>
      </c>
      <c r="AW14" s="10">
        <v>1077441.8999999999</v>
      </c>
      <c r="AX14" s="10">
        <v>1077441.8999999999</v>
      </c>
      <c r="AY14" s="10">
        <v>1077441.8999999999</v>
      </c>
      <c r="AZ14" s="10">
        <v>1077441.8999999999</v>
      </c>
      <c r="BA14" s="10">
        <v>1077441.8999999999</v>
      </c>
      <c r="BB14" s="10">
        <v>1077441.8999999999</v>
      </c>
      <c r="BC14" s="10">
        <v>1077441.8999999999</v>
      </c>
      <c r="BD14" s="10">
        <v>1077441.8999999999</v>
      </c>
      <c r="BE14" s="10">
        <v>1077441.8999999999</v>
      </c>
      <c r="BF14" s="10">
        <v>1077441.8999999999</v>
      </c>
      <c r="BG14" s="10">
        <v>1077441.8999999999</v>
      </c>
      <c r="BH14" s="10">
        <v>1077441.8999999999</v>
      </c>
      <c r="BI14" s="10">
        <v>1077441.8999999999</v>
      </c>
      <c r="BJ14" s="10">
        <v>1077441.8999999999</v>
      </c>
      <c r="BK14" s="10">
        <v>1077441.8999999999</v>
      </c>
      <c r="BL14" s="10">
        <v>1077441.8999999999</v>
      </c>
      <c r="BM14" s="10">
        <v>1077441.8999999999</v>
      </c>
      <c r="BN14" s="10">
        <v>1077441.8999999999</v>
      </c>
      <c r="BO14" s="10">
        <v>1077441.8999999999</v>
      </c>
      <c r="BP14" s="10">
        <v>1077441.8999999999</v>
      </c>
      <c r="BQ14" s="10">
        <v>1077441.8999999999</v>
      </c>
      <c r="BR14" s="10">
        <v>1077441.8999999999</v>
      </c>
      <c r="BS14" s="10">
        <v>1077441.8999999999</v>
      </c>
      <c r="BT14" s="10">
        <v>1077441.8999999999</v>
      </c>
      <c r="BU14" s="10">
        <v>1077441.8999999999</v>
      </c>
      <c r="BV14" s="10">
        <v>1077441.8999999999</v>
      </c>
      <c r="BW14" s="10">
        <v>1077441.8999999999</v>
      </c>
      <c r="BX14" s="10">
        <v>1239058.1849999998</v>
      </c>
      <c r="BY14" s="10">
        <v>1239058.1849999998</v>
      </c>
      <c r="BZ14" s="10">
        <v>1239058.1849999998</v>
      </c>
      <c r="CA14" s="10">
        <v>1239058.1849999998</v>
      </c>
      <c r="CB14" s="10">
        <v>1239058.1849999998</v>
      </c>
      <c r="CC14" s="10">
        <v>1239058.1849999998</v>
      </c>
      <c r="CD14" s="10">
        <v>1239058.1849999998</v>
      </c>
      <c r="CE14" s="10">
        <v>1239058.1849999998</v>
      </c>
      <c r="CF14" s="10">
        <v>1239058.1849999998</v>
      </c>
      <c r="CG14" s="10">
        <v>1239058.1849999998</v>
      </c>
      <c r="CH14" s="10">
        <v>1239058.1849999998</v>
      </c>
      <c r="CI14" s="10">
        <v>1239058.1849999998</v>
      </c>
      <c r="CJ14" s="10">
        <v>1239058.1849999998</v>
      </c>
      <c r="CK14" s="10">
        <v>1239058.1849999998</v>
      </c>
      <c r="CL14" s="10">
        <v>1239058.1849999998</v>
      </c>
      <c r="CM14" s="10">
        <v>1239058.1849999998</v>
      </c>
      <c r="CN14" s="10">
        <v>1239058.1849999998</v>
      </c>
      <c r="CO14" s="10">
        <v>1239058.1849999998</v>
      </c>
      <c r="CP14" s="10">
        <v>1239058.1849999998</v>
      </c>
      <c r="CQ14" s="10">
        <v>1239058.1849999998</v>
      </c>
      <c r="CR14" s="10">
        <v>1239058.1849999998</v>
      </c>
      <c r="CS14" s="10">
        <v>1239058.1849999998</v>
      </c>
      <c r="CT14" s="10">
        <v>1239058.1849999998</v>
      </c>
      <c r="CU14" s="10">
        <v>1239058.1849999998</v>
      </c>
      <c r="CV14" s="10">
        <v>1239058.1849999998</v>
      </c>
      <c r="CW14" s="10">
        <v>1239058.1849999998</v>
      </c>
      <c r="CX14" s="10">
        <v>1239058.1849999998</v>
      </c>
      <c r="CY14" s="10">
        <v>1239058.1849999998</v>
      </c>
      <c r="CZ14" s="10">
        <v>1239058.1849999998</v>
      </c>
      <c r="DA14" s="10">
        <v>1239058.1849999998</v>
      </c>
      <c r="DB14" s="10">
        <v>1239058.1849999998</v>
      </c>
      <c r="DC14" s="10">
        <v>1239058.1849999998</v>
      </c>
      <c r="DD14" s="10">
        <v>1239058.1849999998</v>
      </c>
      <c r="DE14" s="10">
        <v>1239058.1849999998</v>
      </c>
      <c r="DF14" s="10">
        <v>1239058.1849999998</v>
      </c>
      <c r="DG14" s="10">
        <v>1239058.1849999998</v>
      </c>
      <c r="DH14" s="10">
        <v>1424916.9127499997</v>
      </c>
      <c r="DI14" s="10">
        <v>1424916.9127499997</v>
      </c>
      <c r="DJ14" s="10">
        <v>1424916.9127499997</v>
      </c>
      <c r="DK14" s="10">
        <v>1424916.9127499997</v>
      </c>
      <c r="DL14" s="10">
        <v>1424916.9127499997</v>
      </c>
      <c r="DM14" s="10">
        <v>1424916.9127499997</v>
      </c>
      <c r="DN14" s="10">
        <v>1424916.9127499997</v>
      </c>
      <c r="DO14" s="10">
        <v>1424916.9127499997</v>
      </c>
      <c r="DP14" s="10">
        <v>1424916.9127499997</v>
      </c>
      <c r="DQ14" s="10">
        <v>1424916.9127499997</v>
      </c>
      <c r="DR14" s="10">
        <v>1424916.9127499997</v>
      </c>
      <c r="DS14" s="10">
        <v>1424916.9127499997</v>
      </c>
      <c r="DT14" s="10">
        <v>1424916.9127499997</v>
      </c>
      <c r="DU14" s="10">
        <v>1424916.9127499997</v>
      </c>
      <c r="DV14" s="10">
        <v>1424916.9127499997</v>
      </c>
      <c r="DW14" s="10">
        <v>1424916.9127499997</v>
      </c>
      <c r="DX14" s="10">
        <v>1424916.9127499997</v>
      </c>
      <c r="DY14" s="10">
        <v>1424916.9127499997</v>
      </c>
      <c r="DZ14" s="10">
        <v>1424916.9127499997</v>
      </c>
      <c r="EA14" s="10">
        <v>1424916.9127499997</v>
      </c>
      <c r="EB14" s="10">
        <v>1424916.9127499997</v>
      </c>
      <c r="EC14" s="10">
        <v>1424916.9127499997</v>
      </c>
      <c r="ED14" s="10">
        <v>1424916.9127499997</v>
      </c>
      <c r="EE14" s="10">
        <v>1424916.9127499997</v>
      </c>
      <c r="EF14" s="10">
        <v>1424916.9127499997</v>
      </c>
      <c r="EG14" s="10">
        <v>1424916.9127499997</v>
      </c>
      <c r="EH14" s="10">
        <v>1424916.9127499997</v>
      </c>
      <c r="EI14" s="10">
        <v>1424916.9127499997</v>
      </c>
      <c r="EJ14" s="10">
        <v>1424916.9127499997</v>
      </c>
      <c r="EK14" s="10">
        <v>1424916.9127499997</v>
      </c>
      <c r="EL14" s="10">
        <v>1424916.9127499997</v>
      </c>
      <c r="EM14" s="10">
        <v>1424916.9127499997</v>
      </c>
      <c r="EN14" s="10">
        <v>1424916.9127499997</v>
      </c>
      <c r="EO14" s="10">
        <v>1424916.9127499997</v>
      </c>
      <c r="EP14" s="10">
        <v>1424916.9127499997</v>
      </c>
      <c r="EQ14" s="10">
        <v>1424916.9127499997</v>
      </c>
      <c r="ER14" s="10">
        <v>1638654.4496624996</v>
      </c>
      <c r="ES14" s="10">
        <v>1638654.4496624996</v>
      </c>
      <c r="ET14" s="10">
        <v>1638654.4496624996</v>
      </c>
      <c r="EU14" s="10">
        <v>1638654.4496624996</v>
      </c>
      <c r="EV14" s="10">
        <v>1638654.4496624996</v>
      </c>
      <c r="EW14" s="10">
        <v>1638654.4496624996</v>
      </c>
      <c r="EX14" s="10">
        <v>1638654.4496624996</v>
      </c>
      <c r="EY14" s="10">
        <v>1638654.4496624996</v>
      </c>
      <c r="EZ14" s="10">
        <v>1638654.4496624996</v>
      </c>
      <c r="FA14" s="10">
        <v>1638654.4496624996</v>
      </c>
      <c r="FB14" s="10">
        <v>1638654.4496624996</v>
      </c>
      <c r="FC14" s="10">
        <v>1638654.4496624996</v>
      </c>
      <c r="FD14" s="10">
        <v>1638654.4496624996</v>
      </c>
      <c r="FE14" s="10">
        <v>1638654.4496624996</v>
      </c>
      <c r="FF14" s="10">
        <v>1638654.4496624996</v>
      </c>
    </row>
    <row r="15" spans="1:162" ht="16.5">
      <c r="A15" s="8" t="s">
        <v>39</v>
      </c>
      <c r="B15" s="9" t="s">
        <v>40</v>
      </c>
      <c r="C15" s="10">
        <v>871656.65999999992</v>
      </c>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v>871656.65999999992</v>
      </c>
      <c r="AF15" s="10">
        <v>871656.65999999992</v>
      </c>
      <c r="AG15" s="10">
        <v>871656.65999999992</v>
      </c>
      <c r="AH15" s="10">
        <v>871656.65999999992</v>
      </c>
      <c r="AI15" s="10">
        <v>871656.65999999992</v>
      </c>
      <c r="AJ15" s="10">
        <v>871656.65999999992</v>
      </c>
      <c r="AK15" s="10">
        <v>871656.65999999992</v>
      </c>
      <c r="AL15" s="10">
        <v>871656.65999999992</v>
      </c>
      <c r="AM15" s="10">
        <v>871656.65999999992</v>
      </c>
      <c r="AN15" s="10">
        <v>1002405.1589999999</v>
      </c>
      <c r="AO15" s="10">
        <v>1002405.1589999999</v>
      </c>
      <c r="AP15" s="10">
        <v>1002405.1589999999</v>
      </c>
      <c r="AQ15" s="10">
        <v>1002405.1589999999</v>
      </c>
      <c r="AR15" s="10">
        <v>1002405.1589999999</v>
      </c>
      <c r="AS15" s="10">
        <v>1002405.1589999999</v>
      </c>
      <c r="AT15" s="10">
        <v>1002405.1589999999</v>
      </c>
      <c r="AU15" s="10">
        <v>1002405.1589999999</v>
      </c>
      <c r="AV15" s="10">
        <v>1002405.1589999999</v>
      </c>
      <c r="AW15" s="10">
        <v>1002405.1589999999</v>
      </c>
      <c r="AX15" s="10">
        <v>1002405.1589999999</v>
      </c>
      <c r="AY15" s="10">
        <v>1002405.1589999999</v>
      </c>
      <c r="AZ15" s="10">
        <v>1002405.1589999999</v>
      </c>
      <c r="BA15" s="10">
        <v>1002405.1589999999</v>
      </c>
      <c r="BB15" s="10">
        <v>1002405.1589999999</v>
      </c>
      <c r="BC15" s="10">
        <v>1002405.1589999999</v>
      </c>
      <c r="BD15" s="10">
        <v>1002405.1589999999</v>
      </c>
      <c r="BE15" s="10">
        <v>1002405.1589999999</v>
      </c>
      <c r="BF15" s="10">
        <v>1002405.1589999999</v>
      </c>
      <c r="BG15" s="10">
        <v>1002405.1589999999</v>
      </c>
      <c r="BH15" s="10">
        <v>1002405.1589999999</v>
      </c>
      <c r="BI15" s="10">
        <v>1002405.1589999999</v>
      </c>
      <c r="BJ15" s="10">
        <v>1002405.1589999999</v>
      </c>
      <c r="BK15" s="10">
        <v>1002405.1589999999</v>
      </c>
      <c r="BL15" s="10">
        <v>1002405.1589999999</v>
      </c>
      <c r="BM15" s="10">
        <v>1002405.1589999999</v>
      </c>
      <c r="BN15" s="10">
        <v>1002405.1589999999</v>
      </c>
      <c r="BO15" s="10">
        <v>1002405.1589999999</v>
      </c>
      <c r="BP15" s="10">
        <v>1002405.1589999999</v>
      </c>
      <c r="BQ15" s="10">
        <v>1002405.1589999999</v>
      </c>
      <c r="BR15" s="10">
        <v>1002405.1589999999</v>
      </c>
      <c r="BS15" s="10">
        <v>1002405.1589999999</v>
      </c>
      <c r="BT15" s="10">
        <v>1002405.1589999999</v>
      </c>
      <c r="BU15" s="10">
        <v>1002405.1589999999</v>
      </c>
      <c r="BV15" s="10">
        <v>1002405.1589999999</v>
      </c>
      <c r="BW15" s="10">
        <v>1002405.1589999999</v>
      </c>
      <c r="BX15" s="10">
        <v>1152765.9328499998</v>
      </c>
      <c r="BY15" s="10">
        <v>1152765.9328499998</v>
      </c>
      <c r="BZ15" s="10">
        <v>1152765.9328499998</v>
      </c>
      <c r="CA15" s="10">
        <v>1152765.9328499998</v>
      </c>
      <c r="CB15" s="10">
        <v>1152765.9328499998</v>
      </c>
      <c r="CC15" s="10">
        <v>1152765.9328499998</v>
      </c>
      <c r="CD15" s="10">
        <v>1152765.9328499998</v>
      </c>
      <c r="CE15" s="10">
        <v>1152765.9328499998</v>
      </c>
      <c r="CF15" s="10">
        <v>1152765.9328499998</v>
      </c>
      <c r="CG15" s="10">
        <v>1152765.9328499998</v>
      </c>
      <c r="CH15" s="10">
        <v>1152765.9328499998</v>
      </c>
      <c r="CI15" s="10">
        <v>1152765.9328499998</v>
      </c>
      <c r="CJ15" s="10">
        <v>1152765.9328499998</v>
      </c>
      <c r="CK15" s="10">
        <v>1152765.9328499998</v>
      </c>
      <c r="CL15" s="10">
        <v>1152765.9328499998</v>
      </c>
      <c r="CM15" s="10">
        <v>1152765.9328499998</v>
      </c>
      <c r="CN15" s="10">
        <v>1152765.9328499998</v>
      </c>
      <c r="CO15" s="10">
        <v>1152765.9328499998</v>
      </c>
      <c r="CP15" s="10">
        <v>1152765.9328499998</v>
      </c>
      <c r="CQ15" s="10">
        <v>1152765.9328499998</v>
      </c>
      <c r="CR15" s="10">
        <v>1152765.9328499998</v>
      </c>
      <c r="CS15" s="10">
        <v>1152765.9328499998</v>
      </c>
      <c r="CT15" s="10">
        <v>1152765.9328499998</v>
      </c>
      <c r="CU15" s="10">
        <v>1152765.9328499998</v>
      </c>
      <c r="CV15" s="10">
        <v>1152765.9328499998</v>
      </c>
      <c r="CW15" s="10">
        <v>1152765.9328499998</v>
      </c>
      <c r="CX15" s="10">
        <v>1152765.9328499998</v>
      </c>
      <c r="CY15" s="10">
        <v>1152765.9328499998</v>
      </c>
      <c r="CZ15" s="10">
        <v>1152765.9328499998</v>
      </c>
      <c r="DA15" s="10">
        <v>1152765.9328499998</v>
      </c>
      <c r="DB15" s="10">
        <v>1152765.9328499998</v>
      </c>
      <c r="DC15" s="10">
        <v>1152765.9328499998</v>
      </c>
      <c r="DD15" s="10">
        <v>1152765.9328499998</v>
      </c>
      <c r="DE15" s="10">
        <v>1152765.9328499998</v>
      </c>
      <c r="DF15" s="10">
        <v>1152765.9328499998</v>
      </c>
      <c r="DG15" s="10">
        <v>1152765.9328499998</v>
      </c>
      <c r="DH15" s="10">
        <v>1325680.8227774997</v>
      </c>
      <c r="DI15" s="10">
        <v>1325680.8227774997</v>
      </c>
      <c r="DJ15" s="10">
        <v>1325680.8227774997</v>
      </c>
      <c r="DK15" s="10">
        <v>1325680.8227774997</v>
      </c>
      <c r="DL15" s="10">
        <v>1325680.8227774997</v>
      </c>
      <c r="DM15" s="10">
        <v>1325680.8227774997</v>
      </c>
      <c r="DN15" s="10">
        <v>1325680.8227774997</v>
      </c>
      <c r="DO15" s="10">
        <v>1325680.8227774997</v>
      </c>
      <c r="DP15" s="10">
        <v>1325680.8227774997</v>
      </c>
      <c r="DQ15" s="10">
        <v>1325680.8227774997</v>
      </c>
      <c r="DR15" s="10">
        <v>1325680.8227774997</v>
      </c>
      <c r="DS15" s="10">
        <v>1325680.8227774997</v>
      </c>
      <c r="DT15" s="10">
        <v>1325680.8227774997</v>
      </c>
      <c r="DU15" s="10">
        <v>1325680.8227774997</v>
      </c>
      <c r="DV15" s="10">
        <v>1325680.8227774997</v>
      </c>
      <c r="DW15" s="10">
        <v>1325680.8227774997</v>
      </c>
      <c r="DX15" s="10">
        <v>1325680.8227774997</v>
      </c>
      <c r="DY15" s="10">
        <v>1325680.8227774997</v>
      </c>
      <c r="DZ15" s="10">
        <v>1325680.8227774997</v>
      </c>
      <c r="EA15" s="10">
        <v>1325680.8227774997</v>
      </c>
      <c r="EB15" s="10">
        <v>1325680.8227774997</v>
      </c>
      <c r="EC15" s="10">
        <v>1325680.8227774997</v>
      </c>
      <c r="ED15" s="10">
        <v>1325680.8227774997</v>
      </c>
      <c r="EE15" s="10">
        <v>1325680.8227774997</v>
      </c>
      <c r="EF15" s="10">
        <v>1325680.8227774997</v>
      </c>
      <c r="EG15" s="10">
        <v>1325680.8227774997</v>
      </c>
      <c r="EH15" s="10">
        <v>1325680.8227774997</v>
      </c>
      <c r="EI15" s="10">
        <v>1325680.8227774997</v>
      </c>
      <c r="EJ15" s="10">
        <v>1325680.8227774997</v>
      </c>
      <c r="EK15" s="10">
        <v>1325680.8227774997</v>
      </c>
      <c r="EL15" s="10">
        <v>1325680.8227774997</v>
      </c>
      <c r="EM15" s="10">
        <v>1325680.8227774997</v>
      </c>
      <c r="EN15" s="10">
        <v>1325680.8227774997</v>
      </c>
      <c r="EO15" s="10">
        <v>1325680.8227774997</v>
      </c>
      <c r="EP15" s="10">
        <v>1325680.8227774997</v>
      </c>
      <c r="EQ15" s="10">
        <v>1325680.8227774997</v>
      </c>
      <c r="ER15" s="10">
        <v>1524532.9461941246</v>
      </c>
      <c r="ES15" s="10">
        <v>1524532.9461941246</v>
      </c>
      <c r="ET15" s="10">
        <v>1524532.9461941246</v>
      </c>
      <c r="EU15" s="10">
        <v>1524532.9461941246</v>
      </c>
      <c r="EV15" s="10">
        <v>1524532.9461941246</v>
      </c>
      <c r="EW15" s="10">
        <v>1524532.9461941246</v>
      </c>
      <c r="EX15" s="10">
        <v>1524532.9461941246</v>
      </c>
      <c r="EY15" s="10">
        <v>1524532.9461941246</v>
      </c>
      <c r="EZ15" s="10">
        <v>1524532.9461941246</v>
      </c>
      <c r="FA15" s="10">
        <v>1524532.9461941246</v>
      </c>
      <c r="FB15" s="10">
        <v>1524532.9461941246</v>
      </c>
      <c r="FC15" s="10">
        <v>1524532.9461941246</v>
      </c>
      <c r="FD15" s="10">
        <v>1524532.9461941246</v>
      </c>
      <c r="FE15" s="10">
        <v>1524532.9461941246</v>
      </c>
      <c r="FF15" s="10">
        <v>1524532.9461941246</v>
      </c>
    </row>
    <row r="16" spans="1:162" ht="16.5">
      <c r="A16" s="8" t="s">
        <v>41</v>
      </c>
      <c r="B16" s="9" t="s">
        <v>42</v>
      </c>
      <c r="C16" s="10">
        <v>130152.5984</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v>130152.5984</v>
      </c>
      <c r="AF16" s="10">
        <v>130152.5984</v>
      </c>
      <c r="AG16" s="10">
        <v>130152.5984</v>
      </c>
      <c r="AH16" s="10">
        <v>130152.5984</v>
      </c>
      <c r="AI16" s="10">
        <v>130152.5984</v>
      </c>
      <c r="AJ16" s="10">
        <v>130152.5984</v>
      </c>
      <c r="AK16" s="10">
        <v>130152.5984</v>
      </c>
      <c r="AL16" s="10">
        <v>130152.5984</v>
      </c>
      <c r="AM16" s="10">
        <v>130152.5984</v>
      </c>
      <c r="AN16" s="10">
        <v>149675.48816000001</v>
      </c>
      <c r="AO16" s="10">
        <v>149675.48816000001</v>
      </c>
      <c r="AP16" s="10">
        <v>149675.48816000001</v>
      </c>
      <c r="AQ16" s="10">
        <v>149675.48816000001</v>
      </c>
      <c r="AR16" s="10">
        <v>149675.48816000001</v>
      </c>
      <c r="AS16" s="10">
        <v>149675.48816000001</v>
      </c>
      <c r="AT16" s="10">
        <v>149675.48816000001</v>
      </c>
      <c r="AU16" s="10">
        <v>149675.48816000001</v>
      </c>
      <c r="AV16" s="10">
        <v>149675.48816000001</v>
      </c>
      <c r="AW16" s="10">
        <v>149675.48816000001</v>
      </c>
      <c r="AX16" s="10">
        <v>149675.48816000001</v>
      </c>
      <c r="AY16" s="10">
        <v>149675.48816000001</v>
      </c>
      <c r="AZ16" s="10">
        <v>149675.48816000001</v>
      </c>
      <c r="BA16" s="10">
        <v>149675.48816000001</v>
      </c>
      <c r="BB16" s="10">
        <v>149675.48816000001</v>
      </c>
      <c r="BC16" s="10">
        <v>149675.48816000001</v>
      </c>
      <c r="BD16" s="10">
        <v>149675.48816000001</v>
      </c>
      <c r="BE16" s="10">
        <v>149675.48816000001</v>
      </c>
      <c r="BF16" s="10">
        <v>149675.48816000001</v>
      </c>
      <c r="BG16" s="10">
        <v>149675.48816000001</v>
      </c>
      <c r="BH16" s="10">
        <v>149675.48816000001</v>
      </c>
      <c r="BI16" s="10">
        <v>149675.48816000001</v>
      </c>
      <c r="BJ16" s="10">
        <v>149675.48816000001</v>
      </c>
      <c r="BK16" s="10">
        <v>149675.48816000001</v>
      </c>
      <c r="BL16" s="10">
        <v>149675.48816000001</v>
      </c>
      <c r="BM16" s="10">
        <v>149675.48816000001</v>
      </c>
      <c r="BN16" s="10">
        <v>149675.48816000001</v>
      </c>
      <c r="BO16" s="10">
        <v>149675.48816000001</v>
      </c>
      <c r="BP16" s="10">
        <v>149675.48816000001</v>
      </c>
      <c r="BQ16" s="10">
        <v>149675.48816000001</v>
      </c>
      <c r="BR16" s="10">
        <v>149675.48816000001</v>
      </c>
      <c r="BS16" s="10">
        <v>149675.48816000001</v>
      </c>
      <c r="BT16" s="10">
        <v>149675.48816000001</v>
      </c>
      <c r="BU16" s="10">
        <v>149675.48816000001</v>
      </c>
      <c r="BV16" s="10">
        <v>149675.48816000001</v>
      </c>
      <c r="BW16" s="10">
        <v>149675.48816000001</v>
      </c>
      <c r="BX16" s="10">
        <v>172126.811384</v>
      </c>
      <c r="BY16" s="10">
        <v>172126.811384</v>
      </c>
      <c r="BZ16" s="10">
        <v>172126.811384</v>
      </c>
      <c r="CA16" s="10">
        <v>172126.811384</v>
      </c>
      <c r="CB16" s="10">
        <v>172126.811384</v>
      </c>
      <c r="CC16" s="10">
        <v>172126.811384</v>
      </c>
      <c r="CD16" s="10">
        <v>172126.811384</v>
      </c>
      <c r="CE16" s="10">
        <v>172126.811384</v>
      </c>
      <c r="CF16" s="10">
        <v>172126.811384</v>
      </c>
      <c r="CG16" s="10">
        <v>172126.811384</v>
      </c>
      <c r="CH16" s="10">
        <v>172126.811384</v>
      </c>
      <c r="CI16" s="10">
        <v>172126.811384</v>
      </c>
      <c r="CJ16" s="10">
        <v>172126.811384</v>
      </c>
      <c r="CK16" s="10">
        <v>172126.811384</v>
      </c>
      <c r="CL16" s="10">
        <v>172126.811384</v>
      </c>
      <c r="CM16" s="10">
        <v>172126.811384</v>
      </c>
      <c r="CN16" s="10">
        <v>172126.811384</v>
      </c>
      <c r="CO16" s="10">
        <v>172126.811384</v>
      </c>
      <c r="CP16" s="10">
        <v>172126.811384</v>
      </c>
      <c r="CQ16" s="10">
        <v>172126.811384</v>
      </c>
      <c r="CR16" s="10">
        <v>172126.811384</v>
      </c>
      <c r="CS16" s="10">
        <v>172126.811384</v>
      </c>
      <c r="CT16" s="10">
        <v>172126.811384</v>
      </c>
      <c r="CU16" s="10">
        <v>172126.811384</v>
      </c>
      <c r="CV16" s="10">
        <v>172126.811384</v>
      </c>
      <c r="CW16" s="10">
        <v>172126.811384</v>
      </c>
      <c r="CX16" s="10">
        <v>172126.811384</v>
      </c>
      <c r="CY16" s="10">
        <v>172126.811384</v>
      </c>
      <c r="CZ16" s="10">
        <v>172126.811384</v>
      </c>
      <c r="DA16" s="10">
        <v>172126.811384</v>
      </c>
      <c r="DB16" s="10">
        <v>172126.811384</v>
      </c>
      <c r="DC16" s="10">
        <v>172126.811384</v>
      </c>
      <c r="DD16" s="10">
        <v>172126.811384</v>
      </c>
      <c r="DE16" s="10">
        <v>172126.811384</v>
      </c>
      <c r="DF16" s="10">
        <v>172126.811384</v>
      </c>
      <c r="DG16" s="10">
        <v>172126.811384</v>
      </c>
      <c r="DH16" s="10">
        <v>197945.83309160001</v>
      </c>
      <c r="DI16" s="10">
        <v>197945.83309160001</v>
      </c>
      <c r="DJ16" s="10">
        <v>197945.83309160001</v>
      </c>
      <c r="DK16" s="10">
        <v>197945.83309160001</v>
      </c>
      <c r="DL16" s="10">
        <v>197945.83309160001</v>
      </c>
      <c r="DM16" s="10">
        <v>197945.83309160001</v>
      </c>
      <c r="DN16" s="10">
        <v>197945.83309160001</v>
      </c>
      <c r="DO16" s="10">
        <v>197945.83309160001</v>
      </c>
      <c r="DP16" s="10">
        <v>197945.83309160001</v>
      </c>
      <c r="DQ16" s="10">
        <v>197945.83309160001</v>
      </c>
      <c r="DR16" s="10">
        <v>197945.83309160001</v>
      </c>
      <c r="DS16" s="10">
        <v>197945.83309160001</v>
      </c>
      <c r="DT16" s="10">
        <v>197945.83309160001</v>
      </c>
      <c r="DU16" s="10">
        <v>197945.83309160001</v>
      </c>
      <c r="DV16" s="10">
        <v>197945.83309160001</v>
      </c>
      <c r="DW16" s="10">
        <v>197945.83309160001</v>
      </c>
      <c r="DX16" s="10">
        <v>197945.83309160001</v>
      </c>
      <c r="DY16" s="10">
        <v>197945.83309160001</v>
      </c>
      <c r="DZ16" s="10">
        <v>197945.83309160001</v>
      </c>
      <c r="EA16" s="10">
        <v>197945.83309160001</v>
      </c>
      <c r="EB16" s="10">
        <v>197945.83309160001</v>
      </c>
      <c r="EC16" s="10">
        <v>197945.83309160001</v>
      </c>
      <c r="ED16" s="10">
        <v>197945.83309160001</v>
      </c>
      <c r="EE16" s="10">
        <v>197945.83309160001</v>
      </c>
      <c r="EF16" s="10">
        <v>197945.83309160001</v>
      </c>
      <c r="EG16" s="10">
        <v>197945.83309160001</v>
      </c>
      <c r="EH16" s="10">
        <v>197945.83309160001</v>
      </c>
      <c r="EI16" s="10">
        <v>197945.83309160001</v>
      </c>
      <c r="EJ16" s="10">
        <v>197945.83309160001</v>
      </c>
      <c r="EK16" s="10">
        <v>197945.83309160001</v>
      </c>
      <c r="EL16" s="10">
        <v>197945.83309160001</v>
      </c>
      <c r="EM16" s="10">
        <v>197945.83309160001</v>
      </c>
      <c r="EN16" s="10">
        <v>197945.83309160001</v>
      </c>
      <c r="EO16" s="10">
        <v>197945.83309160001</v>
      </c>
      <c r="EP16" s="10">
        <v>197945.83309160001</v>
      </c>
      <c r="EQ16" s="10">
        <v>197945.83309160001</v>
      </c>
      <c r="ER16" s="10">
        <v>227637.70805534002</v>
      </c>
      <c r="ES16" s="10">
        <v>227637.70805534002</v>
      </c>
      <c r="ET16" s="10">
        <v>227637.70805534002</v>
      </c>
      <c r="EU16" s="10">
        <v>227637.70805534002</v>
      </c>
      <c r="EV16" s="10">
        <v>227637.70805534002</v>
      </c>
      <c r="EW16" s="10">
        <v>227637.70805534002</v>
      </c>
      <c r="EX16" s="10">
        <v>227637.70805534002</v>
      </c>
      <c r="EY16" s="10">
        <v>227637.70805534002</v>
      </c>
      <c r="EZ16" s="10">
        <v>227637.70805534002</v>
      </c>
      <c r="FA16" s="10">
        <v>227637.70805534002</v>
      </c>
      <c r="FB16" s="10">
        <v>227637.70805534002</v>
      </c>
      <c r="FC16" s="10">
        <v>227637.70805534002</v>
      </c>
      <c r="FD16" s="10">
        <v>227637.70805534002</v>
      </c>
      <c r="FE16" s="10">
        <v>227637.70805534002</v>
      </c>
      <c r="FF16" s="10">
        <v>227637.70805534002</v>
      </c>
    </row>
    <row r="17" spans="1:162" ht="16.5">
      <c r="A17" s="8" t="s">
        <v>43</v>
      </c>
      <c r="B17" s="17" t="s">
        <v>28</v>
      </c>
      <c r="C17" s="10">
        <v>182355.64181999999</v>
      </c>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v>182355.64181999999</v>
      </c>
      <c r="AF17" s="10">
        <v>182355.64181999999</v>
      </c>
      <c r="AG17" s="10">
        <v>182355.64181999999</v>
      </c>
      <c r="AH17" s="10">
        <v>182355.64181999999</v>
      </c>
      <c r="AI17" s="10">
        <v>182355.64181999999</v>
      </c>
      <c r="AJ17" s="10">
        <v>182355.64181999999</v>
      </c>
      <c r="AK17" s="10">
        <v>182355.64181999999</v>
      </c>
      <c r="AL17" s="10">
        <v>182355.64181999999</v>
      </c>
      <c r="AM17" s="10">
        <v>182355.64181999999</v>
      </c>
      <c r="AN17" s="10">
        <v>209708.98809299999</v>
      </c>
      <c r="AO17" s="10">
        <v>209708.98809299999</v>
      </c>
      <c r="AP17" s="10">
        <v>209708.98809299999</v>
      </c>
      <c r="AQ17" s="10">
        <v>209708.98809299999</v>
      </c>
      <c r="AR17" s="10">
        <v>209708.98809299999</v>
      </c>
      <c r="AS17" s="10">
        <v>209708.98809299999</v>
      </c>
      <c r="AT17" s="10">
        <v>209708.98809299999</v>
      </c>
      <c r="AU17" s="10">
        <v>209708.98809299999</v>
      </c>
      <c r="AV17" s="10">
        <v>209708.98809299999</v>
      </c>
      <c r="AW17" s="10">
        <v>209708.98809299999</v>
      </c>
      <c r="AX17" s="10">
        <v>209708.98809299999</v>
      </c>
      <c r="AY17" s="10">
        <v>209708.98809299999</v>
      </c>
      <c r="AZ17" s="10">
        <v>209708.98809299999</v>
      </c>
      <c r="BA17" s="10">
        <v>209708.98809299999</v>
      </c>
      <c r="BB17" s="10">
        <v>209708.98809299999</v>
      </c>
      <c r="BC17" s="10">
        <v>209708.98809299999</v>
      </c>
      <c r="BD17" s="10">
        <v>209708.98809299999</v>
      </c>
      <c r="BE17" s="10">
        <v>209708.98809299999</v>
      </c>
      <c r="BF17" s="10">
        <v>209708.98809299999</v>
      </c>
      <c r="BG17" s="10">
        <v>209708.98809299999</v>
      </c>
      <c r="BH17" s="10">
        <v>209708.98809299999</v>
      </c>
      <c r="BI17" s="10">
        <v>209708.98809299999</v>
      </c>
      <c r="BJ17" s="10">
        <v>209708.98809299999</v>
      </c>
      <c r="BK17" s="10">
        <v>209708.98809299999</v>
      </c>
      <c r="BL17" s="10">
        <v>209708.98809299999</v>
      </c>
      <c r="BM17" s="10">
        <v>209708.98809299999</v>
      </c>
      <c r="BN17" s="10">
        <v>209708.98809299999</v>
      </c>
      <c r="BO17" s="10">
        <v>209708.98809299999</v>
      </c>
      <c r="BP17" s="10">
        <v>209708.98809299999</v>
      </c>
      <c r="BQ17" s="10">
        <v>209708.98809299999</v>
      </c>
      <c r="BR17" s="10">
        <v>209708.98809299999</v>
      </c>
      <c r="BS17" s="10">
        <v>209708.98809299999</v>
      </c>
      <c r="BT17" s="10">
        <v>209708.98809299999</v>
      </c>
      <c r="BU17" s="10">
        <v>209708.98809299999</v>
      </c>
      <c r="BV17" s="10">
        <v>209708.98809299999</v>
      </c>
      <c r="BW17" s="10">
        <v>209708.98809299999</v>
      </c>
      <c r="BX17" s="10">
        <v>241165.33630694999</v>
      </c>
      <c r="BY17" s="10">
        <v>241165.33630694999</v>
      </c>
      <c r="BZ17" s="10">
        <v>241165.33630694999</v>
      </c>
      <c r="CA17" s="10">
        <v>241165.33630694999</v>
      </c>
      <c r="CB17" s="10">
        <v>241165.33630694999</v>
      </c>
      <c r="CC17" s="10">
        <v>241165.33630694999</v>
      </c>
      <c r="CD17" s="10">
        <v>241165.33630694999</v>
      </c>
      <c r="CE17" s="10">
        <v>241165.33630694999</v>
      </c>
      <c r="CF17" s="10">
        <v>241165.33630694999</v>
      </c>
      <c r="CG17" s="10">
        <v>241165.33630694999</v>
      </c>
      <c r="CH17" s="10">
        <v>241165.33630694999</v>
      </c>
      <c r="CI17" s="10">
        <v>241165.33630694999</v>
      </c>
      <c r="CJ17" s="10">
        <v>241165.33630694999</v>
      </c>
      <c r="CK17" s="10">
        <v>241165.33630694999</v>
      </c>
      <c r="CL17" s="10">
        <v>241165.33630694999</v>
      </c>
      <c r="CM17" s="10">
        <v>241165.33630694999</v>
      </c>
      <c r="CN17" s="10">
        <v>241165.33630694999</v>
      </c>
      <c r="CO17" s="10">
        <v>241165.33630694999</v>
      </c>
      <c r="CP17" s="10">
        <v>241165.33630694999</v>
      </c>
      <c r="CQ17" s="10">
        <v>241165.33630694999</v>
      </c>
      <c r="CR17" s="10">
        <v>241165.33630694999</v>
      </c>
      <c r="CS17" s="10">
        <v>241165.33630694999</v>
      </c>
      <c r="CT17" s="10">
        <v>241165.33630694999</v>
      </c>
      <c r="CU17" s="10">
        <v>241165.33630694999</v>
      </c>
      <c r="CV17" s="10">
        <v>241165.33630694999</v>
      </c>
      <c r="CW17" s="10">
        <v>241165.33630694999</v>
      </c>
      <c r="CX17" s="10">
        <v>241165.33630694999</v>
      </c>
      <c r="CY17" s="10">
        <v>241165.33630694999</v>
      </c>
      <c r="CZ17" s="10">
        <v>241165.33630694999</v>
      </c>
      <c r="DA17" s="10">
        <v>241165.33630694999</v>
      </c>
      <c r="DB17" s="10">
        <v>241165.33630694999</v>
      </c>
      <c r="DC17" s="10">
        <v>241165.33630694999</v>
      </c>
      <c r="DD17" s="10">
        <v>241165.33630694999</v>
      </c>
      <c r="DE17" s="10">
        <v>241165.33630694999</v>
      </c>
      <c r="DF17" s="10">
        <v>241165.33630694999</v>
      </c>
      <c r="DG17" s="10">
        <v>241165.33630694999</v>
      </c>
      <c r="DH17" s="10">
        <v>277340.13675299252</v>
      </c>
      <c r="DI17" s="10">
        <v>277340.13675299252</v>
      </c>
      <c r="DJ17" s="10">
        <v>277340.13675299252</v>
      </c>
      <c r="DK17" s="10">
        <v>277340.13675299252</v>
      </c>
      <c r="DL17" s="10">
        <v>277340.13675299252</v>
      </c>
      <c r="DM17" s="10">
        <v>277340.13675299252</v>
      </c>
      <c r="DN17" s="10">
        <v>277340.13675299252</v>
      </c>
      <c r="DO17" s="10">
        <v>277340.13675299252</v>
      </c>
      <c r="DP17" s="10">
        <v>277340.13675299252</v>
      </c>
      <c r="DQ17" s="10">
        <v>277340.13675299252</v>
      </c>
      <c r="DR17" s="10">
        <v>277340.13675299252</v>
      </c>
      <c r="DS17" s="10">
        <v>277340.13675299252</v>
      </c>
      <c r="DT17" s="10">
        <v>277340.13675299252</v>
      </c>
      <c r="DU17" s="10">
        <v>277340.13675299252</v>
      </c>
      <c r="DV17" s="10">
        <v>277340.13675299252</v>
      </c>
      <c r="DW17" s="10">
        <v>277340.13675299252</v>
      </c>
      <c r="DX17" s="10">
        <v>277340.13675299252</v>
      </c>
      <c r="DY17" s="10">
        <v>277340.13675299252</v>
      </c>
      <c r="DZ17" s="10">
        <v>277340.13675299252</v>
      </c>
      <c r="EA17" s="10">
        <v>277340.13675299252</v>
      </c>
      <c r="EB17" s="10">
        <v>277340.13675299252</v>
      </c>
      <c r="EC17" s="10">
        <v>277340.13675299252</v>
      </c>
      <c r="ED17" s="10">
        <v>277340.13675299252</v>
      </c>
      <c r="EE17" s="10">
        <v>277340.13675299252</v>
      </c>
      <c r="EF17" s="10">
        <v>277340.13675299252</v>
      </c>
      <c r="EG17" s="10">
        <v>277340.13675299252</v>
      </c>
      <c r="EH17" s="10">
        <v>277340.13675299252</v>
      </c>
      <c r="EI17" s="10">
        <v>277340.13675299252</v>
      </c>
      <c r="EJ17" s="10">
        <v>277340.13675299252</v>
      </c>
      <c r="EK17" s="10">
        <v>277340.13675299252</v>
      </c>
      <c r="EL17" s="10">
        <v>277340.13675299252</v>
      </c>
      <c r="EM17" s="10">
        <v>277340.13675299252</v>
      </c>
      <c r="EN17" s="10">
        <v>277340.13675299252</v>
      </c>
      <c r="EO17" s="10">
        <v>277340.13675299252</v>
      </c>
      <c r="EP17" s="10">
        <v>277340.13675299252</v>
      </c>
      <c r="EQ17" s="10">
        <v>277340.13675299252</v>
      </c>
      <c r="ER17" s="10">
        <v>318941.15726594138</v>
      </c>
      <c r="ES17" s="10">
        <v>318941.15726594138</v>
      </c>
      <c r="ET17" s="10">
        <v>318941.15726594138</v>
      </c>
      <c r="EU17" s="10">
        <v>318941.15726594138</v>
      </c>
      <c r="EV17" s="10">
        <v>318941.15726594138</v>
      </c>
      <c r="EW17" s="10">
        <v>318941.15726594138</v>
      </c>
      <c r="EX17" s="10">
        <v>318941.15726594138</v>
      </c>
      <c r="EY17" s="10">
        <v>318941.15726594138</v>
      </c>
      <c r="EZ17" s="10">
        <v>318941.15726594138</v>
      </c>
      <c r="FA17" s="10">
        <v>318941.15726594138</v>
      </c>
      <c r="FB17" s="10">
        <v>318941.15726594138</v>
      </c>
      <c r="FC17" s="10">
        <v>318941.15726594138</v>
      </c>
      <c r="FD17" s="10">
        <v>318941.15726594138</v>
      </c>
      <c r="FE17" s="10">
        <v>318941.15726594138</v>
      </c>
      <c r="FF17" s="10">
        <v>318941.15726594138</v>
      </c>
    </row>
    <row r="18" spans="1:162" s="15" customFormat="1" ht="16.5">
      <c r="A18" s="11" t="s">
        <v>44</v>
      </c>
      <c r="B18" s="19" t="s">
        <v>26</v>
      </c>
      <c r="C18" s="13">
        <v>146651</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3">
        <v>146651</v>
      </c>
      <c r="AF18" s="13">
        <v>146651</v>
      </c>
      <c r="AG18" s="13">
        <v>146651</v>
      </c>
      <c r="AH18" s="13">
        <v>146651</v>
      </c>
      <c r="AI18" s="13">
        <v>146651</v>
      </c>
      <c r="AJ18" s="13">
        <v>146651</v>
      </c>
      <c r="AK18" s="13">
        <v>146651</v>
      </c>
      <c r="AL18" s="13">
        <v>146651</v>
      </c>
      <c r="AM18" s="13">
        <v>146651</v>
      </c>
      <c r="AN18" s="14">
        <f>AM18*1.15</f>
        <v>168648.65</v>
      </c>
      <c r="AO18" s="14">
        <f>AN18</f>
        <v>168648.65</v>
      </c>
      <c r="AP18" s="14">
        <f t="shared" ref="AP18:BW18" si="8">AO18</f>
        <v>168648.65</v>
      </c>
      <c r="AQ18" s="14">
        <f t="shared" si="8"/>
        <v>168648.65</v>
      </c>
      <c r="AR18" s="14">
        <f t="shared" si="8"/>
        <v>168648.65</v>
      </c>
      <c r="AS18" s="14">
        <f t="shared" si="8"/>
        <v>168648.65</v>
      </c>
      <c r="AT18" s="14">
        <f t="shared" si="8"/>
        <v>168648.65</v>
      </c>
      <c r="AU18" s="14">
        <f t="shared" si="8"/>
        <v>168648.65</v>
      </c>
      <c r="AV18" s="14">
        <f t="shared" si="8"/>
        <v>168648.65</v>
      </c>
      <c r="AW18" s="14">
        <f t="shared" si="8"/>
        <v>168648.65</v>
      </c>
      <c r="AX18" s="14">
        <f t="shared" si="8"/>
        <v>168648.65</v>
      </c>
      <c r="AY18" s="14">
        <f t="shared" si="8"/>
        <v>168648.65</v>
      </c>
      <c r="AZ18" s="14">
        <f t="shared" si="8"/>
        <v>168648.65</v>
      </c>
      <c r="BA18" s="14">
        <f t="shared" si="8"/>
        <v>168648.65</v>
      </c>
      <c r="BB18" s="14">
        <f t="shared" si="8"/>
        <v>168648.65</v>
      </c>
      <c r="BC18" s="14">
        <f t="shared" si="8"/>
        <v>168648.65</v>
      </c>
      <c r="BD18" s="14">
        <f t="shared" si="8"/>
        <v>168648.65</v>
      </c>
      <c r="BE18" s="14">
        <f t="shared" si="8"/>
        <v>168648.65</v>
      </c>
      <c r="BF18" s="14">
        <f t="shared" si="8"/>
        <v>168648.65</v>
      </c>
      <c r="BG18" s="14">
        <f t="shared" si="8"/>
        <v>168648.65</v>
      </c>
      <c r="BH18" s="14">
        <f t="shared" si="8"/>
        <v>168648.65</v>
      </c>
      <c r="BI18" s="14">
        <f t="shared" si="8"/>
        <v>168648.65</v>
      </c>
      <c r="BJ18" s="14">
        <f t="shared" si="8"/>
        <v>168648.65</v>
      </c>
      <c r="BK18" s="14">
        <f t="shared" si="8"/>
        <v>168648.65</v>
      </c>
      <c r="BL18" s="14">
        <f t="shared" si="8"/>
        <v>168648.65</v>
      </c>
      <c r="BM18" s="14">
        <f t="shared" si="8"/>
        <v>168648.65</v>
      </c>
      <c r="BN18" s="14">
        <f t="shared" si="8"/>
        <v>168648.65</v>
      </c>
      <c r="BO18" s="14">
        <f t="shared" si="8"/>
        <v>168648.65</v>
      </c>
      <c r="BP18" s="14">
        <f t="shared" si="8"/>
        <v>168648.65</v>
      </c>
      <c r="BQ18" s="14">
        <f t="shared" si="8"/>
        <v>168648.65</v>
      </c>
      <c r="BR18" s="14">
        <f t="shared" si="8"/>
        <v>168648.65</v>
      </c>
      <c r="BS18" s="14">
        <f t="shared" si="8"/>
        <v>168648.65</v>
      </c>
      <c r="BT18" s="14">
        <f t="shared" si="8"/>
        <v>168648.65</v>
      </c>
      <c r="BU18" s="14">
        <f t="shared" si="8"/>
        <v>168648.65</v>
      </c>
      <c r="BV18" s="14">
        <f t="shared" si="8"/>
        <v>168648.65</v>
      </c>
      <c r="BW18" s="14">
        <f t="shared" si="8"/>
        <v>168648.65</v>
      </c>
      <c r="BX18" s="14">
        <f>BW18*1.15</f>
        <v>193945.94749999998</v>
      </c>
      <c r="BY18" s="14">
        <f>BX18</f>
        <v>193945.94749999998</v>
      </c>
      <c r="BZ18" s="14">
        <f t="shared" ref="BZ18:DG18" si="9">BY18</f>
        <v>193945.94749999998</v>
      </c>
      <c r="CA18" s="14">
        <f t="shared" si="9"/>
        <v>193945.94749999998</v>
      </c>
      <c r="CB18" s="14">
        <f t="shared" si="9"/>
        <v>193945.94749999998</v>
      </c>
      <c r="CC18" s="14">
        <f t="shared" si="9"/>
        <v>193945.94749999998</v>
      </c>
      <c r="CD18" s="14">
        <f t="shared" si="9"/>
        <v>193945.94749999998</v>
      </c>
      <c r="CE18" s="14">
        <f t="shared" si="9"/>
        <v>193945.94749999998</v>
      </c>
      <c r="CF18" s="14">
        <f t="shared" si="9"/>
        <v>193945.94749999998</v>
      </c>
      <c r="CG18" s="14">
        <f t="shared" si="9"/>
        <v>193945.94749999998</v>
      </c>
      <c r="CH18" s="14">
        <f t="shared" si="9"/>
        <v>193945.94749999998</v>
      </c>
      <c r="CI18" s="14">
        <f t="shared" si="9"/>
        <v>193945.94749999998</v>
      </c>
      <c r="CJ18" s="14">
        <f t="shared" si="9"/>
        <v>193945.94749999998</v>
      </c>
      <c r="CK18" s="14">
        <f t="shared" si="9"/>
        <v>193945.94749999998</v>
      </c>
      <c r="CL18" s="14">
        <f t="shared" si="9"/>
        <v>193945.94749999998</v>
      </c>
      <c r="CM18" s="14">
        <f t="shared" si="9"/>
        <v>193945.94749999998</v>
      </c>
      <c r="CN18" s="14">
        <f t="shared" si="9"/>
        <v>193945.94749999998</v>
      </c>
      <c r="CO18" s="14">
        <f t="shared" si="9"/>
        <v>193945.94749999998</v>
      </c>
      <c r="CP18" s="14">
        <f t="shared" si="9"/>
        <v>193945.94749999998</v>
      </c>
      <c r="CQ18" s="14">
        <f t="shared" si="9"/>
        <v>193945.94749999998</v>
      </c>
      <c r="CR18" s="14">
        <f t="shared" si="9"/>
        <v>193945.94749999998</v>
      </c>
      <c r="CS18" s="14">
        <f t="shared" si="9"/>
        <v>193945.94749999998</v>
      </c>
      <c r="CT18" s="14">
        <f t="shared" si="9"/>
        <v>193945.94749999998</v>
      </c>
      <c r="CU18" s="14">
        <f t="shared" si="9"/>
        <v>193945.94749999998</v>
      </c>
      <c r="CV18" s="14">
        <f t="shared" si="9"/>
        <v>193945.94749999998</v>
      </c>
      <c r="CW18" s="14">
        <f t="shared" si="9"/>
        <v>193945.94749999998</v>
      </c>
      <c r="CX18" s="14">
        <f t="shared" si="9"/>
        <v>193945.94749999998</v>
      </c>
      <c r="CY18" s="14">
        <f t="shared" si="9"/>
        <v>193945.94749999998</v>
      </c>
      <c r="CZ18" s="14">
        <f t="shared" si="9"/>
        <v>193945.94749999998</v>
      </c>
      <c r="DA18" s="14">
        <f t="shared" si="9"/>
        <v>193945.94749999998</v>
      </c>
      <c r="DB18" s="14">
        <f t="shared" si="9"/>
        <v>193945.94749999998</v>
      </c>
      <c r="DC18" s="14">
        <f t="shared" si="9"/>
        <v>193945.94749999998</v>
      </c>
      <c r="DD18" s="14">
        <f t="shared" si="9"/>
        <v>193945.94749999998</v>
      </c>
      <c r="DE18" s="14">
        <f t="shared" si="9"/>
        <v>193945.94749999998</v>
      </c>
      <c r="DF18" s="14">
        <f t="shared" si="9"/>
        <v>193945.94749999998</v>
      </c>
      <c r="DG18" s="14">
        <f t="shared" si="9"/>
        <v>193945.94749999998</v>
      </c>
      <c r="DH18" s="14">
        <f>DG18*1.15</f>
        <v>223037.83962499996</v>
      </c>
      <c r="DI18" s="14">
        <f>DH18</f>
        <v>223037.83962499996</v>
      </c>
      <c r="DJ18" s="14">
        <f t="shared" ref="DJ18:EQ18" si="10">DI18</f>
        <v>223037.83962499996</v>
      </c>
      <c r="DK18" s="14">
        <f t="shared" si="10"/>
        <v>223037.83962499996</v>
      </c>
      <c r="DL18" s="14">
        <f t="shared" si="10"/>
        <v>223037.83962499996</v>
      </c>
      <c r="DM18" s="14">
        <f t="shared" si="10"/>
        <v>223037.83962499996</v>
      </c>
      <c r="DN18" s="14">
        <f t="shared" si="10"/>
        <v>223037.83962499996</v>
      </c>
      <c r="DO18" s="14">
        <f t="shared" si="10"/>
        <v>223037.83962499996</v>
      </c>
      <c r="DP18" s="14">
        <f t="shared" si="10"/>
        <v>223037.83962499996</v>
      </c>
      <c r="DQ18" s="14">
        <f t="shared" si="10"/>
        <v>223037.83962499996</v>
      </c>
      <c r="DR18" s="14">
        <f t="shared" si="10"/>
        <v>223037.83962499996</v>
      </c>
      <c r="DS18" s="14">
        <f t="shared" si="10"/>
        <v>223037.83962499996</v>
      </c>
      <c r="DT18" s="14">
        <f t="shared" si="10"/>
        <v>223037.83962499996</v>
      </c>
      <c r="DU18" s="14">
        <f t="shared" si="10"/>
        <v>223037.83962499996</v>
      </c>
      <c r="DV18" s="14">
        <f t="shared" si="10"/>
        <v>223037.83962499996</v>
      </c>
      <c r="DW18" s="14">
        <f t="shared" si="10"/>
        <v>223037.83962499996</v>
      </c>
      <c r="DX18" s="14">
        <f t="shared" si="10"/>
        <v>223037.83962499996</v>
      </c>
      <c r="DY18" s="14">
        <f t="shared" si="10"/>
        <v>223037.83962499996</v>
      </c>
      <c r="DZ18" s="14">
        <f t="shared" si="10"/>
        <v>223037.83962499996</v>
      </c>
      <c r="EA18" s="14">
        <f t="shared" si="10"/>
        <v>223037.83962499996</v>
      </c>
      <c r="EB18" s="14">
        <f t="shared" si="10"/>
        <v>223037.83962499996</v>
      </c>
      <c r="EC18" s="14">
        <f t="shared" si="10"/>
        <v>223037.83962499996</v>
      </c>
      <c r="ED18" s="14">
        <f t="shared" si="10"/>
        <v>223037.83962499996</v>
      </c>
      <c r="EE18" s="14">
        <f t="shared" si="10"/>
        <v>223037.83962499996</v>
      </c>
      <c r="EF18" s="14">
        <f t="shared" si="10"/>
        <v>223037.83962499996</v>
      </c>
      <c r="EG18" s="14">
        <f t="shared" si="10"/>
        <v>223037.83962499996</v>
      </c>
      <c r="EH18" s="14">
        <f t="shared" si="10"/>
        <v>223037.83962499996</v>
      </c>
      <c r="EI18" s="14">
        <f t="shared" si="10"/>
        <v>223037.83962499996</v>
      </c>
      <c r="EJ18" s="14">
        <f t="shared" si="10"/>
        <v>223037.83962499996</v>
      </c>
      <c r="EK18" s="14">
        <f t="shared" si="10"/>
        <v>223037.83962499996</v>
      </c>
      <c r="EL18" s="14">
        <f t="shared" si="10"/>
        <v>223037.83962499996</v>
      </c>
      <c r="EM18" s="14">
        <f t="shared" si="10"/>
        <v>223037.83962499996</v>
      </c>
      <c r="EN18" s="14">
        <f t="shared" si="10"/>
        <v>223037.83962499996</v>
      </c>
      <c r="EO18" s="14">
        <f t="shared" si="10"/>
        <v>223037.83962499996</v>
      </c>
      <c r="EP18" s="14">
        <f t="shared" si="10"/>
        <v>223037.83962499996</v>
      </c>
      <c r="EQ18" s="14">
        <f t="shared" si="10"/>
        <v>223037.83962499996</v>
      </c>
      <c r="ER18" s="14">
        <f>EQ18*1.15</f>
        <v>256493.51556874995</v>
      </c>
      <c r="ES18" s="14">
        <f>ER18</f>
        <v>256493.51556874995</v>
      </c>
      <c r="ET18" s="14">
        <f t="shared" ref="ET18:FF18" si="11">ES18</f>
        <v>256493.51556874995</v>
      </c>
      <c r="EU18" s="14">
        <f t="shared" si="11"/>
        <v>256493.51556874995</v>
      </c>
      <c r="EV18" s="14">
        <f t="shared" si="11"/>
        <v>256493.51556874995</v>
      </c>
      <c r="EW18" s="14">
        <f t="shared" si="11"/>
        <v>256493.51556874995</v>
      </c>
      <c r="EX18" s="14">
        <f t="shared" si="11"/>
        <v>256493.51556874995</v>
      </c>
      <c r="EY18" s="14">
        <f t="shared" si="11"/>
        <v>256493.51556874995</v>
      </c>
      <c r="EZ18" s="14">
        <f t="shared" si="11"/>
        <v>256493.51556874995</v>
      </c>
      <c r="FA18" s="14">
        <f t="shared" si="11"/>
        <v>256493.51556874995</v>
      </c>
      <c r="FB18" s="14">
        <f t="shared" si="11"/>
        <v>256493.51556874995</v>
      </c>
      <c r="FC18" s="14">
        <f t="shared" si="11"/>
        <v>256493.51556874995</v>
      </c>
      <c r="FD18" s="14">
        <f t="shared" si="11"/>
        <v>256493.51556874995</v>
      </c>
      <c r="FE18" s="14">
        <f t="shared" si="11"/>
        <v>256493.51556874995</v>
      </c>
      <c r="FF18" s="14">
        <f t="shared" si="11"/>
        <v>256493.51556874995</v>
      </c>
    </row>
    <row r="19" spans="1:162" ht="16.5">
      <c r="A19" s="8" t="s">
        <v>45</v>
      </c>
      <c r="B19" s="9" t="s">
        <v>46</v>
      </c>
      <c r="C19" s="10">
        <v>427495</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v>427495.25</v>
      </c>
      <c r="AF19" s="10">
        <v>427495.25</v>
      </c>
      <c r="AG19" s="10">
        <v>427495.25</v>
      </c>
      <c r="AH19" s="10">
        <v>427495.25</v>
      </c>
      <c r="AI19" s="10">
        <v>427495.25</v>
      </c>
      <c r="AJ19" s="10">
        <v>427495.25</v>
      </c>
      <c r="AK19" s="10">
        <v>427495.25</v>
      </c>
      <c r="AL19" s="10">
        <v>427495.25</v>
      </c>
      <c r="AM19" s="10">
        <v>427495.25</v>
      </c>
      <c r="AN19" s="10">
        <v>491619.53749999998</v>
      </c>
      <c r="AO19" s="10">
        <v>491619.53749999998</v>
      </c>
      <c r="AP19" s="10">
        <v>491619.53749999998</v>
      </c>
      <c r="AQ19" s="10">
        <v>491619.53749999998</v>
      </c>
      <c r="AR19" s="10">
        <v>491619.53749999998</v>
      </c>
      <c r="AS19" s="10">
        <v>491619.53749999998</v>
      </c>
      <c r="AT19" s="10">
        <v>491619.53749999998</v>
      </c>
      <c r="AU19" s="10">
        <v>491619.53749999998</v>
      </c>
      <c r="AV19" s="10">
        <v>491619.53749999998</v>
      </c>
      <c r="AW19" s="10">
        <v>491619.53749999998</v>
      </c>
      <c r="AX19" s="10">
        <v>491619.53749999998</v>
      </c>
      <c r="AY19" s="10">
        <v>491619.53749999998</v>
      </c>
      <c r="AZ19" s="10">
        <v>491619.53749999998</v>
      </c>
      <c r="BA19" s="10">
        <v>491619.53749999998</v>
      </c>
      <c r="BB19" s="10">
        <v>491619.53749999998</v>
      </c>
      <c r="BC19" s="10">
        <v>491619.53749999998</v>
      </c>
      <c r="BD19" s="10">
        <v>491619.53749999998</v>
      </c>
      <c r="BE19" s="10">
        <v>491619.53749999998</v>
      </c>
      <c r="BF19" s="10">
        <v>491619.53749999998</v>
      </c>
      <c r="BG19" s="10">
        <v>491619.53749999998</v>
      </c>
      <c r="BH19" s="10">
        <v>491619.53749999998</v>
      </c>
      <c r="BI19" s="10">
        <v>491619.53749999998</v>
      </c>
      <c r="BJ19" s="10">
        <v>491619.53749999998</v>
      </c>
      <c r="BK19" s="10">
        <v>491619.53749999998</v>
      </c>
      <c r="BL19" s="10">
        <v>491619.53749999998</v>
      </c>
      <c r="BM19" s="10">
        <v>491619.53749999998</v>
      </c>
      <c r="BN19" s="10">
        <v>491619.53749999998</v>
      </c>
      <c r="BO19" s="10">
        <v>491619.53749999998</v>
      </c>
      <c r="BP19" s="10">
        <v>491619.53749999998</v>
      </c>
      <c r="BQ19" s="10">
        <v>491619.53749999998</v>
      </c>
      <c r="BR19" s="10">
        <v>491619.53749999998</v>
      </c>
      <c r="BS19" s="10">
        <v>491619.53749999998</v>
      </c>
      <c r="BT19" s="10">
        <v>491619.53749999998</v>
      </c>
      <c r="BU19" s="10">
        <v>491619.53749999998</v>
      </c>
      <c r="BV19" s="10">
        <v>491619.53749999998</v>
      </c>
      <c r="BW19" s="10">
        <v>491619.53749999998</v>
      </c>
      <c r="BX19" s="10">
        <v>565362.46812500001</v>
      </c>
      <c r="BY19" s="10">
        <v>565362.46812500001</v>
      </c>
      <c r="BZ19" s="10">
        <v>565362.46812500001</v>
      </c>
      <c r="CA19" s="10">
        <v>565362.46812500001</v>
      </c>
      <c r="CB19" s="10">
        <v>565362.46812500001</v>
      </c>
      <c r="CC19" s="10">
        <v>565362.46812500001</v>
      </c>
      <c r="CD19" s="10">
        <v>565362.46812500001</v>
      </c>
      <c r="CE19" s="10">
        <v>565362.46812500001</v>
      </c>
      <c r="CF19" s="10">
        <v>565362.46812500001</v>
      </c>
      <c r="CG19" s="10">
        <v>565362.46812500001</v>
      </c>
      <c r="CH19" s="10">
        <v>565362.46812500001</v>
      </c>
      <c r="CI19" s="10">
        <v>565362.46812500001</v>
      </c>
      <c r="CJ19" s="10">
        <v>565362.46812500001</v>
      </c>
      <c r="CK19" s="10">
        <v>565362.46812500001</v>
      </c>
      <c r="CL19" s="10">
        <v>565362.46812500001</v>
      </c>
      <c r="CM19" s="10">
        <v>565362.46812500001</v>
      </c>
      <c r="CN19" s="10">
        <v>565362.46812500001</v>
      </c>
      <c r="CO19" s="10">
        <v>565362.46812500001</v>
      </c>
      <c r="CP19" s="10">
        <v>565362.46812500001</v>
      </c>
      <c r="CQ19" s="10">
        <v>565362.46812500001</v>
      </c>
      <c r="CR19" s="10">
        <v>565362.46812500001</v>
      </c>
      <c r="CS19" s="10">
        <v>565362.46812500001</v>
      </c>
      <c r="CT19" s="10">
        <v>565362.46812500001</v>
      </c>
      <c r="CU19" s="10">
        <v>565362.46812500001</v>
      </c>
      <c r="CV19" s="10">
        <v>565362.46812500001</v>
      </c>
      <c r="CW19" s="10">
        <v>565362.46812500001</v>
      </c>
      <c r="CX19" s="10">
        <v>565362.46812500001</v>
      </c>
      <c r="CY19" s="10">
        <v>565362.46812500001</v>
      </c>
      <c r="CZ19" s="10">
        <v>565362.46812500001</v>
      </c>
      <c r="DA19" s="10">
        <v>565362.46812500001</v>
      </c>
      <c r="DB19" s="10">
        <v>565362.46812500001</v>
      </c>
      <c r="DC19" s="10">
        <v>565362.46812500001</v>
      </c>
      <c r="DD19" s="10">
        <v>565362.46812500001</v>
      </c>
      <c r="DE19" s="10">
        <v>565362.46812500001</v>
      </c>
      <c r="DF19" s="10">
        <v>565362.46812500001</v>
      </c>
      <c r="DG19" s="10">
        <v>565362.46812500001</v>
      </c>
      <c r="DH19" s="10">
        <v>650166.83834374999</v>
      </c>
      <c r="DI19" s="10">
        <v>650166.83834374999</v>
      </c>
      <c r="DJ19" s="10">
        <v>650166.83834374999</v>
      </c>
      <c r="DK19" s="10">
        <v>650166.83834374999</v>
      </c>
      <c r="DL19" s="10">
        <v>650166.83834374999</v>
      </c>
      <c r="DM19" s="10">
        <v>650166.83834374999</v>
      </c>
      <c r="DN19" s="10">
        <v>650166.83834374999</v>
      </c>
      <c r="DO19" s="10">
        <v>650166.83834374999</v>
      </c>
      <c r="DP19" s="10">
        <v>650166.83834374999</v>
      </c>
      <c r="DQ19" s="10">
        <v>650166.83834374999</v>
      </c>
      <c r="DR19" s="10">
        <v>650166.83834374999</v>
      </c>
      <c r="DS19" s="10">
        <v>650166.83834374999</v>
      </c>
      <c r="DT19" s="10">
        <v>650166.83834374999</v>
      </c>
      <c r="DU19" s="10">
        <v>650166.83834374999</v>
      </c>
      <c r="DV19" s="10">
        <v>650166.83834374999</v>
      </c>
      <c r="DW19" s="10">
        <v>650166.83834374999</v>
      </c>
      <c r="DX19" s="10">
        <v>650166.83834374999</v>
      </c>
      <c r="DY19" s="10">
        <v>650166.83834374999</v>
      </c>
      <c r="DZ19" s="10">
        <v>650166.83834374999</v>
      </c>
      <c r="EA19" s="10">
        <v>650166.83834374999</v>
      </c>
      <c r="EB19" s="10">
        <v>650166.83834374999</v>
      </c>
      <c r="EC19" s="10">
        <v>650166.83834374999</v>
      </c>
      <c r="ED19" s="10">
        <v>650166.83834374999</v>
      </c>
      <c r="EE19" s="10">
        <v>650166.83834374999</v>
      </c>
      <c r="EF19" s="10">
        <v>650166.83834374999</v>
      </c>
      <c r="EG19" s="10">
        <v>650166.83834374999</v>
      </c>
      <c r="EH19" s="10">
        <v>650166.83834374999</v>
      </c>
      <c r="EI19" s="10">
        <v>650166.83834374999</v>
      </c>
      <c r="EJ19" s="10">
        <v>650166.83834374999</v>
      </c>
      <c r="EK19" s="10">
        <v>650166.83834374999</v>
      </c>
      <c r="EL19" s="10">
        <v>650166.83834374999</v>
      </c>
      <c r="EM19" s="10">
        <v>650166.83834374999</v>
      </c>
      <c r="EN19" s="10">
        <v>650166.83834374999</v>
      </c>
      <c r="EO19" s="10">
        <v>650166.83834374999</v>
      </c>
      <c r="EP19" s="10">
        <v>650166.83834374999</v>
      </c>
      <c r="EQ19" s="10">
        <v>650166.83834374999</v>
      </c>
      <c r="ER19" s="10">
        <v>747691.86409531254</v>
      </c>
      <c r="ES19" s="10">
        <v>747691.86409531254</v>
      </c>
      <c r="ET19" s="10">
        <v>747691.86409531254</v>
      </c>
      <c r="EU19" s="10">
        <v>747691.86409531254</v>
      </c>
      <c r="EV19" s="10">
        <v>747691.86409531254</v>
      </c>
      <c r="EW19" s="10">
        <v>747691.86409531254</v>
      </c>
      <c r="EX19" s="10">
        <v>747691.86409531254</v>
      </c>
      <c r="EY19" s="10">
        <v>747691.86409531254</v>
      </c>
      <c r="EZ19" s="10">
        <v>747691.86409531254</v>
      </c>
      <c r="FA19" s="10">
        <v>747691.86409531254</v>
      </c>
      <c r="FB19" s="10">
        <v>747691.86409531254</v>
      </c>
      <c r="FC19" s="10">
        <v>747691.86409531254</v>
      </c>
      <c r="FD19" s="10">
        <v>747691.86409531254</v>
      </c>
      <c r="FE19" s="10">
        <v>747691.86409531254</v>
      </c>
      <c r="FF19" s="10">
        <v>747691.86409531254</v>
      </c>
    </row>
    <row r="20" spans="1:162" ht="16.5">
      <c r="A20" s="8" t="s">
        <v>47</v>
      </c>
      <c r="B20" s="9" t="s">
        <v>48</v>
      </c>
      <c r="C20" s="10">
        <v>74999.637000000002</v>
      </c>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v>74999.637000000002</v>
      </c>
      <c r="AF20" s="10">
        <v>74999.637000000002</v>
      </c>
      <c r="AG20" s="10">
        <v>74999.637000000002</v>
      </c>
      <c r="AH20" s="10">
        <v>74999.637000000002</v>
      </c>
      <c r="AI20" s="10">
        <v>74999.637000000002</v>
      </c>
      <c r="AJ20" s="10">
        <v>74999.637000000002</v>
      </c>
      <c r="AK20" s="10">
        <v>74999.637000000002</v>
      </c>
      <c r="AL20" s="10">
        <v>74999.637000000002</v>
      </c>
      <c r="AM20" s="10">
        <v>74999.637000000002</v>
      </c>
      <c r="AN20" s="10">
        <v>86249.582550000006</v>
      </c>
      <c r="AO20" s="10">
        <v>86249.582550000006</v>
      </c>
      <c r="AP20" s="10">
        <v>86249.582550000006</v>
      </c>
      <c r="AQ20" s="10">
        <v>86249.582550000006</v>
      </c>
      <c r="AR20" s="10">
        <v>86249.582550000006</v>
      </c>
      <c r="AS20" s="10">
        <v>86249.582550000006</v>
      </c>
      <c r="AT20" s="10">
        <v>86249.582550000006</v>
      </c>
      <c r="AU20" s="10">
        <v>86249.582550000006</v>
      </c>
      <c r="AV20" s="10">
        <v>86249.582550000006</v>
      </c>
      <c r="AW20" s="10">
        <v>86249.582550000006</v>
      </c>
      <c r="AX20" s="10">
        <v>86249.582550000006</v>
      </c>
      <c r="AY20" s="10">
        <v>86249.582550000006</v>
      </c>
      <c r="AZ20" s="10">
        <v>86249.582550000006</v>
      </c>
      <c r="BA20" s="10">
        <v>86249.582550000006</v>
      </c>
      <c r="BB20" s="10">
        <v>86249.582550000006</v>
      </c>
      <c r="BC20" s="10">
        <v>86249.582550000006</v>
      </c>
      <c r="BD20" s="10">
        <v>86249.582550000006</v>
      </c>
      <c r="BE20" s="10">
        <v>86249.582550000006</v>
      </c>
      <c r="BF20" s="10">
        <v>86249.582550000006</v>
      </c>
      <c r="BG20" s="10">
        <v>86249.582550000006</v>
      </c>
      <c r="BH20" s="10">
        <v>86249.582550000006</v>
      </c>
      <c r="BI20" s="10">
        <v>86249.582550000006</v>
      </c>
      <c r="BJ20" s="10">
        <v>86249.582550000006</v>
      </c>
      <c r="BK20" s="10">
        <v>86249.582550000006</v>
      </c>
      <c r="BL20" s="10">
        <v>86249.582550000006</v>
      </c>
      <c r="BM20" s="10">
        <v>86249.582550000006</v>
      </c>
      <c r="BN20" s="10">
        <v>86249.582550000006</v>
      </c>
      <c r="BO20" s="10">
        <v>86249.582550000006</v>
      </c>
      <c r="BP20" s="10">
        <v>86249.582550000006</v>
      </c>
      <c r="BQ20" s="10">
        <v>86249.582550000006</v>
      </c>
      <c r="BR20" s="10">
        <v>86249.582550000006</v>
      </c>
      <c r="BS20" s="10">
        <v>86249.582550000006</v>
      </c>
      <c r="BT20" s="10">
        <v>86249.582550000006</v>
      </c>
      <c r="BU20" s="10">
        <v>86249.582550000006</v>
      </c>
      <c r="BV20" s="10">
        <v>86249.582550000006</v>
      </c>
      <c r="BW20" s="10">
        <v>86249.582550000006</v>
      </c>
      <c r="BX20" s="10">
        <v>99187.019932499999</v>
      </c>
      <c r="BY20" s="10">
        <v>99187.019932499999</v>
      </c>
      <c r="BZ20" s="10">
        <v>99187.019932499999</v>
      </c>
      <c r="CA20" s="10">
        <v>99187.019932499999</v>
      </c>
      <c r="CB20" s="10">
        <v>99187.019932499999</v>
      </c>
      <c r="CC20" s="10">
        <v>99187.019932499999</v>
      </c>
      <c r="CD20" s="10">
        <v>99187.019932499999</v>
      </c>
      <c r="CE20" s="10">
        <v>99187.019932499999</v>
      </c>
      <c r="CF20" s="10">
        <v>99187.019932499999</v>
      </c>
      <c r="CG20" s="10">
        <v>99187.019932499999</v>
      </c>
      <c r="CH20" s="10">
        <v>99187.019932499999</v>
      </c>
      <c r="CI20" s="10">
        <v>99187.019932499999</v>
      </c>
      <c r="CJ20" s="10">
        <v>99187.019932499999</v>
      </c>
      <c r="CK20" s="10">
        <v>99187.019932499999</v>
      </c>
      <c r="CL20" s="10">
        <v>99187.019932499999</v>
      </c>
      <c r="CM20" s="10">
        <v>99187.019932499999</v>
      </c>
      <c r="CN20" s="10">
        <v>99187.019932499999</v>
      </c>
      <c r="CO20" s="10">
        <v>99187.019932499999</v>
      </c>
      <c r="CP20" s="10">
        <v>99187.019932499999</v>
      </c>
      <c r="CQ20" s="10">
        <v>99187.019932499999</v>
      </c>
      <c r="CR20" s="10">
        <v>99187.019932499999</v>
      </c>
      <c r="CS20" s="10">
        <v>99187.019932499999</v>
      </c>
      <c r="CT20" s="10">
        <v>99187.019932499999</v>
      </c>
      <c r="CU20" s="10">
        <v>99187.019932499999</v>
      </c>
      <c r="CV20" s="10">
        <v>99187.019932499999</v>
      </c>
      <c r="CW20" s="10">
        <v>99187.019932499999</v>
      </c>
      <c r="CX20" s="10">
        <v>99187.019932499999</v>
      </c>
      <c r="CY20" s="10">
        <v>99187.019932499999</v>
      </c>
      <c r="CZ20" s="10">
        <v>99187.019932499999</v>
      </c>
      <c r="DA20" s="10">
        <v>99187.019932499999</v>
      </c>
      <c r="DB20" s="10">
        <v>99187.019932499999</v>
      </c>
      <c r="DC20" s="10">
        <v>99187.019932499999</v>
      </c>
      <c r="DD20" s="10">
        <v>99187.019932499999</v>
      </c>
      <c r="DE20" s="10">
        <v>99187.019932499999</v>
      </c>
      <c r="DF20" s="10">
        <v>99187.019932499999</v>
      </c>
      <c r="DG20" s="10">
        <v>99187.019932499999</v>
      </c>
      <c r="DH20" s="10">
        <v>114065.07292237499</v>
      </c>
      <c r="DI20" s="10">
        <v>114065.07292237499</v>
      </c>
      <c r="DJ20" s="10">
        <v>114065.07292237499</v>
      </c>
      <c r="DK20" s="10">
        <v>114065.07292237499</v>
      </c>
      <c r="DL20" s="10">
        <v>114065.07292237499</v>
      </c>
      <c r="DM20" s="10">
        <v>114065.07292237499</v>
      </c>
      <c r="DN20" s="10">
        <v>114065.07292237499</v>
      </c>
      <c r="DO20" s="10">
        <v>114065.07292237499</v>
      </c>
      <c r="DP20" s="10">
        <v>114065.07292237499</v>
      </c>
      <c r="DQ20" s="10">
        <v>114065.07292237499</v>
      </c>
      <c r="DR20" s="10">
        <v>114065.07292237499</v>
      </c>
      <c r="DS20" s="10">
        <v>114065.07292237499</v>
      </c>
      <c r="DT20" s="10">
        <v>114065.07292237499</v>
      </c>
      <c r="DU20" s="10">
        <v>114065.07292237499</v>
      </c>
      <c r="DV20" s="10">
        <v>114065.07292237499</v>
      </c>
      <c r="DW20" s="10">
        <v>114065.07292237499</v>
      </c>
      <c r="DX20" s="10">
        <v>114065.07292237499</v>
      </c>
      <c r="DY20" s="10">
        <v>114065.07292237499</v>
      </c>
      <c r="DZ20" s="10">
        <v>114065.07292237499</v>
      </c>
      <c r="EA20" s="10">
        <v>114065.07292237499</v>
      </c>
      <c r="EB20" s="10">
        <v>114065.07292237499</v>
      </c>
      <c r="EC20" s="10">
        <v>114065.07292237499</v>
      </c>
      <c r="ED20" s="10">
        <v>114065.07292237499</v>
      </c>
      <c r="EE20" s="10">
        <v>114065.07292237499</v>
      </c>
      <c r="EF20" s="10">
        <v>114065.07292237499</v>
      </c>
      <c r="EG20" s="10">
        <v>114065.07292237499</v>
      </c>
      <c r="EH20" s="10">
        <v>114065.07292237499</v>
      </c>
      <c r="EI20" s="10">
        <v>114065.07292237499</v>
      </c>
      <c r="EJ20" s="10">
        <v>114065.07292237499</v>
      </c>
      <c r="EK20" s="10">
        <v>114065.07292237499</v>
      </c>
      <c r="EL20" s="10">
        <v>114065.07292237499</v>
      </c>
      <c r="EM20" s="10">
        <v>114065.07292237499</v>
      </c>
      <c r="EN20" s="10">
        <v>114065.07292237499</v>
      </c>
      <c r="EO20" s="10">
        <v>114065.07292237499</v>
      </c>
      <c r="EP20" s="10">
        <v>114065.07292237499</v>
      </c>
      <c r="EQ20" s="10">
        <v>114065.07292237499</v>
      </c>
      <c r="ER20" s="10">
        <v>131174.83386073125</v>
      </c>
      <c r="ES20" s="10">
        <v>131174.83386073125</v>
      </c>
      <c r="ET20" s="10">
        <v>131174.83386073125</v>
      </c>
      <c r="EU20" s="10">
        <v>131174.83386073125</v>
      </c>
      <c r="EV20" s="10">
        <v>131174.83386073125</v>
      </c>
      <c r="EW20" s="10">
        <v>131174.83386073125</v>
      </c>
      <c r="EX20" s="10">
        <v>131174.83386073125</v>
      </c>
      <c r="EY20" s="10">
        <v>131174.83386073125</v>
      </c>
      <c r="EZ20" s="10">
        <v>131174.83386073125</v>
      </c>
      <c r="FA20" s="10">
        <v>131174.83386073125</v>
      </c>
      <c r="FB20" s="10">
        <v>131174.83386073125</v>
      </c>
      <c r="FC20" s="10">
        <v>131174.83386073125</v>
      </c>
      <c r="FD20" s="10">
        <v>131174.83386073125</v>
      </c>
      <c r="FE20" s="10">
        <v>131174.83386073125</v>
      </c>
      <c r="FF20" s="10">
        <v>131174.83386073125</v>
      </c>
    </row>
    <row r="21" spans="1:162" s="15" customFormat="1" ht="16.5">
      <c r="A21" s="11" t="s">
        <v>49</v>
      </c>
      <c r="B21" s="12" t="s">
        <v>50</v>
      </c>
      <c r="C21" s="13">
        <v>242595</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3">
        <v>242595</v>
      </c>
      <c r="AF21" s="13">
        <v>242595</v>
      </c>
      <c r="AG21" s="13">
        <v>242595</v>
      </c>
      <c r="AH21" s="13">
        <v>242595</v>
      </c>
      <c r="AI21" s="13">
        <v>242595</v>
      </c>
      <c r="AJ21" s="13">
        <v>242595</v>
      </c>
      <c r="AK21" s="13">
        <v>242595</v>
      </c>
      <c r="AL21" s="13">
        <v>242595</v>
      </c>
      <c r="AM21" s="13">
        <v>242595</v>
      </c>
      <c r="AN21" s="14">
        <f>AM21*1.15</f>
        <v>278984.25</v>
      </c>
      <c r="AO21" s="14">
        <f>AN21</f>
        <v>278984.25</v>
      </c>
      <c r="AP21" s="14">
        <f t="shared" ref="AP21:BW21" si="12">AO21</f>
        <v>278984.25</v>
      </c>
      <c r="AQ21" s="14">
        <f t="shared" si="12"/>
        <v>278984.25</v>
      </c>
      <c r="AR21" s="14">
        <f t="shared" si="12"/>
        <v>278984.25</v>
      </c>
      <c r="AS21" s="14">
        <f t="shared" si="12"/>
        <v>278984.25</v>
      </c>
      <c r="AT21" s="14">
        <f t="shared" si="12"/>
        <v>278984.25</v>
      </c>
      <c r="AU21" s="14">
        <f t="shared" si="12"/>
        <v>278984.25</v>
      </c>
      <c r="AV21" s="14">
        <f t="shared" si="12"/>
        <v>278984.25</v>
      </c>
      <c r="AW21" s="14">
        <f t="shared" si="12"/>
        <v>278984.25</v>
      </c>
      <c r="AX21" s="14">
        <f t="shared" si="12"/>
        <v>278984.25</v>
      </c>
      <c r="AY21" s="14">
        <f t="shared" si="12"/>
        <v>278984.25</v>
      </c>
      <c r="AZ21" s="14">
        <f t="shared" si="12"/>
        <v>278984.25</v>
      </c>
      <c r="BA21" s="14">
        <f t="shared" si="12"/>
        <v>278984.25</v>
      </c>
      <c r="BB21" s="14">
        <f t="shared" si="12"/>
        <v>278984.25</v>
      </c>
      <c r="BC21" s="14">
        <f t="shared" si="12"/>
        <v>278984.25</v>
      </c>
      <c r="BD21" s="14">
        <f t="shared" si="12"/>
        <v>278984.25</v>
      </c>
      <c r="BE21" s="14">
        <f t="shared" si="12"/>
        <v>278984.25</v>
      </c>
      <c r="BF21" s="14">
        <f t="shared" si="12"/>
        <v>278984.25</v>
      </c>
      <c r="BG21" s="14">
        <f t="shared" si="12"/>
        <v>278984.25</v>
      </c>
      <c r="BH21" s="14">
        <f t="shared" si="12"/>
        <v>278984.25</v>
      </c>
      <c r="BI21" s="14">
        <f t="shared" si="12"/>
        <v>278984.25</v>
      </c>
      <c r="BJ21" s="14">
        <f t="shared" si="12"/>
        <v>278984.25</v>
      </c>
      <c r="BK21" s="14">
        <f t="shared" si="12"/>
        <v>278984.25</v>
      </c>
      <c r="BL21" s="14">
        <f t="shared" si="12"/>
        <v>278984.25</v>
      </c>
      <c r="BM21" s="14">
        <f t="shared" si="12"/>
        <v>278984.25</v>
      </c>
      <c r="BN21" s="14">
        <f t="shared" si="12"/>
        <v>278984.25</v>
      </c>
      <c r="BO21" s="14">
        <f t="shared" si="12"/>
        <v>278984.25</v>
      </c>
      <c r="BP21" s="14">
        <f t="shared" si="12"/>
        <v>278984.25</v>
      </c>
      <c r="BQ21" s="14">
        <f t="shared" si="12"/>
        <v>278984.25</v>
      </c>
      <c r="BR21" s="14">
        <f t="shared" si="12"/>
        <v>278984.25</v>
      </c>
      <c r="BS21" s="14">
        <f t="shared" si="12"/>
        <v>278984.25</v>
      </c>
      <c r="BT21" s="14">
        <f t="shared" si="12"/>
        <v>278984.25</v>
      </c>
      <c r="BU21" s="14">
        <f t="shared" si="12"/>
        <v>278984.25</v>
      </c>
      <c r="BV21" s="14">
        <f t="shared" si="12"/>
        <v>278984.25</v>
      </c>
      <c r="BW21" s="14">
        <f t="shared" si="12"/>
        <v>278984.25</v>
      </c>
      <c r="BX21" s="14">
        <f>BW21*1.15</f>
        <v>320831.88749999995</v>
      </c>
      <c r="BY21" s="14">
        <f>BX21</f>
        <v>320831.88749999995</v>
      </c>
      <c r="BZ21" s="14">
        <f t="shared" ref="BZ21:DG21" si="13">BY21</f>
        <v>320831.88749999995</v>
      </c>
      <c r="CA21" s="14">
        <f t="shared" si="13"/>
        <v>320831.88749999995</v>
      </c>
      <c r="CB21" s="14">
        <f t="shared" si="13"/>
        <v>320831.88749999995</v>
      </c>
      <c r="CC21" s="14">
        <f t="shared" si="13"/>
        <v>320831.88749999995</v>
      </c>
      <c r="CD21" s="14">
        <f t="shared" si="13"/>
        <v>320831.88749999995</v>
      </c>
      <c r="CE21" s="14">
        <f t="shared" si="13"/>
        <v>320831.88749999995</v>
      </c>
      <c r="CF21" s="14">
        <f t="shared" si="13"/>
        <v>320831.88749999995</v>
      </c>
      <c r="CG21" s="14">
        <f t="shared" si="13"/>
        <v>320831.88749999995</v>
      </c>
      <c r="CH21" s="14">
        <f t="shared" si="13"/>
        <v>320831.88749999995</v>
      </c>
      <c r="CI21" s="14">
        <f t="shared" si="13"/>
        <v>320831.88749999995</v>
      </c>
      <c r="CJ21" s="14">
        <f t="shared" si="13"/>
        <v>320831.88749999995</v>
      </c>
      <c r="CK21" s="14">
        <f t="shared" si="13"/>
        <v>320831.88749999995</v>
      </c>
      <c r="CL21" s="14">
        <f t="shared" si="13"/>
        <v>320831.88749999995</v>
      </c>
      <c r="CM21" s="14">
        <f t="shared" si="13"/>
        <v>320831.88749999995</v>
      </c>
      <c r="CN21" s="14">
        <f t="shared" si="13"/>
        <v>320831.88749999995</v>
      </c>
      <c r="CO21" s="14">
        <f t="shared" si="13"/>
        <v>320831.88749999995</v>
      </c>
      <c r="CP21" s="14">
        <f t="shared" si="13"/>
        <v>320831.88749999995</v>
      </c>
      <c r="CQ21" s="14">
        <f t="shared" si="13"/>
        <v>320831.88749999995</v>
      </c>
      <c r="CR21" s="14">
        <f t="shared" si="13"/>
        <v>320831.88749999995</v>
      </c>
      <c r="CS21" s="14">
        <f t="shared" si="13"/>
        <v>320831.88749999995</v>
      </c>
      <c r="CT21" s="14">
        <f t="shared" si="13"/>
        <v>320831.88749999995</v>
      </c>
      <c r="CU21" s="14">
        <f t="shared" si="13"/>
        <v>320831.88749999995</v>
      </c>
      <c r="CV21" s="14">
        <f t="shared" si="13"/>
        <v>320831.88749999995</v>
      </c>
      <c r="CW21" s="14">
        <f t="shared" si="13"/>
        <v>320831.88749999995</v>
      </c>
      <c r="CX21" s="14">
        <f t="shared" si="13"/>
        <v>320831.88749999995</v>
      </c>
      <c r="CY21" s="14">
        <f t="shared" si="13"/>
        <v>320831.88749999995</v>
      </c>
      <c r="CZ21" s="14">
        <f t="shared" si="13"/>
        <v>320831.88749999995</v>
      </c>
      <c r="DA21" s="14">
        <f t="shared" si="13"/>
        <v>320831.88749999995</v>
      </c>
      <c r="DB21" s="14">
        <f t="shared" si="13"/>
        <v>320831.88749999995</v>
      </c>
      <c r="DC21" s="14">
        <f t="shared" si="13"/>
        <v>320831.88749999995</v>
      </c>
      <c r="DD21" s="14">
        <f t="shared" si="13"/>
        <v>320831.88749999995</v>
      </c>
      <c r="DE21" s="14">
        <f t="shared" si="13"/>
        <v>320831.88749999995</v>
      </c>
      <c r="DF21" s="14">
        <f t="shared" si="13"/>
        <v>320831.88749999995</v>
      </c>
      <c r="DG21" s="14">
        <f t="shared" si="13"/>
        <v>320831.88749999995</v>
      </c>
      <c r="DH21" s="14">
        <f>DG21*1.15</f>
        <v>368956.67062499991</v>
      </c>
      <c r="DI21" s="14">
        <f>DH21</f>
        <v>368956.67062499991</v>
      </c>
      <c r="DJ21" s="14">
        <f t="shared" ref="DJ21:EQ21" si="14">DI21</f>
        <v>368956.67062499991</v>
      </c>
      <c r="DK21" s="14">
        <f t="shared" si="14"/>
        <v>368956.67062499991</v>
      </c>
      <c r="DL21" s="14">
        <f t="shared" si="14"/>
        <v>368956.67062499991</v>
      </c>
      <c r="DM21" s="14">
        <f t="shared" si="14"/>
        <v>368956.67062499991</v>
      </c>
      <c r="DN21" s="14">
        <f t="shared" si="14"/>
        <v>368956.67062499991</v>
      </c>
      <c r="DO21" s="14">
        <f t="shared" si="14"/>
        <v>368956.67062499991</v>
      </c>
      <c r="DP21" s="14">
        <f t="shared" si="14"/>
        <v>368956.67062499991</v>
      </c>
      <c r="DQ21" s="14">
        <f t="shared" si="14"/>
        <v>368956.67062499991</v>
      </c>
      <c r="DR21" s="14">
        <f t="shared" si="14"/>
        <v>368956.67062499991</v>
      </c>
      <c r="DS21" s="14">
        <f t="shared" si="14"/>
        <v>368956.67062499991</v>
      </c>
      <c r="DT21" s="14">
        <f t="shared" si="14"/>
        <v>368956.67062499991</v>
      </c>
      <c r="DU21" s="14">
        <f t="shared" si="14"/>
        <v>368956.67062499991</v>
      </c>
      <c r="DV21" s="14">
        <f t="shared" si="14"/>
        <v>368956.67062499991</v>
      </c>
      <c r="DW21" s="14">
        <f t="shared" si="14"/>
        <v>368956.67062499991</v>
      </c>
      <c r="DX21" s="14">
        <f t="shared" si="14"/>
        <v>368956.67062499991</v>
      </c>
      <c r="DY21" s="14">
        <f t="shared" si="14"/>
        <v>368956.67062499991</v>
      </c>
      <c r="DZ21" s="14">
        <f t="shared" si="14"/>
        <v>368956.67062499991</v>
      </c>
      <c r="EA21" s="14">
        <f t="shared" si="14"/>
        <v>368956.67062499991</v>
      </c>
      <c r="EB21" s="14">
        <f t="shared" si="14"/>
        <v>368956.67062499991</v>
      </c>
      <c r="EC21" s="14">
        <f t="shared" si="14"/>
        <v>368956.67062499991</v>
      </c>
      <c r="ED21" s="14">
        <f t="shared" si="14"/>
        <v>368956.67062499991</v>
      </c>
      <c r="EE21" s="14">
        <f t="shared" si="14"/>
        <v>368956.67062499991</v>
      </c>
      <c r="EF21" s="14">
        <f t="shared" si="14"/>
        <v>368956.67062499991</v>
      </c>
      <c r="EG21" s="14">
        <f t="shared" si="14"/>
        <v>368956.67062499991</v>
      </c>
      <c r="EH21" s="14">
        <f t="shared" si="14"/>
        <v>368956.67062499991</v>
      </c>
      <c r="EI21" s="14">
        <f t="shared" si="14"/>
        <v>368956.67062499991</v>
      </c>
      <c r="EJ21" s="14">
        <f t="shared" si="14"/>
        <v>368956.67062499991</v>
      </c>
      <c r="EK21" s="14">
        <f t="shared" si="14"/>
        <v>368956.67062499991</v>
      </c>
      <c r="EL21" s="14">
        <f t="shared" si="14"/>
        <v>368956.67062499991</v>
      </c>
      <c r="EM21" s="14">
        <f t="shared" si="14"/>
        <v>368956.67062499991</v>
      </c>
      <c r="EN21" s="14">
        <f t="shared" si="14"/>
        <v>368956.67062499991</v>
      </c>
      <c r="EO21" s="14">
        <f t="shared" si="14"/>
        <v>368956.67062499991</v>
      </c>
      <c r="EP21" s="14">
        <f t="shared" si="14"/>
        <v>368956.67062499991</v>
      </c>
      <c r="EQ21" s="14">
        <f t="shared" si="14"/>
        <v>368956.67062499991</v>
      </c>
      <c r="ER21" s="14">
        <f>EQ21*1.15</f>
        <v>424300.17121874989</v>
      </c>
      <c r="ES21" s="14">
        <f>ER21</f>
        <v>424300.17121874989</v>
      </c>
      <c r="ET21" s="14">
        <f t="shared" ref="ET21:FF21" si="15">ES21</f>
        <v>424300.17121874989</v>
      </c>
      <c r="EU21" s="14">
        <f t="shared" si="15"/>
        <v>424300.17121874989</v>
      </c>
      <c r="EV21" s="14">
        <f t="shared" si="15"/>
        <v>424300.17121874989</v>
      </c>
      <c r="EW21" s="14">
        <f t="shared" si="15"/>
        <v>424300.17121874989</v>
      </c>
      <c r="EX21" s="14">
        <f t="shared" si="15"/>
        <v>424300.17121874989</v>
      </c>
      <c r="EY21" s="14">
        <f t="shared" si="15"/>
        <v>424300.17121874989</v>
      </c>
      <c r="EZ21" s="14">
        <f t="shared" si="15"/>
        <v>424300.17121874989</v>
      </c>
      <c r="FA21" s="14">
        <f t="shared" si="15"/>
        <v>424300.17121874989</v>
      </c>
      <c r="FB21" s="14">
        <f t="shared" si="15"/>
        <v>424300.17121874989</v>
      </c>
      <c r="FC21" s="14">
        <f t="shared" si="15"/>
        <v>424300.17121874989</v>
      </c>
      <c r="FD21" s="14">
        <f t="shared" si="15"/>
        <v>424300.17121874989</v>
      </c>
      <c r="FE21" s="14">
        <f t="shared" si="15"/>
        <v>424300.17121874989</v>
      </c>
      <c r="FF21" s="14">
        <f t="shared" si="15"/>
        <v>424300.17121874989</v>
      </c>
    </row>
    <row r="22" spans="1:162" ht="16.5">
      <c r="A22" s="8" t="s">
        <v>51</v>
      </c>
      <c r="B22" s="9" t="s">
        <v>52</v>
      </c>
      <c r="C22" s="10">
        <v>271150</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v>271150</v>
      </c>
      <c r="AF22" s="10">
        <v>271150</v>
      </c>
      <c r="AG22" s="10">
        <v>271150</v>
      </c>
      <c r="AH22" s="10">
        <v>271150</v>
      </c>
      <c r="AI22" s="10">
        <v>271150</v>
      </c>
      <c r="AJ22" s="10">
        <v>271150</v>
      </c>
      <c r="AK22" s="10">
        <v>271150</v>
      </c>
      <c r="AL22" s="10">
        <v>271150</v>
      </c>
      <c r="AM22" s="10">
        <v>271150</v>
      </c>
      <c r="AN22" s="10">
        <v>311822.5</v>
      </c>
      <c r="AO22" s="10">
        <v>311822.5</v>
      </c>
      <c r="AP22" s="10">
        <v>311822.5</v>
      </c>
      <c r="AQ22" s="10">
        <v>311822.5</v>
      </c>
      <c r="AR22" s="10">
        <v>311822.5</v>
      </c>
      <c r="AS22" s="10">
        <v>311822.5</v>
      </c>
      <c r="AT22" s="10">
        <v>311822.5</v>
      </c>
      <c r="AU22" s="10">
        <v>311822.5</v>
      </c>
      <c r="AV22" s="10">
        <v>311822.5</v>
      </c>
      <c r="AW22" s="10">
        <v>311822.5</v>
      </c>
      <c r="AX22" s="10">
        <v>311822.5</v>
      </c>
      <c r="AY22" s="10">
        <v>311822.5</v>
      </c>
      <c r="AZ22" s="10">
        <v>311822.5</v>
      </c>
      <c r="BA22" s="10">
        <v>311822.5</v>
      </c>
      <c r="BB22" s="10">
        <v>311822.5</v>
      </c>
      <c r="BC22" s="10">
        <v>311822.5</v>
      </c>
      <c r="BD22" s="10">
        <v>311822.5</v>
      </c>
      <c r="BE22" s="10">
        <v>311822.5</v>
      </c>
      <c r="BF22" s="10">
        <v>311822.5</v>
      </c>
      <c r="BG22" s="10">
        <v>311822.5</v>
      </c>
      <c r="BH22" s="10">
        <v>311822.5</v>
      </c>
      <c r="BI22" s="10">
        <v>311822.5</v>
      </c>
      <c r="BJ22" s="10">
        <v>311822.5</v>
      </c>
      <c r="BK22" s="10">
        <v>311822.5</v>
      </c>
      <c r="BL22" s="10">
        <v>311822.5</v>
      </c>
      <c r="BM22" s="10">
        <v>311822.5</v>
      </c>
      <c r="BN22" s="10">
        <v>311822.5</v>
      </c>
      <c r="BO22" s="10">
        <v>311822.5</v>
      </c>
      <c r="BP22" s="10">
        <v>311822.5</v>
      </c>
      <c r="BQ22" s="10">
        <v>311822.5</v>
      </c>
      <c r="BR22" s="10">
        <v>311822.5</v>
      </c>
      <c r="BS22" s="10">
        <v>311822.5</v>
      </c>
      <c r="BT22" s="10">
        <v>311822.5</v>
      </c>
      <c r="BU22" s="10">
        <v>311822.5</v>
      </c>
      <c r="BV22" s="10">
        <v>311822.5</v>
      </c>
      <c r="BW22" s="10">
        <v>311822.5</v>
      </c>
      <c r="BX22" s="10">
        <v>358595.875</v>
      </c>
      <c r="BY22" s="10">
        <v>358595.875</v>
      </c>
      <c r="BZ22" s="10">
        <v>358595.875</v>
      </c>
      <c r="CA22" s="10">
        <v>358595.875</v>
      </c>
      <c r="CB22" s="10">
        <v>358595.875</v>
      </c>
      <c r="CC22" s="10">
        <v>358595.875</v>
      </c>
      <c r="CD22" s="10">
        <v>358595.875</v>
      </c>
      <c r="CE22" s="10">
        <v>358595.875</v>
      </c>
      <c r="CF22" s="10">
        <v>358595.875</v>
      </c>
      <c r="CG22" s="10">
        <v>358595.875</v>
      </c>
      <c r="CH22" s="10">
        <v>358595.875</v>
      </c>
      <c r="CI22" s="10">
        <v>358595.875</v>
      </c>
      <c r="CJ22" s="10">
        <v>358595.875</v>
      </c>
      <c r="CK22" s="10">
        <v>358595.875</v>
      </c>
      <c r="CL22" s="10">
        <v>358595.875</v>
      </c>
      <c r="CM22" s="10">
        <v>358595.875</v>
      </c>
      <c r="CN22" s="10">
        <v>358595.875</v>
      </c>
      <c r="CO22" s="10">
        <v>358595.875</v>
      </c>
      <c r="CP22" s="10">
        <v>358595.875</v>
      </c>
      <c r="CQ22" s="10">
        <v>358595.875</v>
      </c>
      <c r="CR22" s="10">
        <v>358595.875</v>
      </c>
      <c r="CS22" s="10">
        <v>358595.875</v>
      </c>
      <c r="CT22" s="10">
        <v>358595.875</v>
      </c>
      <c r="CU22" s="10">
        <v>358595.875</v>
      </c>
      <c r="CV22" s="10">
        <v>358595.875</v>
      </c>
      <c r="CW22" s="10">
        <v>358595.875</v>
      </c>
      <c r="CX22" s="10">
        <v>358595.875</v>
      </c>
      <c r="CY22" s="10">
        <v>358595.875</v>
      </c>
      <c r="CZ22" s="10">
        <v>358595.875</v>
      </c>
      <c r="DA22" s="10">
        <v>358595.875</v>
      </c>
      <c r="DB22" s="10">
        <v>358595.875</v>
      </c>
      <c r="DC22" s="10">
        <v>358595.875</v>
      </c>
      <c r="DD22" s="10">
        <v>358595.875</v>
      </c>
      <c r="DE22" s="10">
        <v>358595.875</v>
      </c>
      <c r="DF22" s="10">
        <v>358595.875</v>
      </c>
      <c r="DG22" s="10">
        <v>358595.875</v>
      </c>
      <c r="DH22" s="10">
        <v>412385.25624999998</v>
      </c>
      <c r="DI22" s="10">
        <v>412385.25624999998</v>
      </c>
      <c r="DJ22" s="10">
        <v>412385.25624999998</v>
      </c>
      <c r="DK22" s="10">
        <v>412385.25624999998</v>
      </c>
      <c r="DL22" s="10">
        <v>412385.25624999998</v>
      </c>
      <c r="DM22" s="10">
        <v>412385.25624999998</v>
      </c>
      <c r="DN22" s="10">
        <v>412385.25624999998</v>
      </c>
      <c r="DO22" s="10">
        <v>412385.25624999998</v>
      </c>
      <c r="DP22" s="10">
        <v>412385.25624999998</v>
      </c>
      <c r="DQ22" s="10">
        <v>412385.25624999998</v>
      </c>
      <c r="DR22" s="10">
        <v>412385.25624999998</v>
      </c>
      <c r="DS22" s="10">
        <v>412385.25624999998</v>
      </c>
      <c r="DT22" s="10">
        <v>412385.25624999998</v>
      </c>
      <c r="DU22" s="10">
        <v>412385.25624999998</v>
      </c>
      <c r="DV22" s="10">
        <v>412385.25624999998</v>
      </c>
      <c r="DW22" s="10">
        <v>412385.25624999998</v>
      </c>
      <c r="DX22" s="10">
        <v>412385.25624999998</v>
      </c>
      <c r="DY22" s="10">
        <v>412385.25624999998</v>
      </c>
      <c r="DZ22" s="10">
        <v>412385.25624999998</v>
      </c>
      <c r="EA22" s="10">
        <v>412385.25624999998</v>
      </c>
      <c r="EB22" s="10">
        <v>412385.25624999998</v>
      </c>
      <c r="EC22" s="10">
        <v>412385.25624999998</v>
      </c>
      <c r="ED22" s="10">
        <v>412385.25624999998</v>
      </c>
      <c r="EE22" s="10">
        <v>412385.25624999998</v>
      </c>
      <c r="EF22" s="10">
        <v>412385.25624999998</v>
      </c>
      <c r="EG22" s="10">
        <v>412385.25624999998</v>
      </c>
      <c r="EH22" s="10">
        <v>412385.25624999998</v>
      </c>
      <c r="EI22" s="10">
        <v>412385.25624999998</v>
      </c>
      <c r="EJ22" s="10">
        <v>412385.25624999998</v>
      </c>
      <c r="EK22" s="10">
        <v>412385.25624999998</v>
      </c>
      <c r="EL22" s="10">
        <v>412385.25624999998</v>
      </c>
      <c r="EM22" s="10">
        <v>412385.25624999998</v>
      </c>
      <c r="EN22" s="10">
        <v>412385.25624999998</v>
      </c>
      <c r="EO22" s="10">
        <v>412385.25624999998</v>
      </c>
      <c r="EP22" s="10">
        <v>412385.25624999998</v>
      </c>
      <c r="EQ22" s="10">
        <v>412385.25624999998</v>
      </c>
      <c r="ER22" s="10">
        <v>474243.04468749999</v>
      </c>
      <c r="ES22" s="10">
        <v>474243.04468749999</v>
      </c>
      <c r="ET22" s="10">
        <v>474243.04468749999</v>
      </c>
      <c r="EU22" s="10">
        <v>474243.04468749999</v>
      </c>
      <c r="EV22" s="10">
        <v>474243.04468749999</v>
      </c>
      <c r="EW22" s="10">
        <v>474243.04468749999</v>
      </c>
      <c r="EX22" s="10">
        <v>474243.04468749999</v>
      </c>
      <c r="EY22" s="10">
        <v>474243.04468749999</v>
      </c>
      <c r="EZ22" s="10">
        <v>474243.04468749999</v>
      </c>
      <c r="FA22" s="10">
        <v>474243.04468749999</v>
      </c>
      <c r="FB22" s="10">
        <v>474243.04468749999</v>
      </c>
      <c r="FC22" s="10">
        <v>474243.04468749999</v>
      </c>
      <c r="FD22" s="10">
        <v>474243.04468749999</v>
      </c>
      <c r="FE22" s="10">
        <v>474243.04468749999</v>
      </c>
      <c r="FF22" s="10">
        <v>474243.04468749999</v>
      </c>
    </row>
    <row r="23" spans="1:162" ht="16.5">
      <c r="A23" s="8" t="s">
        <v>53</v>
      </c>
      <c r="B23" s="21" t="s">
        <v>54</v>
      </c>
      <c r="C23" s="10">
        <v>248991.5025</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v>248991.5025</v>
      </c>
      <c r="AF23" s="10">
        <v>248991.5025</v>
      </c>
      <c r="AG23" s="10">
        <v>248991.5025</v>
      </c>
      <c r="AH23" s="10">
        <v>248991.5025</v>
      </c>
      <c r="AI23" s="10">
        <v>248991.5025</v>
      </c>
      <c r="AJ23" s="10">
        <v>248991.5025</v>
      </c>
      <c r="AK23" s="10">
        <v>248991.5025</v>
      </c>
      <c r="AL23" s="10">
        <v>248991.5025</v>
      </c>
      <c r="AM23" s="10">
        <v>248991.5025</v>
      </c>
      <c r="AN23" s="10">
        <v>286340.22787499998</v>
      </c>
      <c r="AO23" s="10">
        <v>286340.22787499998</v>
      </c>
      <c r="AP23" s="10">
        <v>286340.22787499998</v>
      </c>
      <c r="AQ23" s="10">
        <v>286340.22787499998</v>
      </c>
      <c r="AR23" s="10">
        <v>286340.22787499998</v>
      </c>
      <c r="AS23" s="10">
        <v>286340.22787499998</v>
      </c>
      <c r="AT23" s="10">
        <v>286340.22787499998</v>
      </c>
      <c r="AU23" s="10">
        <v>286340.22787499998</v>
      </c>
      <c r="AV23" s="10">
        <v>286340.22787499998</v>
      </c>
      <c r="AW23" s="10">
        <v>286340.22787499998</v>
      </c>
      <c r="AX23" s="10">
        <v>286340.22787499998</v>
      </c>
      <c r="AY23" s="10">
        <v>286340.22787499998</v>
      </c>
      <c r="AZ23" s="10">
        <v>286340.22787499998</v>
      </c>
      <c r="BA23" s="10">
        <v>286340.22787499998</v>
      </c>
      <c r="BB23" s="10">
        <v>286340.22787499998</v>
      </c>
      <c r="BC23" s="10">
        <v>286340.22787499998</v>
      </c>
      <c r="BD23" s="10">
        <v>286340.22787499998</v>
      </c>
      <c r="BE23" s="10">
        <v>286340.22787499998</v>
      </c>
      <c r="BF23" s="10">
        <v>286340.22787499998</v>
      </c>
      <c r="BG23" s="10">
        <v>286340.22787499998</v>
      </c>
      <c r="BH23" s="10">
        <v>286340.22787499998</v>
      </c>
      <c r="BI23" s="10">
        <v>286340.22787499998</v>
      </c>
      <c r="BJ23" s="10">
        <v>286340.22787499998</v>
      </c>
      <c r="BK23" s="10">
        <v>286340.22787499998</v>
      </c>
      <c r="BL23" s="10">
        <v>286340.22787499998</v>
      </c>
      <c r="BM23" s="10">
        <v>286340.22787499998</v>
      </c>
      <c r="BN23" s="10">
        <v>286340.22787499998</v>
      </c>
      <c r="BO23" s="10">
        <v>286340.22787499998</v>
      </c>
      <c r="BP23" s="10">
        <v>286340.22787499998</v>
      </c>
      <c r="BQ23" s="10">
        <v>286340.22787499998</v>
      </c>
      <c r="BR23" s="10">
        <v>286340.22787499998</v>
      </c>
      <c r="BS23" s="10">
        <v>286340.22787499998</v>
      </c>
      <c r="BT23" s="10">
        <v>286340.22787499998</v>
      </c>
      <c r="BU23" s="10">
        <v>286340.22787499998</v>
      </c>
      <c r="BV23" s="10">
        <v>286340.22787499998</v>
      </c>
      <c r="BW23" s="10">
        <v>286340.22787499998</v>
      </c>
      <c r="BX23" s="10">
        <v>329291.26205625001</v>
      </c>
      <c r="BY23" s="10">
        <v>329291.26205625001</v>
      </c>
      <c r="BZ23" s="10">
        <v>329291.26205625001</v>
      </c>
      <c r="CA23" s="10">
        <v>329291.26205625001</v>
      </c>
      <c r="CB23" s="10">
        <v>329291.26205625001</v>
      </c>
      <c r="CC23" s="10">
        <v>329291.26205625001</v>
      </c>
      <c r="CD23" s="10">
        <v>329291.26205625001</v>
      </c>
      <c r="CE23" s="10">
        <v>329291.26205625001</v>
      </c>
      <c r="CF23" s="10">
        <v>329291.26205625001</v>
      </c>
      <c r="CG23" s="10">
        <v>329291.26205625001</v>
      </c>
      <c r="CH23" s="10">
        <v>329291.26205625001</v>
      </c>
      <c r="CI23" s="10">
        <v>329291.26205625001</v>
      </c>
      <c r="CJ23" s="10">
        <v>329291.26205625001</v>
      </c>
      <c r="CK23" s="10">
        <v>329291.26205625001</v>
      </c>
      <c r="CL23" s="10">
        <v>329291.26205625001</v>
      </c>
      <c r="CM23" s="10">
        <v>329291.26205625001</v>
      </c>
      <c r="CN23" s="10">
        <v>329291.26205625001</v>
      </c>
      <c r="CO23" s="10">
        <v>329291.26205625001</v>
      </c>
      <c r="CP23" s="10">
        <v>329291.26205625001</v>
      </c>
      <c r="CQ23" s="10">
        <v>329291.26205625001</v>
      </c>
      <c r="CR23" s="10">
        <v>329291.26205625001</v>
      </c>
      <c r="CS23" s="10">
        <v>329291.26205625001</v>
      </c>
      <c r="CT23" s="10">
        <v>329291.26205625001</v>
      </c>
      <c r="CU23" s="10">
        <v>329291.26205625001</v>
      </c>
      <c r="CV23" s="10">
        <v>329291.26205625001</v>
      </c>
      <c r="CW23" s="10">
        <v>329291.26205625001</v>
      </c>
      <c r="CX23" s="10">
        <v>329291.26205625001</v>
      </c>
      <c r="CY23" s="10">
        <v>329291.26205625001</v>
      </c>
      <c r="CZ23" s="10">
        <v>329291.26205625001</v>
      </c>
      <c r="DA23" s="10">
        <v>329291.26205625001</v>
      </c>
      <c r="DB23" s="10">
        <v>329291.26205625001</v>
      </c>
      <c r="DC23" s="10">
        <v>329291.26205625001</v>
      </c>
      <c r="DD23" s="10">
        <v>329291.26205625001</v>
      </c>
      <c r="DE23" s="10">
        <v>329291.26205625001</v>
      </c>
      <c r="DF23" s="10">
        <v>329291.26205625001</v>
      </c>
      <c r="DG23" s="10">
        <v>329291.26205625001</v>
      </c>
      <c r="DH23" s="10">
        <v>378684.95136468753</v>
      </c>
      <c r="DI23" s="10">
        <v>378684.95136468753</v>
      </c>
      <c r="DJ23" s="10">
        <v>378684.95136468753</v>
      </c>
      <c r="DK23" s="10">
        <v>378684.95136468753</v>
      </c>
      <c r="DL23" s="10">
        <v>378684.95136468753</v>
      </c>
      <c r="DM23" s="10">
        <v>378684.95136468753</v>
      </c>
      <c r="DN23" s="10">
        <v>378684.95136468753</v>
      </c>
      <c r="DO23" s="10">
        <v>378684.95136468753</v>
      </c>
      <c r="DP23" s="10">
        <v>378684.95136468753</v>
      </c>
      <c r="DQ23" s="10">
        <v>378684.95136468753</v>
      </c>
      <c r="DR23" s="10">
        <v>378684.95136468753</v>
      </c>
      <c r="DS23" s="10">
        <v>378684.95136468753</v>
      </c>
      <c r="DT23" s="10">
        <v>378684.95136468753</v>
      </c>
      <c r="DU23" s="10">
        <v>378684.95136468753</v>
      </c>
      <c r="DV23" s="10">
        <v>378684.95136468753</v>
      </c>
      <c r="DW23" s="10">
        <v>378684.95136468753</v>
      </c>
      <c r="DX23" s="10">
        <v>378684.95136468753</v>
      </c>
      <c r="DY23" s="10">
        <v>378684.95136468753</v>
      </c>
      <c r="DZ23" s="10">
        <v>378684.95136468753</v>
      </c>
      <c r="EA23" s="10">
        <v>378684.95136468753</v>
      </c>
      <c r="EB23" s="10">
        <v>378684.95136468753</v>
      </c>
      <c r="EC23" s="10">
        <v>378684.95136468753</v>
      </c>
      <c r="ED23" s="10">
        <v>378684.95136468753</v>
      </c>
      <c r="EE23" s="10">
        <v>378684.95136468753</v>
      </c>
      <c r="EF23" s="10">
        <v>378684.95136468753</v>
      </c>
      <c r="EG23" s="10">
        <v>378684.95136468753</v>
      </c>
      <c r="EH23" s="10">
        <v>378684.95136468753</v>
      </c>
      <c r="EI23" s="10">
        <v>378684.95136468753</v>
      </c>
      <c r="EJ23" s="10">
        <v>378684.95136468753</v>
      </c>
      <c r="EK23" s="10">
        <v>378684.95136468753</v>
      </c>
      <c r="EL23" s="10">
        <v>378684.95136468753</v>
      </c>
      <c r="EM23" s="10">
        <v>378684.95136468753</v>
      </c>
      <c r="EN23" s="10">
        <v>378684.95136468753</v>
      </c>
      <c r="EO23" s="10">
        <v>378684.95136468753</v>
      </c>
      <c r="EP23" s="10">
        <v>378684.95136468753</v>
      </c>
      <c r="EQ23" s="10">
        <v>378684.95136468753</v>
      </c>
      <c r="ER23" s="10">
        <v>435487.69406939065</v>
      </c>
      <c r="ES23" s="10">
        <v>435487.69406939065</v>
      </c>
      <c r="ET23" s="10">
        <v>435487.69406939065</v>
      </c>
      <c r="EU23" s="10">
        <v>435487.69406939065</v>
      </c>
      <c r="EV23" s="10">
        <v>435487.69406939065</v>
      </c>
      <c r="EW23" s="10">
        <v>435487.69406939065</v>
      </c>
      <c r="EX23" s="10">
        <v>435487.69406939065</v>
      </c>
      <c r="EY23" s="10">
        <v>435487.69406939065</v>
      </c>
      <c r="EZ23" s="10">
        <v>435487.69406939065</v>
      </c>
      <c r="FA23" s="10">
        <v>435487.69406939065</v>
      </c>
      <c r="FB23" s="10">
        <v>435487.69406939065</v>
      </c>
      <c r="FC23" s="10">
        <v>435487.69406939065</v>
      </c>
      <c r="FD23" s="10">
        <v>435487.69406939065</v>
      </c>
      <c r="FE23" s="10">
        <v>435487.69406939065</v>
      </c>
      <c r="FF23" s="10">
        <v>435487.69406939065</v>
      </c>
    </row>
    <row r="24" spans="1:162" ht="16.5">
      <c r="A24" s="8" t="s">
        <v>55</v>
      </c>
      <c r="B24" s="9" t="s">
        <v>56</v>
      </c>
      <c r="C24" s="10">
        <v>113602.5</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v>113602.5</v>
      </c>
      <c r="AF24" s="10">
        <v>113602.5</v>
      </c>
      <c r="AG24" s="10">
        <v>113602.5</v>
      </c>
      <c r="AH24" s="10">
        <v>113602.5</v>
      </c>
      <c r="AI24" s="10">
        <v>113602.5</v>
      </c>
      <c r="AJ24" s="10">
        <v>113602.5</v>
      </c>
      <c r="AK24" s="10">
        <v>113602.5</v>
      </c>
      <c r="AL24" s="10">
        <v>113602.5</v>
      </c>
      <c r="AM24" s="10">
        <v>113602.5</v>
      </c>
      <c r="AN24" s="10">
        <v>130642.875</v>
      </c>
      <c r="AO24" s="10">
        <v>130642.875</v>
      </c>
      <c r="AP24" s="10">
        <v>130642.875</v>
      </c>
      <c r="AQ24" s="10">
        <v>130642.875</v>
      </c>
      <c r="AR24" s="10">
        <v>130642.875</v>
      </c>
      <c r="AS24" s="10">
        <v>130642.875</v>
      </c>
      <c r="AT24" s="10">
        <v>130642.875</v>
      </c>
      <c r="AU24" s="10">
        <v>130642.875</v>
      </c>
      <c r="AV24" s="10">
        <v>130642.875</v>
      </c>
      <c r="AW24" s="10">
        <v>130642.875</v>
      </c>
      <c r="AX24" s="10">
        <v>130642.875</v>
      </c>
      <c r="AY24" s="10">
        <v>130642.875</v>
      </c>
      <c r="AZ24" s="10">
        <v>130642.875</v>
      </c>
      <c r="BA24" s="10">
        <v>130642.875</v>
      </c>
      <c r="BB24" s="10">
        <v>130642.875</v>
      </c>
      <c r="BC24" s="10">
        <v>130642.875</v>
      </c>
      <c r="BD24" s="10">
        <v>130642.875</v>
      </c>
      <c r="BE24" s="10">
        <v>130642.875</v>
      </c>
      <c r="BF24" s="10">
        <v>130642.875</v>
      </c>
      <c r="BG24" s="10">
        <v>130642.875</v>
      </c>
      <c r="BH24" s="10">
        <v>130642.875</v>
      </c>
      <c r="BI24" s="10">
        <v>130642.875</v>
      </c>
      <c r="BJ24" s="10">
        <v>130642.875</v>
      </c>
      <c r="BK24" s="10">
        <v>130642.875</v>
      </c>
      <c r="BL24" s="10">
        <v>130642.875</v>
      </c>
      <c r="BM24" s="10">
        <v>130642.875</v>
      </c>
      <c r="BN24" s="10">
        <v>130642.875</v>
      </c>
      <c r="BO24" s="10">
        <v>130642.875</v>
      </c>
      <c r="BP24" s="10">
        <v>130642.875</v>
      </c>
      <c r="BQ24" s="10">
        <v>130642.875</v>
      </c>
      <c r="BR24" s="10">
        <v>130642.875</v>
      </c>
      <c r="BS24" s="10">
        <v>130642.875</v>
      </c>
      <c r="BT24" s="10">
        <v>130642.875</v>
      </c>
      <c r="BU24" s="10">
        <v>130642.875</v>
      </c>
      <c r="BV24" s="10">
        <v>130642.875</v>
      </c>
      <c r="BW24" s="10">
        <v>130642.875</v>
      </c>
      <c r="BX24" s="10">
        <v>150239.30624999999</v>
      </c>
      <c r="BY24" s="10">
        <v>150239.30624999999</v>
      </c>
      <c r="BZ24" s="10">
        <v>150239.30624999999</v>
      </c>
      <c r="CA24" s="10">
        <v>150239.30624999999</v>
      </c>
      <c r="CB24" s="10">
        <v>150239.30624999999</v>
      </c>
      <c r="CC24" s="10">
        <v>150239.30624999999</v>
      </c>
      <c r="CD24" s="10">
        <v>150239.30624999999</v>
      </c>
      <c r="CE24" s="10">
        <v>150239.30624999999</v>
      </c>
      <c r="CF24" s="10">
        <v>150239.30624999999</v>
      </c>
      <c r="CG24" s="10">
        <v>150239.30624999999</v>
      </c>
      <c r="CH24" s="10">
        <v>150239.30624999999</v>
      </c>
      <c r="CI24" s="10">
        <v>150239.30624999999</v>
      </c>
      <c r="CJ24" s="10">
        <v>150239.30624999999</v>
      </c>
      <c r="CK24" s="10">
        <v>150239.30624999999</v>
      </c>
      <c r="CL24" s="10">
        <v>150239.30624999999</v>
      </c>
      <c r="CM24" s="10">
        <v>150239.30624999999</v>
      </c>
      <c r="CN24" s="10">
        <v>150239.30624999999</v>
      </c>
      <c r="CO24" s="10">
        <v>150239.30624999999</v>
      </c>
      <c r="CP24" s="10">
        <v>150239.30624999999</v>
      </c>
      <c r="CQ24" s="10">
        <v>150239.30624999999</v>
      </c>
      <c r="CR24" s="10">
        <v>150239.30624999999</v>
      </c>
      <c r="CS24" s="10">
        <v>150239.30624999999</v>
      </c>
      <c r="CT24" s="10">
        <v>150239.30624999999</v>
      </c>
      <c r="CU24" s="10">
        <v>150239.30624999999</v>
      </c>
      <c r="CV24" s="10">
        <v>150239.30624999999</v>
      </c>
      <c r="CW24" s="10">
        <v>150239.30624999999</v>
      </c>
      <c r="CX24" s="10">
        <v>150239.30624999999</v>
      </c>
      <c r="CY24" s="10">
        <v>150239.30624999999</v>
      </c>
      <c r="CZ24" s="10">
        <v>150239.30624999999</v>
      </c>
      <c r="DA24" s="10">
        <v>150239.30624999999</v>
      </c>
      <c r="DB24" s="10">
        <v>150239.30624999999</v>
      </c>
      <c r="DC24" s="10">
        <v>150239.30624999999</v>
      </c>
      <c r="DD24" s="10">
        <v>150239.30624999999</v>
      </c>
      <c r="DE24" s="10">
        <v>150239.30624999999</v>
      </c>
      <c r="DF24" s="10">
        <v>150239.30624999999</v>
      </c>
      <c r="DG24" s="10">
        <v>150239.30624999999</v>
      </c>
      <c r="DH24" s="10">
        <v>172775.20218749999</v>
      </c>
      <c r="DI24" s="10">
        <v>172775.20218749999</v>
      </c>
      <c r="DJ24" s="10">
        <v>172775.20218749999</v>
      </c>
      <c r="DK24" s="10">
        <v>172775.20218749999</v>
      </c>
      <c r="DL24" s="10">
        <v>172775.20218749999</v>
      </c>
      <c r="DM24" s="10">
        <v>172775.20218749999</v>
      </c>
      <c r="DN24" s="10">
        <v>172775.20218749999</v>
      </c>
      <c r="DO24" s="10">
        <v>172775.20218749999</v>
      </c>
      <c r="DP24" s="10">
        <v>172775.20218749999</v>
      </c>
      <c r="DQ24" s="10">
        <v>172775.20218749999</v>
      </c>
      <c r="DR24" s="10">
        <v>172775.20218749999</v>
      </c>
      <c r="DS24" s="10">
        <v>172775.20218749999</v>
      </c>
      <c r="DT24" s="10">
        <v>172775.20218749999</v>
      </c>
      <c r="DU24" s="10">
        <v>172775.20218749999</v>
      </c>
      <c r="DV24" s="10">
        <v>172775.20218749999</v>
      </c>
      <c r="DW24" s="10">
        <v>172775.20218749999</v>
      </c>
      <c r="DX24" s="10">
        <v>172775.20218749999</v>
      </c>
      <c r="DY24" s="10">
        <v>172775.20218749999</v>
      </c>
      <c r="DZ24" s="10">
        <v>172775.20218749999</v>
      </c>
      <c r="EA24" s="10">
        <v>172775.20218749999</v>
      </c>
      <c r="EB24" s="10">
        <v>172775.20218749999</v>
      </c>
      <c r="EC24" s="10">
        <v>172775.20218749999</v>
      </c>
      <c r="ED24" s="10">
        <v>172775.20218749999</v>
      </c>
      <c r="EE24" s="10">
        <v>172775.20218749999</v>
      </c>
      <c r="EF24" s="10">
        <v>172775.20218749999</v>
      </c>
      <c r="EG24" s="10">
        <v>172775.20218749999</v>
      </c>
      <c r="EH24" s="10">
        <v>172775.20218749999</v>
      </c>
      <c r="EI24" s="10">
        <v>172775.20218749999</v>
      </c>
      <c r="EJ24" s="10">
        <v>172775.20218749999</v>
      </c>
      <c r="EK24" s="10">
        <v>172775.20218749999</v>
      </c>
      <c r="EL24" s="10">
        <v>172775.20218749999</v>
      </c>
      <c r="EM24" s="10">
        <v>172775.20218749999</v>
      </c>
      <c r="EN24" s="10">
        <v>172775.20218749999</v>
      </c>
      <c r="EO24" s="10">
        <v>172775.20218749999</v>
      </c>
      <c r="EP24" s="10">
        <v>172775.20218749999</v>
      </c>
      <c r="EQ24" s="10">
        <v>172775.20218749999</v>
      </c>
      <c r="ER24" s="10">
        <v>198691.48251562499</v>
      </c>
      <c r="ES24" s="10">
        <v>198691.48251562499</v>
      </c>
      <c r="ET24" s="10">
        <v>198691.48251562499</v>
      </c>
      <c r="EU24" s="10">
        <v>198691.48251562499</v>
      </c>
      <c r="EV24" s="10">
        <v>198691.48251562499</v>
      </c>
      <c r="EW24" s="10">
        <v>198691.48251562499</v>
      </c>
      <c r="EX24" s="10">
        <v>198691.48251562499</v>
      </c>
      <c r="EY24" s="10">
        <v>198691.48251562499</v>
      </c>
      <c r="EZ24" s="10">
        <v>198691.48251562499</v>
      </c>
      <c r="FA24" s="10">
        <v>198691.48251562499</v>
      </c>
      <c r="FB24" s="10">
        <v>198691.48251562499</v>
      </c>
      <c r="FC24" s="10">
        <v>198691.48251562499</v>
      </c>
      <c r="FD24" s="10">
        <v>198691.48251562499</v>
      </c>
      <c r="FE24" s="10">
        <v>198691.48251562499</v>
      </c>
      <c r="FF24" s="10">
        <v>198691.48251562499</v>
      </c>
    </row>
    <row r="25" spans="1:162" ht="16.5">
      <c r="A25" s="8" t="s">
        <v>57</v>
      </c>
      <c r="B25" s="9" t="s">
        <v>58</v>
      </c>
      <c r="C25" s="10">
        <v>371841.60750000004</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v>371841.60750000004</v>
      </c>
      <c r="AF25" s="10">
        <v>371841.60750000004</v>
      </c>
      <c r="AG25" s="10">
        <v>371841.60750000004</v>
      </c>
      <c r="AH25" s="10">
        <v>371841.60750000004</v>
      </c>
      <c r="AI25" s="10">
        <v>371841.60750000004</v>
      </c>
      <c r="AJ25" s="10">
        <v>371841.60750000004</v>
      </c>
      <c r="AK25" s="10">
        <v>371841.60750000004</v>
      </c>
      <c r="AL25" s="10">
        <v>371841.60750000004</v>
      </c>
      <c r="AM25" s="10">
        <v>371841.60750000004</v>
      </c>
      <c r="AN25" s="10">
        <v>427617.84862500004</v>
      </c>
      <c r="AO25" s="10">
        <v>427617.84862500004</v>
      </c>
      <c r="AP25" s="10">
        <v>427617.84862500004</v>
      </c>
      <c r="AQ25" s="10">
        <v>427617.84862500004</v>
      </c>
      <c r="AR25" s="10">
        <v>427617.84862500004</v>
      </c>
      <c r="AS25" s="10">
        <v>427617.84862500004</v>
      </c>
      <c r="AT25" s="10">
        <v>427617.84862500004</v>
      </c>
      <c r="AU25" s="10">
        <v>427617.84862500004</v>
      </c>
      <c r="AV25" s="10">
        <v>427617.84862500004</v>
      </c>
      <c r="AW25" s="10">
        <v>427617.84862500004</v>
      </c>
      <c r="AX25" s="10">
        <v>427617.84862500004</v>
      </c>
      <c r="AY25" s="10">
        <v>427617.84862500004</v>
      </c>
      <c r="AZ25" s="10">
        <v>427617.84862500004</v>
      </c>
      <c r="BA25" s="10">
        <v>427617.84862500004</v>
      </c>
      <c r="BB25" s="10">
        <v>427617.84862500004</v>
      </c>
      <c r="BC25" s="10">
        <v>427617.84862500004</v>
      </c>
      <c r="BD25" s="10">
        <v>427617.84862500004</v>
      </c>
      <c r="BE25" s="10">
        <v>427617.84862500004</v>
      </c>
      <c r="BF25" s="10">
        <v>427617.84862500004</v>
      </c>
      <c r="BG25" s="10">
        <v>427617.84862500004</v>
      </c>
      <c r="BH25" s="10">
        <v>427617.84862500004</v>
      </c>
      <c r="BI25" s="10">
        <v>427617.84862500004</v>
      </c>
      <c r="BJ25" s="10">
        <v>427617.84862500004</v>
      </c>
      <c r="BK25" s="10">
        <v>427617.84862500004</v>
      </c>
      <c r="BL25" s="10">
        <v>427617.84862500004</v>
      </c>
      <c r="BM25" s="10">
        <v>427617.84862500004</v>
      </c>
      <c r="BN25" s="10">
        <v>427617.84862500004</v>
      </c>
      <c r="BO25" s="10">
        <v>427617.84862500004</v>
      </c>
      <c r="BP25" s="10">
        <v>427617.84862500004</v>
      </c>
      <c r="BQ25" s="10">
        <v>427617.84862500004</v>
      </c>
      <c r="BR25" s="10">
        <v>427617.84862500004</v>
      </c>
      <c r="BS25" s="10">
        <v>427617.84862500004</v>
      </c>
      <c r="BT25" s="10">
        <v>427617.84862500004</v>
      </c>
      <c r="BU25" s="10">
        <v>427617.84862500004</v>
      </c>
      <c r="BV25" s="10">
        <v>427617.84862500004</v>
      </c>
      <c r="BW25" s="10">
        <v>427617.84862500004</v>
      </c>
      <c r="BX25" s="10">
        <v>491760.52591875003</v>
      </c>
      <c r="BY25" s="10">
        <v>491760.52591875003</v>
      </c>
      <c r="BZ25" s="10">
        <v>491760.52591875003</v>
      </c>
      <c r="CA25" s="10">
        <v>491760.52591875003</v>
      </c>
      <c r="CB25" s="10">
        <v>491760.52591875003</v>
      </c>
      <c r="CC25" s="10">
        <v>491760.52591875003</v>
      </c>
      <c r="CD25" s="10">
        <v>491760.52591875003</v>
      </c>
      <c r="CE25" s="10">
        <v>491760.52591875003</v>
      </c>
      <c r="CF25" s="10">
        <v>491760.52591875003</v>
      </c>
      <c r="CG25" s="10">
        <v>491760.52591875003</v>
      </c>
      <c r="CH25" s="10">
        <v>491760.52591875003</v>
      </c>
      <c r="CI25" s="10">
        <v>491760.52591875003</v>
      </c>
      <c r="CJ25" s="10">
        <v>491760.52591875003</v>
      </c>
      <c r="CK25" s="10">
        <v>491760.52591875003</v>
      </c>
      <c r="CL25" s="10">
        <v>491760.52591875003</v>
      </c>
      <c r="CM25" s="10">
        <v>491760.52591875003</v>
      </c>
      <c r="CN25" s="10">
        <v>491760.52591875003</v>
      </c>
      <c r="CO25" s="10">
        <v>491760.52591875003</v>
      </c>
      <c r="CP25" s="10">
        <v>491760.52591875003</v>
      </c>
      <c r="CQ25" s="10">
        <v>491760.52591875003</v>
      </c>
      <c r="CR25" s="10">
        <v>491760.52591875003</v>
      </c>
      <c r="CS25" s="10">
        <v>491760.52591875003</v>
      </c>
      <c r="CT25" s="10">
        <v>491760.52591875003</v>
      </c>
      <c r="CU25" s="10">
        <v>491760.52591875003</v>
      </c>
      <c r="CV25" s="10">
        <v>491760.52591875003</v>
      </c>
      <c r="CW25" s="10">
        <v>491760.52591875003</v>
      </c>
      <c r="CX25" s="10">
        <v>491760.52591875003</v>
      </c>
      <c r="CY25" s="10">
        <v>491760.52591875003</v>
      </c>
      <c r="CZ25" s="10">
        <v>491760.52591875003</v>
      </c>
      <c r="DA25" s="10">
        <v>491760.52591875003</v>
      </c>
      <c r="DB25" s="10">
        <v>491760.52591875003</v>
      </c>
      <c r="DC25" s="10">
        <v>491760.52591875003</v>
      </c>
      <c r="DD25" s="10">
        <v>491760.52591875003</v>
      </c>
      <c r="DE25" s="10">
        <v>491760.52591875003</v>
      </c>
      <c r="DF25" s="10">
        <v>491760.52591875003</v>
      </c>
      <c r="DG25" s="10">
        <v>491760.52591875003</v>
      </c>
      <c r="DH25" s="10">
        <v>565524.60480656254</v>
      </c>
      <c r="DI25" s="10">
        <v>565524.60480656254</v>
      </c>
      <c r="DJ25" s="10">
        <v>565524.60480656254</v>
      </c>
      <c r="DK25" s="10">
        <v>565524.60480656254</v>
      </c>
      <c r="DL25" s="10">
        <v>565524.60480656254</v>
      </c>
      <c r="DM25" s="10">
        <v>565524.60480656254</v>
      </c>
      <c r="DN25" s="10">
        <v>565524.60480656254</v>
      </c>
      <c r="DO25" s="10">
        <v>565524.60480656254</v>
      </c>
      <c r="DP25" s="10">
        <v>565524.60480656254</v>
      </c>
      <c r="DQ25" s="10">
        <v>565524.60480656254</v>
      </c>
      <c r="DR25" s="10">
        <v>565524.60480656254</v>
      </c>
      <c r="DS25" s="10">
        <v>565524.60480656254</v>
      </c>
      <c r="DT25" s="10">
        <v>565524.60480656254</v>
      </c>
      <c r="DU25" s="10">
        <v>565524.60480656254</v>
      </c>
      <c r="DV25" s="10">
        <v>565524.60480656254</v>
      </c>
      <c r="DW25" s="10">
        <v>565524.60480656254</v>
      </c>
      <c r="DX25" s="10">
        <v>565524.60480656254</v>
      </c>
      <c r="DY25" s="10">
        <v>565524.60480656254</v>
      </c>
      <c r="DZ25" s="10">
        <v>565524.60480656254</v>
      </c>
      <c r="EA25" s="10">
        <v>565524.60480656254</v>
      </c>
      <c r="EB25" s="10">
        <v>565524.60480656254</v>
      </c>
      <c r="EC25" s="10">
        <v>565524.60480656254</v>
      </c>
      <c r="ED25" s="10">
        <v>565524.60480656254</v>
      </c>
      <c r="EE25" s="10">
        <v>565524.60480656254</v>
      </c>
      <c r="EF25" s="10">
        <v>565524.60480656254</v>
      </c>
      <c r="EG25" s="10">
        <v>565524.60480656254</v>
      </c>
      <c r="EH25" s="10">
        <v>565524.60480656254</v>
      </c>
      <c r="EI25" s="10">
        <v>565524.60480656254</v>
      </c>
      <c r="EJ25" s="10">
        <v>565524.60480656254</v>
      </c>
      <c r="EK25" s="10">
        <v>565524.60480656254</v>
      </c>
      <c r="EL25" s="10">
        <v>565524.60480656254</v>
      </c>
      <c r="EM25" s="10">
        <v>565524.60480656254</v>
      </c>
      <c r="EN25" s="10">
        <v>565524.60480656254</v>
      </c>
      <c r="EO25" s="10">
        <v>565524.60480656254</v>
      </c>
      <c r="EP25" s="10">
        <v>565524.60480656254</v>
      </c>
      <c r="EQ25" s="10">
        <v>565524.60480656254</v>
      </c>
      <c r="ER25" s="10">
        <v>650353.2955275469</v>
      </c>
      <c r="ES25" s="10">
        <v>650353.2955275469</v>
      </c>
      <c r="ET25" s="10">
        <v>650353.2955275469</v>
      </c>
      <c r="EU25" s="10">
        <v>650353.2955275469</v>
      </c>
      <c r="EV25" s="10">
        <v>650353.2955275469</v>
      </c>
      <c r="EW25" s="10">
        <v>650353.2955275469</v>
      </c>
      <c r="EX25" s="10">
        <v>650353.2955275469</v>
      </c>
      <c r="EY25" s="10">
        <v>650353.2955275469</v>
      </c>
      <c r="EZ25" s="10">
        <v>650353.2955275469</v>
      </c>
      <c r="FA25" s="10">
        <v>650353.2955275469</v>
      </c>
      <c r="FB25" s="10">
        <v>650353.2955275469</v>
      </c>
      <c r="FC25" s="10">
        <v>650353.2955275469</v>
      </c>
      <c r="FD25" s="10">
        <v>650353.2955275469</v>
      </c>
      <c r="FE25" s="10">
        <v>650353.2955275469</v>
      </c>
      <c r="FF25" s="10">
        <v>650353.2955275469</v>
      </c>
    </row>
    <row r="26" spans="1:162" ht="16.5">
      <c r="A26" s="16" t="s">
        <v>59</v>
      </c>
      <c r="B26" s="17" t="s">
        <v>60</v>
      </c>
      <c r="C26" s="10">
        <v>86858</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v>86858</v>
      </c>
      <c r="AF26" s="10">
        <v>86858</v>
      </c>
      <c r="AG26" s="10">
        <v>86858</v>
      </c>
      <c r="AH26" s="10">
        <v>86858</v>
      </c>
      <c r="AI26" s="10">
        <v>86858</v>
      </c>
      <c r="AJ26" s="10">
        <v>86858</v>
      </c>
      <c r="AK26" s="10">
        <v>86858</v>
      </c>
      <c r="AL26" s="10">
        <v>86858</v>
      </c>
      <c r="AM26" s="10">
        <v>86858</v>
      </c>
      <c r="AN26" s="10">
        <v>99886.7</v>
      </c>
      <c r="AO26" s="10">
        <v>99886.7</v>
      </c>
      <c r="AP26" s="10">
        <v>99886.7</v>
      </c>
      <c r="AQ26" s="10">
        <v>99886.7</v>
      </c>
      <c r="AR26" s="10">
        <v>99886.7</v>
      </c>
      <c r="AS26" s="10">
        <v>99886.7</v>
      </c>
      <c r="AT26" s="10">
        <v>99886.7</v>
      </c>
      <c r="AU26" s="10">
        <v>99886.7</v>
      </c>
      <c r="AV26" s="10">
        <v>99886.7</v>
      </c>
      <c r="AW26" s="10">
        <v>99886.7</v>
      </c>
      <c r="AX26" s="10">
        <v>99886.7</v>
      </c>
      <c r="AY26" s="10">
        <v>99886.7</v>
      </c>
      <c r="AZ26" s="10">
        <v>99886.7</v>
      </c>
      <c r="BA26" s="10">
        <v>99886.7</v>
      </c>
      <c r="BB26" s="10">
        <v>99886.7</v>
      </c>
      <c r="BC26" s="10">
        <v>99886.7</v>
      </c>
      <c r="BD26" s="10">
        <v>99886.7</v>
      </c>
      <c r="BE26" s="10">
        <v>99886.7</v>
      </c>
      <c r="BF26" s="10">
        <v>99886.7</v>
      </c>
      <c r="BG26" s="10">
        <v>99886.7</v>
      </c>
      <c r="BH26" s="10">
        <v>99886.7</v>
      </c>
      <c r="BI26" s="10">
        <v>99886.7</v>
      </c>
      <c r="BJ26" s="10">
        <v>99886.7</v>
      </c>
      <c r="BK26" s="10">
        <v>99886.7</v>
      </c>
      <c r="BL26" s="10">
        <v>99886.7</v>
      </c>
      <c r="BM26" s="10">
        <v>99886.7</v>
      </c>
      <c r="BN26" s="10">
        <v>99886.7</v>
      </c>
      <c r="BO26" s="10">
        <v>99886.7</v>
      </c>
      <c r="BP26" s="10">
        <v>99886.7</v>
      </c>
      <c r="BQ26" s="10">
        <v>99886.7</v>
      </c>
      <c r="BR26" s="10">
        <v>99886.7</v>
      </c>
      <c r="BS26" s="10">
        <v>99886.7</v>
      </c>
      <c r="BT26" s="10">
        <v>99886.7</v>
      </c>
      <c r="BU26" s="10">
        <v>99886.7</v>
      </c>
      <c r="BV26" s="10">
        <v>99886.7</v>
      </c>
      <c r="BW26" s="10">
        <v>99886.7</v>
      </c>
      <c r="BX26" s="10">
        <v>114869.705</v>
      </c>
      <c r="BY26" s="10">
        <v>114869.705</v>
      </c>
      <c r="BZ26" s="10">
        <v>114869.705</v>
      </c>
      <c r="CA26" s="10">
        <v>114869.705</v>
      </c>
      <c r="CB26" s="10">
        <v>114869.705</v>
      </c>
      <c r="CC26" s="10">
        <v>114869.705</v>
      </c>
      <c r="CD26" s="10">
        <v>114869.705</v>
      </c>
      <c r="CE26" s="10">
        <v>114869.705</v>
      </c>
      <c r="CF26" s="10">
        <v>114869.705</v>
      </c>
      <c r="CG26" s="10">
        <v>114869.705</v>
      </c>
      <c r="CH26" s="10">
        <v>114869.705</v>
      </c>
      <c r="CI26" s="10">
        <v>114869.705</v>
      </c>
      <c r="CJ26" s="10">
        <v>114869.705</v>
      </c>
      <c r="CK26" s="10">
        <v>114869.705</v>
      </c>
      <c r="CL26" s="10">
        <v>114869.705</v>
      </c>
      <c r="CM26" s="10">
        <v>114869.705</v>
      </c>
      <c r="CN26" s="10">
        <v>114869.705</v>
      </c>
      <c r="CO26" s="10">
        <v>114869.705</v>
      </c>
      <c r="CP26" s="10">
        <v>114869.705</v>
      </c>
      <c r="CQ26" s="10">
        <v>114869.705</v>
      </c>
      <c r="CR26" s="10">
        <v>114869.705</v>
      </c>
      <c r="CS26" s="10">
        <v>114869.705</v>
      </c>
      <c r="CT26" s="10">
        <v>114869.705</v>
      </c>
      <c r="CU26" s="10">
        <v>114869.705</v>
      </c>
      <c r="CV26" s="10">
        <v>114869.705</v>
      </c>
      <c r="CW26" s="10">
        <v>114869.705</v>
      </c>
      <c r="CX26" s="10">
        <v>114869.705</v>
      </c>
      <c r="CY26" s="10">
        <v>114869.705</v>
      </c>
      <c r="CZ26" s="10">
        <v>114869.705</v>
      </c>
      <c r="DA26" s="10">
        <v>114869.705</v>
      </c>
      <c r="DB26" s="10">
        <v>114869.705</v>
      </c>
      <c r="DC26" s="10">
        <v>114869.705</v>
      </c>
      <c r="DD26" s="10">
        <v>114869.705</v>
      </c>
      <c r="DE26" s="10">
        <v>114869.705</v>
      </c>
      <c r="DF26" s="10">
        <v>114869.705</v>
      </c>
      <c r="DG26" s="10">
        <v>114869.705</v>
      </c>
      <c r="DH26" s="10">
        <v>132100.16075000001</v>
      </c>
      <c r="DI26" s="10">
        <v>132100.16075000001</v>
      </c>
      <c r="DJ26" s="10">
        <v>132100.16075000001</v>
      </c>
      <c r="DK26" s="10">
        <v>132100.16075000001</v>
      </c>
      <c r="DL26" s="10">
        <v>132100.16075000001</v>
      </c>
      <c r="DM26" s="10">
        <v>132100.16075000001</v>
      </c>
      <c r="DN26" s="10">
        <v>132100.16075000001</v>
      </c>
      <c r="DO26" s="10">
        <v>132100.16075000001</v>
      </c>
      <c r="DP26" s="10">
        <v>132100.16075000001</v>
      </c>
      <c r="DQ26" s="10">
        <v>132100.16075000001</v>
      </c>
      <c r="DR26" s="10">
        <v>132100.16075000001</v>
      </c>
      <c r="DS26" s="10">
        <v>132100.16075000001</v>
      </c>
      <c r="DT26" s="10">
        <v>132100.16075000001</v>
      </c>
      <c r="DU26" s="10">
        <v>132100.16075000001</v>
      </c>
      <c r="DV26" s="10">
        <v>132100.16075000001</v>
      </c>
      <c r="DW26" s="10">
        <v>132100.16075000001</v>
      </c>
      <c r="DX26" s="10">
        <v>132100.16075000001</v>
      </c>
      <c r="DY26" s="10">
        <v>132100.16075000001</v>
      </c>
      <c r="DZ26" s="10">
        <v>132100.16075000001</v>
      </c>
      <c r="EA26" s="10">
        <v>132100.16075000001</v>
      </c>
      <c r="EB26" s="10">
        <v>132100.16075000001</v>
      </c>
      <c r="EC26" s="10">
        <v>132100.16075000001</v>
      </c>
      <c r="ED26" s="10">
        <v>132100.16075000001</v>
      </c>
      <c r="EE26" s="10">
        <v>132100.16075000001</v>
      </c>
      <c r="EF26" s="10">
        <v>132100.16075000001</v>
      </c>
      <c r="EG26" s="10">
        <v>132100.16075000001</v>
      </c>
      <c r="EH26" s="10">
        <v>132100.16075000001</v>
      </c>
      <c r="EI26" s="10">
        <v>132100.16075000001</v>
      </c>
      <c r="EJ26" s="10">
        <v>132100.16075000001</v>
      </c>
      <c r="EK26" s="10">
        <v>132100.16075000001</v>
      </c>
      <c r="EL26" s="10">
        <v>132100.16075000001</v>
      </c>
      <c r="EM26" s="10">
        <v>132100.16075000001</v>
      </c>
      <c r="EN26" s="10">
        <v>132100.16075000001</v>
      </c>
      <c r="EO26" s="10">
        <v>132100.16075000001</v>
      </c>
      <c r="EP26" s="10">
        <v>132100.16075000001</v>
      </c>
      <c r="EQ26" s="10">
        <v>132100.16075000001</v>
      </c>
      <c r="ER26" s="10">
        <v>151915.1848625</v>
      </c>
      <c r="ES26" s="10">
        <v>151915.1848625</v>
      </c>
      <c r="ET26" s="10">
        <v>151915.1848625</v>
      </c>
      <c r="EU26" s="10">
        <v>151915.1848625</v>
      </c>
      <c r="EV26" s="10">
        <v>151915.1848625</v>
      </c>
      <c r="EW26" s="10">
        <v>151915.1848625</v>
      </c>
      <c r="EX26" s="10">
        <v>151915.1848625</v>
      </c>
      <c r="EY26" s="10">
        <v>151915.1848625</v>
      </c>
      <c r="EZ26" s="10">
        <v>151915.1848625</v>
      </c>
      <c r="FA26" s="10">
        <v>151915.1848625</v>
      </c>
      <c r="FB26" s="10">
        <v>151915.1848625</v>
      </c>
      <c r="FC26" s="10">
        <v>151915.1848625</v>
      </c>
      <c r="FD26" s="10">
        <v>151915.1848625</v>
      </c>
      <c r="FE26" s="10">
        <v>151915.1848625</v>
      </c>
      <c r="FF26" s="10">
        <v>151915.1848625</v>
      </c>
    </row>
    <row r="27" spans="1:162" ht="16.5">
      <c r="A27" s="8" t="s">
        <v>61</v>
      </c>
      <c r="B27" s="9" t="s">
        <v>28</v>
      </c>
      <c r="C27" s="22">
        <v>445383.39780000004</v>
      </c>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v>445383.39780000004</v>
      </c>
      <c r="AF27" s="22">
        <v>445383.39780000004</v>
      </c>
      <c r="AG27" s="22">
        <v>445383.39780000004</v>
      </c>
      <c r="AH27" s="22">
        <v>445383.39780000004</v>
      </c>
      <c r="AI27" s="22">
        <v>445383.39780000004</v>
      </c>
      <c r="AJ27" s="22">
        <v>445383.39780000004</v>
      </c>
      <c r="AK27" s="22">
        <v>445383.39780000004</v>
      </c>
      <c r="AL27" s="22">
        <v>445383.39780000004</v>
      </c>
      <c r="AM27" s="22">
        <v>445383.39780000004</v>
      </c>
      <c r="AN27" s="10">
        <v>512190.90747000003</v>
      </c>
      <c r="AO27" s="10">
        <v>512190.90747000003</v>
      </c>
      <c r="AP27" s="10">
        <v>512190.90747000003</v>
      </c>
      <c r="AQ27" s="10">
        <v>512190.90747000003</v>
      </c>
      <c r="AR27" s="10">
        <v>512190.90747000003</v>
      </c>
      <c r="AS27" s="10">
        <v>512190.90747000003</v>
      </c>
      <c r="AT27" s="10">
        <v>512190.90747000003</v>
      </c>
      <c r="AU27" s="10">
        <v>512190.90747000003</v>
      </c>
      <c r="AV27" s="10">
        <v>512190.90747000003</v>
      </c>
      <c r="AW27" s="10">
        <v>512190.90747000003</v>
      </c>
      <c r="AX27" s="10">
        <v>512190.90747000003</v>
      </c>
      <c r="AY27" s="10">
        <v>512190.90747000003</v>
      </c>
      <c r="AZ27" s="10">
        <v>512190.90747000003</v>
      </c>
      <c r="BA27" s="10">
        <v>512190.90747000003</v>
      </c>
      <c r="BB27" s="10">
        <v>512190.90747000003</v>
      </c>
      <c r="BC27" s="10">
        <v>512190.90747000003</v>
      </c>
      <c r="BD27" s="10">
        <v>512190.90747000003</v>
      </c>
      <c r="BE27" s="10">
        <v>512190.90747000003</v>
      </c>
      <c r="BF27" s="10">
        <v>512190.90747000003</v>
      </c>
      <c r="BG27" s="10">
        <v>512190.90747000003</v>
      </c>
      <c r="BH27" s="10">
        <v>512190.90747000003</v>
      </c>
      <c r="BI27" s="10">
        <v>512190.90747000003</v>
      </c>
      <c r="BJ27" s="10">
        <v>512190.90747000003</v>
      </c>
      <c r="BK27" s="10">
        <v>512190.90747000003</v>
      </c>
      <c r="BL27" s="10">
        <v>512190.90747000003</v>
      </c>
      <c r="BM27" s="10">
        <v>512190.90747000003</v>
      </c>
      <c r="BN27" s="10">
        <v>512190.90747000003</v>
      </c>
      <c r="BO27" s="10">
        <v>512190.90747000003</v>
      </c>
      <c r="BP27" s="10">
        <v>512190.90747000003</v>
      </c>
      <c r="BQ27" s="10">
        <v>512190.90747000003</v>
      </c>
      <c r="BR27" s="10">
        <v>512190.90747000003</v>
      </c>
      <c r="BS27" s="10">
        <v>512190.90747000003</v>
      </c>
      <c r="BT27" s="10">
        <v>512190.90747000003</v>
      </c>
      <c r="BU27" s="10">
        <v>512190.90747000003</v>
      </c>
      <c r="BV27" s="10">
        <v>512190.90747000003</v>
      </c>
      <c r="BW27" s="10">
        <v>512190.90747000003</v>
      </c>
      <c r="BX27" s="10">
        <v>589019.54359050002</v>
      </c>
      <c r="BY27" s="10">
        <v>589019.54359050002</v>
      </c>
      <c r="BZ27" s="10">
        <v>589019.54359050002</v>
      </c>
      <c r="CA27" s="10">
        <v>589019.54359050002</v>
      </c>
      <c r="CB27" s="10">
        <v>589019.54359050002</v>
      </c>
      <c r="CC27" s="10">
        <v>589019.54359050002</v>
      </c>
      <c r="CD27" s="10">
        <v>589019.54359050002</v>
      </c>
      <c r="CE27" s="10">
        <v>589019.54359050002</v>
      </c>
      <c r="CF27" s="10">
        <v>589019.54359050002</v>
      </c>
      <c r="CG27" s="10">
        <v>589019.54359050002</v>
      </c>
      <c r="CH27" s="10">
        <v>589019.54359050002</v>
      </c>
      <c r="CI27" s="10">
        <v>589019.54359050002</v>
      </c>
      <c r="CJ27" s="10">
        <v>589019.54359050002</v>
      </c>
      <c r="CK27" s="10">
        <v>589019.54359050002</v>
      </c>
      <c r="CL27" s="10">
        <v>589019.54359050002</v>
      </c>
      <c r="CM27" s="10">
        <v>589019.54359050002</v>
      </c>
      <c r="CN27" s="10">
        <v>589019.54359050002</v>
      </c>
      <c r="CO27" s="10">
        <v>589019.54359050002</v>
      </c>
      <c r="CP27" s="10">
        <v>589019.54359050002</v>
      </c>
      <c r="CQ27" s="10">
        <v>589019.54359050002</v>
      </c>
      <c r="CR27" s="10">
        <v>589019.54359050002</v>
      </c>
      <c r="CS27" s="10">
        <v>589019.54359050002</v>
      </c>
      <c r="CT27" s="10">
        <v>589019.54359050002</v>
      </c>
      <c r="CU27" s="10">
        <v>589019.54359050002</v>
      </c>
      <c r="CV27" s="10">
        <v>589019.54359050002</v>
      </c>
      <c r="CW27" s="10">
        <v>589019.54359050002</v>
      </c>
      <c r="CX27" s="10">
        <v>589019.54359050002</v>
      </c>
      <c r="CY27" s="10">
        <v>589019.54359050002</v>
      </c>
      <c r="CZ27" s="10">
        <v>589019.54359050002</v>
      </c>
      <c r="DA27" s="10">
        <v>589019.54359050002</v>
      </c>
      <c r="DB27" s="10">
        <v>589019.54359050002</v>
      </c>
      <c r="DC27" s="10">
        <v>589019.54359050002</v>
      </c>
      <c r="DD27" s="10">
        <v>589019.54359050002</v>
      </c>
      <c r="DE27" s="10">
        <v>589019.54359050002</v>
      </c>
      <c r="DF27" s="10">
        <v>589019.54359050002</v>
      </c>
      <c r="DG27" s="10">
        <v>589019.54359050002</v>
      </c>
      <c r="DH27" s="10">
        <v>677372.475129075</v>
      </c>
      <c r="DI27" s="10">
        <v>677372.475129075</v>
      </c>
      <c r="DJ27" s="10">
        <v>677372.475129075</v>
      </c>
      <c r="DK27" s="10">
        <v>677372.475129075</v>
      </c>
      <c r="DL27" s="10">
        <v>677372.475129075</v>
      </c>
      <c r="DM27" s="10">
        <v>677372.475129075</v>
      </c>
      <c r="DN27" s="10">
        <v>677372.475129075</v>
      </c>
      <c r="DO27" s="10">
        <v>677372.475129075</v>
      </c>
      <c r="DP27" s="10">
        <v>677372.475129075</v>
      </c>
      <c r="DQ27" s="10">
        <v>677372.475129075</v>
      </c>
      <c r="DR27" s="10">
        <v>677372.475129075</v>
      </c>
      <c r="DS27" s="10">
        <v>677372.475129075</v>
      </c>
      <c r="DT27" s="10">
        <v>677372.475129075</v>
      </c>
      <c r="DU27" s="10">
        <v>677372.475129075</v>
      </c>
      <c r="DV27" s="10">
        <v>677372.475129075</v>
      </c>
      <c r="DW27" s="10">
        <v>677372.475129075</v>
      </c>
      <c r="DX27" s="10">
        <v>677372.475129075</v>
      </c>
      <c r="DY27" s="10">
        <v>677372.475129075</v>
      </c>
      <c r="DZ27" s="10">
        <v>677372.475129075</v>
      </c>
      <c r="EA27" s="10">
        <v>677372.475129075</v>
      </c>
      <c r="EB27" s="10">
        <v>677372.475129075</v>
      </c>
      <c r="EC27" s="10">
        <v>677372.475129075</v>
      </c>
      <c r="ED27" s="10">
        <v>677372.475129075</v>
      </c>
      <c r="EE27" s="10">
        <v>677372.475129075</v>
      </c>
      <c r="EF27" s="10">
        <v>677372.475129075</v>
      </c>
      <c r="EG27" s="10">
        <v>677372.475129075</v>
      </c>
      <c r="EH27" s="10">
        <v>677372.475129075</v>
      </c>
      <c r="EI27" s="10">
        <v>677372.475129075</v>
      </c>
      <c r="EJ27" s="10">
        <v>677372.475129075</v>
      </c>
      <c r="EK27" s="10">
        <v>677372.475129075</v>
      </c>
      <c r="EL27" s="10">
        <v>677372.475129075</v>
      </c>
      <c r="EM27" s="10">
        <v>677372.475129075</v>
      </c>
      <c r="EN27" s="10">
        <v>677372.475129075</v>
      </c>
      <c r="EO27" s="10">
        <v>677372.475129075</v>
      </c>
      <c r="EP27" s="10">
        <v>677372.475129075</v>
      </c>
      <c r="EQ27" s="10">
        <v>677372.475129075</v>
      </c>
      <c r="ER27" s="10">
        <v>778978.34639843623</v>
      </c>
      <c r="ES27" s="10">
        <v>778978.34639843623</v>
      </c>
      <c r="ET27" s="10">
        <v>778978.34639843623</v>
      </c>
      <c r="EU27" s="10">
        <v>778978.34639843623</v>
      </c>
      <c r="EV27" s="10">
        <v>778978.34639843623</v>
      </c>
      <c r="EW27" s="10">
        <v>778978.34639843623</v>
      </c>
      <c r="EX27" s="10">
        <v>778978.34639843623</v>
      </c>
      <c r="EY27" s="10">
        <v>778978.34639843623</v>
      </c>
      <c r="EZ27" s="10">
        <v>778978.34639843623</v>
      </c>
      <c r="FA27" s="10">
        <v>778978.34639843623</v>
      </c>
      <c r="FB27" s="10">
        <v>778978.34639843623</v>
      </c>
      <c r="FC27" s="10">
        <v>778978.34639843623</v>
      </c>
      <c r="FD27" s="10">
        <v>778978.34639843623</v>
      </c>
      <c r="FE27" s="10">
        <v>778978.34639843623</v>
      </c>
      <c r="FF27" s="10">
        <v>778978.34639843623</v>
      </c>
    </row>
    <row r="28" spans="1:162" ht="16.5">
      <c r="A28" s="8" t="s">
        <v>62</v>
      </c>
      <c r="B28" s="9" t="s">
        <v>63</v>
      </c>
      <c r="C28" s="22">
        <v>119037</v>
      </c>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v>119037</v>
      </c>
      <c r="AF28" s="22">
        <v>119037</v>
      </c>
      <c r="AG28" s="22">
        <v>119037</v>
      </c>
      <c r="AH28" s="22">
        <v>119037</v>
      </c>
      <c r="AI28" s="22">
        <v>119037</v>
      </c>
      <c r="AJ28" s="22">
        <v>119037</v>
      </c>
      <c r="AK28" s="22">
        <v>119037</v>
      </c>
      <c r="AL28" s="22">
        <v>119037</v>
      </c>
      <c r="AM28" s="22">
        <v>119037</v>
      </c>
      <c r="AN28" s="10">
        <v>136892.54999999999</v>
      </c>
      <c r="AO28" s="10">
        <v>136892.54999999999</v>
      </c>
      <c r="AP28" s="10">
        <v>136892.54999999999</v>
      </c>
      <c r="AQ28" s="10">
        <v>136892.54999999999</v>
      </c>
      <c r="AR28" s="10">
        <v>136892.54999999999</v>
      </c>
      <c r="AS28" s="10">
        <v>136892.54999999999</v>
      </c>
      <c r="AT28" s="10">
        <v>136892.54999999999</v>
      </c>
      <c r="AU28" s="10">
        <v>136892.54999999999</v>
      </c>
      <c r="AV28" s="10">
        <v>136892.54999999999</v>
      </c>
      <c r="AW28" s="10">
        <v>136892.54999999999</v>
      </c>
      <c r="AX28" s="10">
        <v>136892.54999999999</v>
      </c>
      <c r="AY28" s="10">
        <v>136892.54999999999</v>
      </c>
      <c r="AZ28" s="10">
        <v>136892.54999999999</v>
      </c>
      <c r="BA28" s="10">
        <v>136892.54999999999</v>
      </c>
      <c r="BB28" s="10">
        <v>136892.54999999999</v>
      </c>
      <c r="BC28" s="10">
        <v>136892.54999999999</v>
      </c>
      <c r="BD28" s="10">
        <v>136892.54999999999</v>
      </c>
      <c r="BE28" s="10">
        <v>136892.54999999999</v>
      </c>
      <c r="BF28" s="10">
        <v>136892.54999999999</v>
      </c>
      <c r="BG28" s="10">
        <v>136892.54999999999</v>
      </c>
      <c r="BH28" s="10">
        <v>136892.54999999999</v>
      </c>
      <c r="BI28" s="10">
        <v>136892.54999999999</v>
      </c>
      <c r="BJ28" s="10">
        <v>136892.54999999999</v>
      </c>
      <c r="BK28" s="10">
        <v>136892.54999999999</v>
      </c>
      <c r="BL28" s="10">
        <v>136892.54999999999</v>
      </c>
      <c r="BM28" s="10">
        <v>136892.54999999999</v>
      </c>
      <c r="BN28" s="10">
        <v>136892.54999999999</v>
      </c>
      <c r="BO28" s="10">
        <v>136892.54999999999</v>
      </c>
      <c r="BP28" s="10">
        <v>136892.54999999999</v>
      </c>
      <c r="BQ28" s="10">
        <v>136892.54999999999</v>
      </c>
      <c r="BR28" s="10">
        <v>136892.54999999999</v>
      </c>
      <c r="BS28" s="10">
        <v>136892.54999999999</v>
      </c>
      <c r="BT28" s="10">
        <v>136892.54999999999</v>
      </c>
      <c r="BU28" s="10">
        <v>136892.54999999999</v>
      </c>
      <c r="BV28" s="10">
        <v>136892.54999999999</v>
      </c>
      <c r="BW28" s="10">
        <v>136892.54999999999</v>
      </c>
      <c r="BX28" s="10">
        <v>157426.4325</v>
      </c>
      <c r="BY28" s="10">
        <v>157426.4325</v>
      </c>
      <c r="BZ28" s="10">
        <v>157426.4325</v>
      </c>
      <c r="CA28" s="10">
        <v>157426.4325</v>
      </c>
      <c r="CB28" s="10">
        <v>157426.4325</v>
      </c>
      <c r="CC28" s="10">
        <v>157426.4325</v>
      </c>
      <c r="CD28" s="10">
        <v>157426.4325</v>
      </c>
      <c r="CE28" s="10">
        <v>157426.4325</v>
      </c>
      <c r="CF28" s="10">
        <v>157426.4325</v>
      </c>
      <c r="CG28" s="10">
        <v>157426.4325</v>
      </c>
      <c r="CH28" s="10">
        <v>157426.4325</v>
      </c>
      <c r="CI28" s="10">
        <v>157426.4325</v>
      </c>
      <c r="CJ28" s="10">
        <v>157426.4325</v>
      </c>
      <c r="CK28" s="10">
        <v>157426.4325</v>
      </c>
      <c r="CL28" s="10">
        <v>157426.4325</v>
      </c>
      <c r="CM28" s="10">
        <v>157426.4325</v>
      </c>
      <c r="CN28" s="10">
        <v>157426.4325</v>
      </c>
      <c r="CO28" s="10">
        <v>157426.4325</v>
      </c>
      <c r="CP28" s="10">
        <v>157426.4325</v>
      </c>
      <c r="CQ28" s="10">
        <v>157426.4325</v>
      </c>
      <c r="CR28" s="10">
        <v>157426.4325</v>
      </c>
      <c r="CS28" s="10">
        <v>157426.4325</v>
      </c>
      <c r="CT28" s="10">
        <v>157426.4325</v>
      </c>
      <c r="CU28" s="10">
        <v>157426.4325</v>
      </c>
      <c r="CV28" s="10">
        <v>157426.4325</v>
      </c>
      <c r="CW28" s="10">
        <v>157426.4325</v>
      </c>
      <c r="CX28" s="10">
        <v>157426.4325</v>
      </c>
      <c r="CY28" s="10">
        <v>157426.4325</v>
      </c>
      <c r="CZ28" s="10">
        <v>157426.4325</v>
      </c>
      <c r="DA28" s="10">
        <v>157426.4325</v>
      </c>
      <c r="DB28" s="10">
        <v>157426.4325</v>
      </c>
      <c r="DC28" s="10">
        <v>157426.4325</v>
      </c>
      <c r="DD28" s="10">
        <v>157426.4325</v>
      </c>
      <c r="DE28" s="10">
        <v>157426.4325</v>
      </c>
      <c r="DF28" s="10">
        <v>157426.4325</v>
      </c>
      <c r="DG28" s="10">
        <v>157426.4325</v>
      </c>
      <c r="DH28" s="10">
        <v>181040.397375</v>
      </c>
      <c r="DI28" s="10">
        <v>181040.397375</v>
      </c>
      <c r="DJ28" s="10">
        <v>181040.397375</v>
      </c>
      <c r="DK28" s="10">
        <v>181040.397375</v>
      </c>
      <c r="DL28" s="10">
        <v>181040.397375</v>
      </c>
      <c r="DM28" s="10">
        <v>181040.397375</v>
      </c>
      <c r="DN28" s="10">
        <v>181040.397375</v>
      </c>
      <c r="DO28" s="10">
        <v>181040.397375</v>
      </c>
      <c r="DP28" s="10">
        <v>181040.397375</v>
      </c>
      <c r="DQ28" s="10">
        <v>181040.397375</v>
      </c>
      <c r="DR28" s="10">
        <v>181040.397375</v>
      </c>
      <c r="DS28" s="10">
        <v>181040.397375</v>
      </c>
      <c r="DT28" s="10">
        <v>181040.397375</v>
      </c>
      <c r="DU28" s="10">
        <v>181040.397375</v>
      </c>
      <c r="DV28" s="10">
        <v>181040.397375</v>
      </c>
      <c r="DW28" s="10">
        <v>181040.397375</v>
      </c>
      <c r="DX28" s="10">
        <v>181040.397375</v>
      </c>
      <c r="DY28" s="10">
        <v>181040.397375</v>
      </c>
      <c r="DZ28" s="10">
        <v>181040.397375</v>
      </c>
      <c r="EA28" s="10">
        <v>181040.397375</v>
      </c>
      <c r="EB28" s="10">
        <v>181040.397375</v>
      </c>
      <c r="EC28" s="10">
        <v>181040.397375</v>
      </c>
      <c r="ED28" s="10">
        <v>181040.397375</v>
      </c>
      <c r="EE28" s="10">
        <v>181040.397375</v>
      </c>
      <c r="EF28" s="10">
        <v>181040.397375</v>
      </c>
      <c r="EG28" s="10">
        <v>181040.397375</v>
      </c>
      <c r="EH28" s="10">
        <v>181040.397375</v>
      </c>
      <c r="EI28" s="10">
        <v>181040.397375</v>
      </c>
      <c r="EJ28" s="10">
        <v>181040.397375</v>
      </c>
      <c r="EK28" s="10">
        <v>181040.397375</v>
      </c>
      <c r="EL28" s="10">
        <v>181040.397375</v>
      </c>
      <c r="EM28" s="10">
        <v>181040.397375</v>
      </c>
      <c r="EN28" s="10">
        <v>181040.397375</v>
      </c>
      <c r="EO28" s="10">
        <v>181040.397375</v>
      </c>
      <c r="EP28" s="10">
        <v>181040.397375</v>
      </c>
      <c r="EQ28" s="10">
        <v>181040.397375</v>
      </c>
      <c r="ER28" s="10">
        <v>208196.45699325</v>
      </c>
      <c r="ES28" s="10">
        <v>208196.45699325</v>
      </c>
      <c r="ET28" s="10">
        <v>208196.45699325</v>
      </c>
      <c r="EU28" s="10">
        <v>208196.45699325</v>
      </c>
      <c r="EV28" s="10">
        <v>208196.45699325</v>
      </c>
      <c r="EW28" s="10">
        <v>208196.45699325</v>
      </c>
      <c r="EX28" s="10">
        <v>208196.45699325</v>
      </c>
      <c r="EY28" s="10">
        <v>208196.45699325</v>
      </c>
      <c r="EZ28" s="10">
        <v>208196.45699325</v>
      </c>
      <c r="FA28" s="10">
        <v>208196.45699325</v>
      </c>
      <c r="FB28" s="10">
        <v>208196.45699325</v>
      </c>
      <c r="FC28" s="10">
        <v>208196.45699325</v>
      </c>
      <c r="FD28" s="10">
        <v>208196.45699325</v>
      </c>
      <c r="FE28" s="10">
        <v>208196.45699325</v>
      </c>
      <c r="FF28" s="10">
        <v>208196.45699325</v>
      </c>
    </row>
    <row r="29" spans="1:162" s="15" customFormat="1" ht="16.5">
      <c r="A29" s="18" t="s">
        <v>64</v>
      </c>
      <c r="B29" s="12" t="s">
        <v>65</v>
      </c>
      <c r="C29" s="23">
        <v>213156</v>
      </c>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v>213156</v>
      </c>
      <c r="AF29" s="23">
        <v>213156</v>
      </c>
      <c r="AG29" s="23">
        <v>213156</v>
      </c>
      <c r="AH29" s="23">
        <v>213156</v>
      </c>
      <c r="AI29" s="23">
        <v>213156</v>
      </c>
      <c r="AJ29" s="23">
        <v>213156</v>
      </c>
      <c r="AK29" s="23">
        <v>213156</v>
      </c>
      <c r="AL29" s="23">
        <v>213156</v>
      </c>
      <c r="AM29" s="23">
        <v>213156</v>
      </c>
      <c r="AN29" s="14">
        <f>AM29*1.15</f>
        <v>245129.4</v>
      </c>
      <c r="AO29" s="14">
        <f>AN29</f>
        <v>245129.4</v>
      </c>
      <c r="AP29" s="14">
        <f t="shared" ref="AP29:BE29" si="16">AO29</f>
        <v>245129.4</v>
      </c>
      <c r="AQ29" s="14">
        <f t="shared" si="16"/>
        <v>245129.4</v>
      </c>
      <c r="AR29" s="14">
        <f t="shared" si="16"/>
        <v>245129.4</v>
      </c>
      <c r="AS29" s="14">
        <f t="shared" si="16"/>
        <v>245129.4</v>
      </c>
      <c r="AT29" s="14">
        <f t="shared" si="16"/>
        <v>245129.4</v>
      </c>
      <c r="AU29" s="14">
        <f t="shared" si="16"/>
        <v>245129.4</v>
      </c>
      <c r="AV29" s="14">
        <f t="shared" si="16"/>
        <v>245129.4</v>
      </c>
      <c r="AW29" s="14">
        <f t="shared" si="16"/>
        <v>245129.4</v>
      </c>
      <c r="AX29" s="14">
        <f t="shared" si="16"/>
        <v>245129.4</v>
      </c>
      <c r="AY29" s="14">
        <f t="shared" si="16"/>
        <v>245129.4</v>
      </c>
      <c r="AZ29" s="14">
        <f t="shared" si="16"/>
        <v>245129.4</v>
      </c>
      <c r="BA29" s="14">
        <f t="shared" si="16"/>
        <v>245129.4</v>
      </c>
      <c r="BB29" s="14">
        <f t="shared" si="16"/>
        <v>245129.4</v>
      </c>
      <c r="BC29" s="14">
        <f t="shared" si="16"/>
        <v>245129.4</v>
      </c>
      <c r="BD29" s="14">
        <f t="shared" si="16"/>
        <v>245129.4</v>
      </c>
      <c r="BE29" s="14">
        <f t="shared" si="16"/>
        <v>245129.4</v>
      </c>
      <c r="BF29" s="14">
        <f t="shared" ref="BF29:BU29" si="17">BE29</f>
        <v>245129.4</v>
      </c>
      <c r="BG29" s="14">
        <f t="shared" si="17"/>
        <v>245129.4</v>
      </c>
      <c r="BH29" s="14">
        <f t="shared" si="17"/>
        <v>245129.4</v>
      </c>
      <c r="BI29" s="14">
        <f t="shared" si="17"/>
        <v>245129.4</v>
      </c>
      <c r="BJ29" s="14">
        <f t="shared" si="17"/>
        <v>245129.4</v>
      </c>
      <c r="BK29" s="14">
        <f t="shared" si="17"/>
        <v>245129.4</v>
      </c>
      <c r="BL29" s="14">
        <f t="shared" si="17"/>
        <v>245129.4</v>
      </c>
      <c r="BM29" s="14">
        <f t="shared" si="17"/>
        <v>245129.4</v>
      </c>
      <c r="BN29" s="14">
        <f t="shared" si="17"/>
        <v>245129.4</v>
      </c>
      <c r="BO29" s="14">
        <f t="shared" si="17"/>
        <v>245129.4</v>
      </c>
      <c r="BP29" s="14">
        <f t="shared" si="17"/>
        <v>245129.4</v>
      </c>
      <c r="BQ29" s="14">
        <f t="shared" si="17"/>
        <v>245129.4</v>
      </c>
      <c r="BR29" s="14">
        <f t="shared" si="17"/>
        <v>245129.4</v>
      </c>
      <c r="BS29" s="14">
        <f t="shared" si="17"/>
        <v>245129.4</v>
      </c>
      <c r="BT29" s="14">
        <f t="shared" si="17"/>
        <v>245129.4</v>
      </c>
      <c r="BU29" s="14">
        <f t="shared" si="17"/>
        <v>245129.4</v>
      </c>
      <c r="BV29" s="14">
        <f t="shared" ref="BV29:BW29" si="18">BU29</f>
        <v>245129.4</v>
      </c>
      <c r="BW29" s="14">
        <f t="shared" si="18"/>
        <v>245129.4</v>
      </c>
      <c r="BX29" s="14">
        <f>BW29*1.15</f>
        <v>281898.81</v>
      </c>
      <c r="BY29" s="14">
        <f>BX29</f>
        <v>281898.81</v>
      </c>
      <c r="BZ29" s="14">
        <f t="shared" ref="BZ29:CO29" si="19">BY29</f>
        <v>281898.81</v>
      </c>
      <c r="CA29" s="14">
        <f t="shared" si="19"/>
        <v>281898.81</v>
      </c>
      <c r="CB29" s="14">
        <f t="shared" si="19"/>
        <v>281898.81</v>
      </c>
      <c r="CC29" s="14">
        <f t="shared" si="19"/>
        <v>281898.81</v>
      </c>
      <c r="CD29" s="14">
        <f t="shared" si="19"/>
        <v>281898.81</v>
      </c>
      <c r="CE29" s="14">
        <f t="shared" si="19"/>
        <v>281898.81</v>
      </c>
      <c r="CF29" s="14">
        <f t="shared" si="19"/>
        <v>281898.81</v>
      </c>
      <c r="CG29" s="14">
        <f t="shared" si="19"/>
        <v>281898.81</v>
      </c>
      <c r="CH29" s="14">
        <f t="shared" si="19"/>
        <v>281898.81</v>
      </c>
      <c r="CI29" s="14">
        <f t="shared" si="19"/>
        <v>281898.81</v>
      </c>
      <c r="CJ29" s="14">
        <f t="shared" si="19"/>
        <v>281898.81</v>
      </c>
      <c r="CK29" s="14">
        <f t="shared" si="19"/>
        <v>281898.81</v>
      </c>
      <c r="CL29" s="14">
        <f t="shared" si="19"/>
        <v>281898.81</v>
      </c>
      <c r="CM29" s="14">
        <f t="shared" si="19"/>
        <v>281898.81</v>
      </c>
      <c r="CN29" s="14">
        <f t="shared" si="19"/>
        <v>281898.81</v>
      </c>
      <c r="CO29" s="14">
        <f t="shared" si="19"/>
        <v>281898.81</v>
      </c>
      <c r="CP29" s="14">
        <f t="shared" ref="CP29:DE29" si="20">CO29</f>
        <v>281898.81</v>
      </c>
      <c r="CQ29" s="14">
        <f t="shared" si="20"/>
        <v>281898.81</v>
      </c>
      <c r="CR29" s="14">
        <f t="shared" si="20"/>
        <v>281898.81</v>
      </c>
      <c r="CS29" s="14">
        <f t="shared" si="20"/>
        <v>281898.81</v>
      </c>
      <c r="CT29" s="14">
        <f t="shared" si="20"/>
        <v>281898.81</v>
      </c>
      <c r="CU29" s="14">
        <f t="shared" si="20"/>
        <v>281898.81</v>
      </c>
      <c r="CV29" s="14">
        <f t="shared" si="20"/>
        <v>281898.81</v>
      </c>
      <c r="CW29" s="14">
        <f t="shared" si="20"/>
        <v>281898.81</v>
      </c>
      <c r="CX29" s="14">
        <f t="shared" si="20"/>
        <v>281898.81</v>
      </c>
      <c r="CY29" s="14">
        <f t="shared" si="20"/>
        <v>281898.81</v>
      </c>
      <c r="CZ29" s="14">
        <f t="shared" si="20"/>
        <v>281898.81</v>
      </c>
      <c r="DA29" s="14">
        <f t="shared" si="20"/>
        <v>281898.81</v>
      </c>
      <c r="DB29" s="14">
        <f t="shared" si="20"/>
        <v>281898.81</v>
      </c>
      <c r="DC29" s="14">
        <f t="shared" si="20"/>
        <v>281898.81</v>
      </c>
      <c r="DD29" s="14">
        <f t="shared" si="20"/>
        <v>281898.81</v>
      </c>
      <c r="DE29" s="14">
        <f t="shared" si="20"/>
        <v>281898.81</v>
      </c>
      <c r="DF29" s="14">
        <f t="shared" ref="DF29:DG29" si="21">DE29</f>
        <v>281898.81</v>
      </c>
      <c r="DG29" s="14">
        <f t="shared" si="21"/>
        <v>281898.81</v>
      </c>
      <c r="DH29" s="14">
        <f>DG29*1.15</f>
        <v>324183.63149999996</v>
      </c>
      <c r="DI29" s="14">
        <f>DH29</f>
        <v>324183.63149999996</v>
      </c>
      <c r="DJ29" s="14">
        <f t="shared" ref="DJ29:DY29" si="22">DI29</f>
        <v>324183.63149999996</v>
      </c>
      <c r="DK29" s="14">
        <f t="shared" si="22"/>
        <v>324183.63149999996</v>
      </c>
      <c r="DL29" s="14">
        <f t="shared" si="22"/>
        <v>324183.63149999996</v>
      </c>
      <c r="DM29" s="14">
        <f t="shared" si="22"/>
        <v>324183.63149999996</v>
      </c>
      <c r="DN29" s="14">
        <f t="shared" si="22"/>
        <v>324183.63149999996</v>
      </c>
      <c r="DO29" s="14">
        <f t="shared" si="22"/>
        <v>324183.63149999996</v>
      </c>
      <c r="DP29" s="14">
        <f t="shared" si="22"/>
        <v>324183.63149999996</v>
      </c>
      <c r="DQ29" s="14">
        <f t="shared" si="22"/>
        <v>324183.63149999996</v>
      </c>
      <c r="DR29" s="14">
        <f t="shared" si="22"/>
        <v>324183.63149999996</v>
      </c>
      <c r="DS29" s="14">
        <f t="shared" si="22"/>
        <v>324183.63149999996</v>
      </c>
      <c r="DT29" s="14">
        <f t="shared" si="22"/>
        <v>324183.63149999996</v>
      </c>
      <c r="DU29" s="14">
        <f t="shared" si="22"/>
        <v>324183.63149999996</v>
      </c>
      <c r="DV29" s="14">
        <f t="shared" si="22"/>
        <v>324183.63149999996</v>
      </c>
      <c r="DW29" s="14">
        <f t="shared" si="22"/>
        <v>324183.63149999996</v>
      </c>
      <c r="DX29" s="14">
        <f t="shared" si="22"/>
        <v>324183.63149999996</v>
      </c>
      <c r="DY29" s="14">
        <f t="shared" si="22"/>
        <v>324183.63149999996</v>
      </c>
      <c r="DZ29" s="14">
        <f t="shared" ref="DZ29:EO29" si="23">DY29</f>
        <v>324183.63149999996</v>
      </c>
      <c r="EA29" s="14">
        <f t="shared" si="23"/>
        <v>324183.63149999996</v>
      </c>
      <c r="EB29" s="14">
        <f t="shared" si="23"/>
        <v>324183.63149999996</v>
      </c>
      <c r="EC29" s="14">
        <f t="shared" si="23"/>
        <v>324183.63149999996</v>
      </c>
      <c r="ED29" s="14">
        <f t="shared" si="23"/>
        <v>324183.63149999996</v>
      </c>
      <c r="EE29" s="14">
        <f t="shared" si="23"/>
        <v>324183.63149999996</v>
      </c>
      <c r="EF29" s="14">
        <f t="shared" si="23"/>
        <v>324183.63149999996</v>
      </c>
      <c r="EG29" s="14">
        <f t="shared" si="23"/>
        <v>324183.63149999996</v>
      </c>
      <c r="EH29" s="14">
        <f t="shared" si="23"/>
        <v>324183.63149999996</v>
      </c>
      <c r="EI29" s="14">
        <f t="shared" si="23"/>
        <v>324183.63149999996</v>
      </c>
      <c r="EJ29" s="14">
        <f t="shared" si="23"/>
        <v>324183.63149999996</v>
      </c>
      <c r="EK29" s="14">
        <f t="shared" si="23"/>
        <v>324183.63149999996</v>
      </c>
      <c r="EL29" s="14">
        <f t="shared" si="23"/>
        <v>324183.63149999996</v>
      </c>
      <c r="EM29" s="14">
        <f t="shared" si="23"/>
        <v>324183.63149999996</v>
      </c>
      <c r="EN29" s="14">
        <f t="shared" si="23"/>
        <v>324183.63149999996</v>
      </c>
      <c r="EO29" s="14">
        <f t="shared" si="23"/>
        <v>324183.63149999996</v>
      </c>
      <c r="EP29" s="14">
        <f t="shared" ref="EP29:EQ29" si="24">EO29</f>
        <v>324183.63149999996</v>
      </c>
      <c r="EQ29" s="14">
        <f t="shared" si="24"/>
        <v>324183.63149999996</v>
      </c>
      <c r="ER29" s="14">
        <f>EQ29*1.15</f>
        <v>372811.17622499994</v>
      </c>
      <c r="ES29" s="14">
        <f>ER29</f>
        <v>372811.17622499994</v>
      </c>
      <c r="ET29" s="14">
        <f t="shared" ref="ET29:FF33" si="25">ES29</f>
        <v>372811.17622499994</v>
      </c>
      <c r="EU29" s="14">
        <f t="shared" si="25"/>
        <v>372811.17622499994</v>
      </c>
      <c r="EV29" s="14">
        <f t="shared" si="25"/>
        <v>372811.17622499994</v>
      </c>
      <c r="EW29" s="14">
        <f t="shared" si="25"/>
        <v>372811.17622499994</v>
      </c>
      <c r="EX29" s="14">
        <f t="shared" si="25"/>
        <v>372811.17622499994</v>
      </c>
      <c r="EY29" s="14">
        <f t="shared" si="25"/>
        <v>372811.17622499994</v>
      </c>
      <c r="EZ29" s="14">
        <f t="shared" si="25"/>
        <v>372811.17622499994</v>
      </c>
      <c r="FA29" s="14">
        <f t="shared" si="25"/>
        <v>372811.17622499994</v>
      </c>
      <c r="FB29" s="14">
        <f t="shared" si="25"/>
        <v>372811.17622499994</v>
      </c>
      <c r="FC29" s="14">
        <f t="shared" si="25"/>
        <v>372811.17622499994</v>
      </c>
      <c r="FD29" s="14">
        <f t="shared" si="25"/>
        <v>372811.17622499994</v>
      </c>
      <c r="FE29" s="14">
        <f t="shared" si="25"/>
        <v>372811.17622499994</v>
      </c>
      <c r="FF29" s="14">
        <f t="shared" si="25"/>
        <v>372811.17622499994</v>
      </c>
    </row>
    <row r="30" spans="1:162" ht="16.5">
      <c r="A30" s="8" t="s">
        <v>66</v>
      </c>
      <c r="B30" s="9" t="s">
        <v>67</v>
      </c>
      <c r="C30" s="22">
        <v>251597</v>
      </c>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v>251597</v>
      </c>
      <c r="AF30" s="22">
        <v>251597</v>
      </c>
      <c r="AG30" s="22">
        <v>251597</v>
      </c>
      <c r="AH30" s="22">
        <v>251597</v>
      </c>
      <c r="AI30" s="22">
        <v>251597</v>
      </c>
      <c r="AJ30" s="22">
        <v>251597</v>
      </c>
      <c r="AK30" s="22">
        <v>251597</v>
      </c>
      <c r="AL30" s="22">
        <v>251597</v>
      </c>
      <c r="AM30" s="22">
        <v>251597</v>
      </c>
      <c r="AN30" s="10">
        <v>289336.55</v>
      </c>
      <c r="AO30" s="10">
        <v>289336.55</v>
      </c>
      <c r="AP30" s="10">
        <v>289336.55</v>
      </c>
      <c r="AQ30" s="10">
        <v>289336.55</v>
      </c>
      <c r="AR30" s="10">
        <v>289336.55</v>
      </c>
      <c r="AS30" s="10">
        <v>289336.55</v>
      </c>
      <c r="AT30" s="10">
        <v>289336.55</v>
      </c>
      <c r="AU30" s="10">
        <v>289336.55</v>
      </c>
      <c r="AV30" s="10">
        <v>289336.55</v>
      </c>
      <c r="AW30" s="10">
        <v>289336.55</v>
      </c>
      <c r="AX30" s="10">
        <v>289336.55</v>
      </c>
      <c r="AY30" s="10">
        <v>289336.55</v>
      </c>
      <c r="AZ30" s="10">
        <v>289336.55</v>
      </c>
      <c r="BA30" s="10">
        <v>289336.55</v>
      </c>
      <c r="BB30" s="10">
        <v>289336.55</v>
      </c>
      <c r="BC30" s="10">
        <v>289336.55</v>
      </c>
      <c r="BD30" s="10">
        <v>289336.55</v>
      </c>
      <c r="BE30" s="10">
        <v>289336.55</v>
      </c>
      <c r="BF30" s="10">
        <v>289336.55</v>
      </c>
      <c r="BG30" s="10">
        <v>289336.55</v>
      </c>
      <c r="BH30" s="10">
        <v>289336.55</v>
      </c>
      <c r="BI30" s="10">
        <v>289336.55</v>
      </c>
      <c r="BJ30" s="10">
        <v>289336.55</v>
      </c>
      <c r="BK30" s="10">
        <v>289336.55</v>
      </c>
      <c r="BL30" s="10">
        <v>289336.55</v>
      </c>
      <c r="BM30" s="10">
        <v>289336.55</v>
      </c>
      <c r="BN30" s="10">
        <v>289336.55</v>
      </c>
      <c r="BO30" s="10">
        <v>289336.55</v>
      </c>
      <c r="BP30" s="10">
        <v>289336.55</v>
      </c>
      <c r="BQ30" s="10">
        <v>289336.55</v>
      </c>
      <c r="BR30" s="10">
        <v>289336.55</v>
      </c>
      <c r="BS30" s="10">
        <v>289336.55</v>
      </c>
      <c r="BT30" s="10">
        <v>289336.55</v>
      </c>
      <c r="BU30" s="10">
        <v>289336.55</v>
      </c>
      <c r="BV30" s="10">
        <v>289336.55</v>
      </c>
      <c r="BW30" s="10">
        <v>289336.55</v>
      </c>
      <c r="BX30" s="10">
        <v>332737.03249999997</v>
      </c>
      <c r="BY30" s="10">
        <v>332737.03249999997</v>
      </c>
      <c r="BZ30" s="10">
        <v>332737.03249999997</v>
      </c>
      <c r="CA30" s="10">
        <v>332737.03249999997</v>
      </c>
      <c r="CB30" s="10">
        <v>332737.03249999997</v>
      </c>
      <c r="CC30" s="10">
        <v>332737.03249999997</v>
      </c>
      <c r="CD30" s="10">
        <v>332737.03249999997</v>
      </c>
      <c r="CE30" s="10">
        <v>332737.03249999997</v>
      </c>
      <c r="CF30" s="10">
        <v>332737.03249999997</v>
      </c>
      <c r="CG30" s="10">
        <v>332737.03249999997</v>
      </c>
      <c r="CH30" s="10">
        <v>332737.03249999997</v>
      </c>
      <c r="CI30" s="10">
        <v>332737.03249999997</v>
      </c>
      <c r="CJ30" s="10">
        <v>332737.03249999997</v>
      </c>
      <c r="CK30" s="10">
        <v>332737.03249999997</v>
      </c>
      <c r="CL30" s="10">
        <v>332737.03249999997</v>
      </c>
      <c r="CM30" s="10">
        <v>332737.03249999997</v>
      </c>
      <c r="CN30" s="10">
        <v>332737.03249999997</v>
      </c>
      <c r="CO30" s="10">
        <v>332737.03249999997</v>
      </c>
      <c r="CP30" s="10">
        <v>332737.03249999997</v>
      </c>
      <c r="CQ30" s="10">
        <v>332737.03249999997</v>
      </c>
      <c r="CR30" s="10">
        <v>332737.03249999997</v>
      </c>
      <c r="CS30" s="10">
        <v>332737.03249999997</v>
      </c>
      <c r="CT30" s="10">
        <v>332737.03249999997</v>
      </c>
      <c r="CU30" s="10">
        <v>332737.03249999997</v>
      </c>
      <c r="CV30" s="10">
        <v>332737.03249999997</v>
      </c>
      <c r="CW30" s="10">
        <v>332737.03249999997</v>
      </c>
      <c r="CX30" s="10">
        <v>332737.03249999997</v>
      </c>
      <c r="CY30" s="10">
        <v>332737.03249999997</v>
      </c>
      <c r="CZ30" s="10">
        <v>332737.03249999997</v>
      </c>
      <c r="DA30" s="10">
        <v>332737.03249999997</v>
      </c>
      <c r="DB30" s="10">
        <v>332737.03249999997</v>
      </c>
      <c r="DC30" s="10">
        <v>332737.03249999997</v>
      </c>
      <c r="DD30" s="10">
        <v>332737.03249999997</v>
      </c>
      <c r="DE30" s="10">
        <v>332737.03249999997</v>
      </c>
      <c r="DF30" s="10">
        <v>332737.03249999997</v>
      </c>
      <c r="DG30" s="10">
        <v>332737.03249999997</v>
      </c>
      <c r="DH30" s="10">
        <v>382647.58737499994</v>
      </c>
      <c r="DI30" s="10">
        <v>382647.58737499994</v>
      </c>
      <c r="DJ30" s="10">
        <v>382647.58737499994</v>
      </c>
      <c r="DK30" s="10">
        <v>382647.58737499994</v>
      </c>
      <c r="DL30" s="10">
        <v>382647.58737499994</v>
      </c>
      <c r="DM30" s="10">
        <v>382647.58737499994</v>
      </c>
      <c r="DN30" s="10">
        <v>382647.58737499994</v>
      </c>
      <c r="DO30" s="10">
        <v>382647.58737499994</v>
      </c>
      <c r="DP30" s="10">
        <v>382647.58737499994</v>
      </c>
      <c r="DQ30" s="10">
        <v>382647.58737499994</v>
      </c>
      <c r="DR30" s="10">
        <v>382647.58737499994</v>
      </c>
      <c r="DS30" s="10">
        <v>382647.58737499994</v>
      </c>
      <c r="DT30" s="10">
        <v>382647.58737499994</v>
      </c>
      <c r="DU30" s="10">
        <v>382647.58737499994</v>
      </c>
      <c r="DV30" s="10">
        <v>382647.58737499994</v>
      </c>
      <c r="DW30" s="10">
        <v>382647.58737499994</v>
      </c>
      <c r="DX30" s="10">
        <v>382647.58737499994</v>
      </c>
      <c r="DY30" s="10">
        <v>382647.58737499994</v>
      </c>
      <c r="DZ30" s="10">
        <v>382647.58737499994</v>
      </c>
      <c r="EA30" s="10">
        <v>382647.58737499994</v>
      </c>
      <c r="EB30" s="10">
        <v>382647.58737499994</v>
      </c>
      <c r="EC30" s="10">
        <v>382647.58737499994</v>
      </c>
      <c r="ED30" s="10">
        <v>382647.58737499994</v>
      </c>
      <c r="EE30" s="10">
        <v>382647.58737499994</v>
      </c>
      <c r="EF30" s="10">
        <v>382647.58737499994</v>
      </c>
      <c r="EG30" s="10">
        <v>382647.58737499994</v>
      </c>
      <c r="EH30" s="10">
        <v>382647.58737499994</v>
      </c>
      <c r="EI30" s="10">
        <v>382647.58737499994</v>
      </c>
      <c r="EJ30" s="10">
        <v>382647.58737499994</v>
      </c>
      <c r="EK30" s="10">
        <v>382647.58737499994</v>
      </c>
      <c r="EL30" s="10">
        <v>382647.58737499994</v>
      </c>
      <c r="EM30" s="10">
        <v>382647.58737499994</v>
      </c>
      <c r="EN30" s="10">
        <v>382647.58737499994</v>
      </c>
      <c r="EO30" s="10">
        <v>382647.58737499994</v>
      </c>
      <c r="EP30" s="10">
        <v>382647.58737499994</v>
      </c>
      <c r="EQ30" s="10">
        <v>382647.58737499994</v>
      </c>
      <c r="ER30" s="10">
        <v>440044.72548124992</v>
      </c>
      <c r="ES30" s="10">
        <v>440044.72548124992</v>
      </c>
      <c r="ET30" s="10">
        <v>440044.72548124992</v>
      </c>
      <c r="EU30" s="10">
        <v>440044.72548124992</v>
      </c>
      <c r="EV30" s="10">
        <v>440044.72548124992</v>
      </c>
      <c r="EW30" s="10">
        <v>440044.72548124992</v>
      </c>
      <c r="EX30" s="10">
        <v>440044.72548124992</v>
      </c>
      <c r="EY30" s="10">
        <v>440044.72548124992</v>
      </c>
      <c r="EZ30" s="10">
        <v>440044.72548124992</v>
      </c>
      <c r="FA30" s="10">
        <v>440044.72548124992</v>
      </c>
      <c r="FB30" s="10">
        <v>440044.72548124992</v>
      </c>
      <c r="FC30" s="10">
        <v>440044.72548124992</v>
      </c>
      <c r="FD30" s="10">
        <v>440044.72548124992</v>
      </c>
      <c r="FE30" s="10">
        <v>440044.72548124992</v>
      </c>
      <c r="FF30" s="10">
        <v>440044.72548124992</v>
      </c>
    </row>
    <row r="31" spans="1:162" s="15" customFormat="1" ht="16.5">
      <c r="A31" s="11" t="s">
        <v>68</v>
      </c>
      <c r="B31" s="19" t="s">
        <v>69</v>
      </c>
      <c r="C31" s="13">
        <v>41956</v>
      </c>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13">
        <v>41956</v>
      </c>
      <c r="AF31" s="13">
        <v>41956</v>
      </c>
      <c r="AG31" s="13">
        <v>41956</v>
      </c>
      <c r="AH31" s="13">
        <v>41956</v>
      </c>
      <c r="AI31" s="13">
        <v>41956</v>
      </c>
      <c r="AJ31" s="13">
        <v>41956</v>
      </c>
      <c r="AK31" s="13">
        <v>41956</v>
      </c>
      <c r="AL31" s="13">
        <v>41956</v>
      </c>
      <c r="AM31" s="13">
        <v>41956</v>
      </c>
      <c r="AN31" s="14">
        <f>AM31*1.15</f>
        <v>48249.399999999994</v>
      </c>
      <c r="AO31" s="14">
        <f>AN31</f>
        <v>48249.399999999994</v>
      </c>
      <c r="AP31" s="14">
        <f t="shared" ref="AP31:BE33" si="26">AO31</f>
        <v>48249.399999999994</v>
      </c>
      <c r="AQ31" s="14">
        <f t="shared" si="26"/>
        <v>48249.399999999994</v>
      </c>
      <c r="AR31" s="14">
        <f t="shared" si="26"/>
        <v>48249.399999999994</v>
      </c>
      <c r="AS31" s="14">
        <f t="shared" si="26"/>
        <v>48249.399999999994</v>
      </c>
      <c r="AT31" s="14">
        <f t="shared" si="26"/>
        <v>48249.399999999994</v>
      </c>
      <c r="AU31" s="14">
        <f t="shared" si="26"/>
        <v>48249.399999999994</v>
      </c>
      <c r="AV31" s="14">
        <f t="shared" si="26"/>
        <v>48249.399999999994</v>
      </c>
      <c r="AW31" s="14">
        <f t="shared" si="26"/>
        <v>48249.399999999994</v>
      </c>
      <c r="AX31" s="14">
        <f t="shared" si="26"/>
        <v>48249.399999999994</v>
      </c>
      <c r="AY31" s="14">
        <f t="shared" si="26"/>
        <v>48249.399999999994</v>
      </c>
      <c r="AZ31" s="14">
        <f t="shared" si="26"/>
        <v>48249.399999999994</v>
      </c>
      <c r="BA31" s="14">
        <f t="shared" si="26"/>
        <v>48249.399999999994</v>
      </c>
      <c r="BB31" s="14">
        <f t="shared" si="26"/>
        <v>48249.399999999994</v>
      </c>
      <c r="BC31" s="14">
        <f t="shared" si="26"/>
        <v>48249.399999999994</v>
      </c>
      <c r="BD31" s="14">
        <f t="shared" si="26"/>
        <v>48249.399999999994</v>
      </c>
      <c r="BE31" s="14">
        <f t="shared" si="26"/>
        <v>48249.399999999994</v>
      </c>
      <c r="BF31" s="14">
        <f t="shared" ref="BF31:BU33" si="27">BE31</f>
        <v>48249.399999999994</v>
      </c>
      <c r="BG31" s="14">
        <f t="shared" si="27"/>
        <v>48249.399999999994</v>
      </c>
      <c r="BH31" s="14">
        <f t="shared" si="27"/>
        <v>48249.399999999994</v>
      </c>
      <c r="BI31" s="14">
        <f t="shared" si="27"/>
        <v>48249.399999999994</v>
      </c>
      <c r="BJ31" s="14">
        <f t="shared" si="27"/>
        <v>48249.399999999994</v>
      </c>
      <c r="BK31" s="14">
        <f t="shared" si="27"/>
        <v>48249.399999999994</v>
      </c>
      <c r="BL31" s="14">
        <f t="shared" si="27"/>
        <v>48249.399999999994</v>
      </c>
      <c r="BM31" s="14">
        <f t="shared" si="27"/>
        <v>48249.399999999994</v>
      </c>
      <c r="BN31" s="14">
        <f t="shared" si="27"/>
        <v>48249.399999999994</v>
      </c>
      <c r="BO31" s="14">
        <f t="shared" si="27"/>
        <v>48249.399999999994</v>
      </c>
      <c r="BP31" s="14">
        <f t="shared" si="27"/>
        <v>48249.399999999994</v>
      </c>
      <c r="BQ31" s="14">
        <f t="shared" si="27"/>
        <v>48249.399999999994</v>
      </c>
      <c r="BR31" s="14">
        <f t="shared" si="27"/>
        <v>48249.399999999994</v>
      </c>
      <c r="BS31" s="14">
        <f t="shared" si="27"/>
        <v>48249.399999999994</v>
      </c>
      <c r="BT31" s="14">
        <f t="shared" si="27"/>
        <v>48249.399999999994</v>
      </c>
      <c r="BU31" s="14">
        <f t="shared" si="27"/>
        <v>48249.399999999994</v>
      </c>
      <c r="BV31" s="14">
        <f t="shared" ref="BV31:BW33" si="28">BU31</f>
        <v>48249.399999999994</v>
      </c>
      <c r="BW31" s="14">
        <f t="shared" si="28"/>
        <v>48249.399999999994</v>
      </c>
      <c r="BX31" s="14">
        <f>BW31*1.15</f>
        <v>55486.80999999999</v>
      </c>
      <c r="BY31" s="14">
        <f>BX31</f>
        <v>55486.80999999999</v>
      </c>
      <c r="BZ31" s="14">
        <f t="shared" ref="BZ31:CO33" si="29">BY31</f>
        <v>55486.80999999999</v>
      </c>
      <c r="CA31" s="14">
        <f t="shared" si="29"/>
        <v>55486.80999999999</v>
      </c>
      <c r="CB31" s="14">
        <f t="shared" si="29"/>
        <v>55486.80999999999</v>
      </c>
      <c r="CC31" s="14">
        <f t="shared" si="29"/>
        <v>55486.80999999999</v>
      </c>
      <c r="CD31" s="14">
        <f t="shared" si="29"/>
        <v>55486.80999999999</v>
      </c>
      <c r="CE31" s="14">
        <f t="shared" si="29"/>
        <v>55486.80999999999</v>
      </c>
      <c r="CF31" s="14">
        <f t="shared" si="29"/>
        <v>55486.80999999999</v>
      </c>
      <c r="CG31" s="14">
        <f t="shared" si="29"/>
        <v>55486.80999999999</v>
      </c>
      <c r="CH31" s="14">
        <f t="shared" si="29"/>
        <v>55486.80999999999</v>
      </c>
      <c r="CI31" s="14">
        <f t="shared" si="29"/>
        <v>55486.80999999999</v>
      </c>
      <c r="CJ31" s="14">
        <f t="shared" si="29"/>
        <v>55486.80999999999</v>
      </c>
      <c r="CK31" s="14">
        <f t="shared" si="29"/>
        <v>55486.80999999999</v>
      </c>
      <c r="CL31" s="14">
        <f t="shared" si="29"/>
        <v>55486.80999999999</v>
      </c>
      <c r="CM31" s="14">
        <f t="shared" si="29"/>
        <v>55486.80999999999</v>
      </c>
      <c r="CN31" s="14">
        <f t="shared" si="29"/>
        <v>55486.80999999999</v>
      </c>
      <c r="CO31" s="14">
        <f t="shared" si="29"/>
        <v>55486.80999999999</v>
      </c>
      <c r="CP31" s="14">
        <f t="shared" ref="CP31:DE33" si="30">CO31</f>
        <v>55486.80999999999</v>
      </c>
      <c r="CQ31" s="14">
        <f t="shared" si="30"/>
        <v>55486.80999999999</v>
      </c>
      <c r="CR31" s="14">
        <f t="shared" si="30"/>
        <v>55486.80999999999</v>
      </c>
      <c r="CS31" s="14">
        <f t="shared" si="30"/>
        <v>55486.80999999999</v>
      </c>
      <c r="CT31" s="14">
        <f t="shared" si="30"/>
        <v>55486.80999999999</v>
      </c>
      <c r="CU31" s="14">
        <f t="shared" si="30"/>
        <v>55486.80999999999</v>
      </c>
      <c r="CV31" s="14">
        <f t="shared" si="30"/>
        <v>55486.80999999999</v>
      </c>
      <c r="CW31" s="14">
        <f t="shared" si="30"/>
        <v>55486.80999999999</v>
      </c>
      <c r="CX31" s="14">
        <f t="shared" si="30"/>
        <v>55486.80999999999</v>
      </c>
      <c r="CY31" s="14">
        <f t="shared" si="30"/>
        <v>55486.80999999999</v>
      </c>
      <c r="CZ31" s="14">
        <f t="shared" si="30"/>
        <v>55486.80999999999</v>
      </c>
      <c r="DA31" s="14">
        <f t="shared" si="30"/>
        <v>55486.80999999999</v>
      </c>
      <c r="DB31" s="14">
        <f t="shared" si="30"/>
        <v>55486.80999999999</v>
      </c>
      <c r="DC31" s="14">
        <f t="shared" si="30"/>
        <v>55486.80999999999</v>
      </c>
      <c r="DD31" s="14">
        <f t="shared" si="30"/>
        <v>55486.80999999999</v>
      </c>
      <c r="DE31" s="14">
        <f t="shared" si="30"/>
        <v>55486.80999999999</v>
      </c>
      <c r="DF31" s="14">
        <f t="shared" ref="DF31:DG33" si="31">DE31</f>
        <v>55486.80999999999</v>
      </c>
      <c r="DG31" s="14">
        <f t="shared" si="31"/>
        <v>55486.80999999999</v>
      </c>
      <c r="DH31" s="14">
        <f>DG31*1.15</f>
        <v>63809.831499999986</v>
      </c>
      <c r="DI31" s="14">
        <f>DH31</f>
        <v>63809.831499999986</v>
      </c>
      <c r="DJ31" s="14">
        <f t="shared" ref="DJ31:DY33" si="32">DI31</f>
        <v>63809.831499999986</v>
      </c>
      <c r="DK31" s="14">
        <f t="shared" si="32"/>
        <v>63809.831499999986</v>
      </c>
      <c r="DL31" s="14">
        <f t="shared" si="32"/>
        <v>63809.831499999986</v>
      </c>
      <c r="DM31" s="14">
        <f t="shared" si="32"/>
        <v>63809.831499999986</v>
      </c>
      <c r="DN31" s="14">
        <f t="shared" si="32"/>
        <v>63809.831499999986</v>
      </c>
      <c r="DO31" s="14">
        <f t="shared" si="32"/>
        <v>63809.831499999986</v>
      </c>
      <c r="DP31" s="14">
        <f t="shared" si="32"/>
        <v>63809.831499999986</v>
      </c>
      <c r="DQ31" s="14">
        <f t="shared" si="32"/>
        <v>63809.831499999986</v>
      </c>
      <c r="DR31" s="14">
        <f t="shared" si="32"/>
        <v>63809.831499999986</v>
      </c>
      <c r="DS31" s="14">
        <f t="shared" si="32"/>
        <v>63809.831499999986</v>
      </c>
      <c r="DT31" s="14">
        <f t="shared" si="32"/>
        <v>63809.831499999986</v>
      </c>
      <c r="DU31" s="14">
        <f t="shared" si="32"/>
        <v>63809.831499999986</v>
      </c>
      <c r="DV31" s="14">
        <f t="shared" si="32"/>
        <v>63809.831499999986</v>
      </c>
      <c r="DW31" s="14">
        <f t="shared" si="32"/>
        <v>63809.831499999986</v>
      </c>
      <c r="DX31" s="14">
        <f t="shared" si="32"/>
        <v>63809.831499999986</v>
      </c>
      <c r="DY31" s="14">
        <f t="shared" si="32"/>
        <v>63809.831499999986</v>
      </c>
      <c r="DZ31" s="14">
        <f t="shared" ref="DZ31:EO33" si="33">DY31</f>
        <v>63809.831499999986</v>
      </c>
      <c r="EA31" s="14">
        <f t="shared" si="33"/>
        <v>63809.831499999986</v>
      </c>
      <c r="EB31" s="14">
        <f t="shared" si="33"/>
        <v>63809.831499999986</v>
      </c>
      <c r="EC31" s="14">
        <f t="shared" si="33"/>
        <v>63809.831499999986</v>
      </c>
      <c r="ED31" s="14">
        <f t="shared" si="33"/>
        <v>63809.831499999986</v>
      </c>
      <c r="EE31" s="14">
        <f t="shared" si="33"/>
        <v>63809.831499999986</v>
      </c>
      <c r="EF31" s="14">
        <f t="shared" si="33"/>
        <v>63809.831499999986</v>
      </c>
      <c r="EG31" s="14">
        <f t="shared" si="33"/>
        <v>63809.831499999986</v>
      </c>
      <c r="EH31" s="14">
        <f t="shared" si="33"/>
        <v>63809.831499999986</v>
      </c>
      <c r="EI31" s="14">
        <f t="shared" si="33"/>
        <v>63809.831499999986</v>
      </c>
      <c r="EJ31" s="14">
        <f t="shared" si="33"/>
        <v>63809.831499999986</v>
      </c>
      <c r="EK31" s="14">
        <f t="shared" si="33"/>
        <v>63809.831499999986</v>
      </c>
      <c r="EL31" s="14">
        <f t="shared" si="33"/>
        <v>63809.831499999986</v>
      </c>
      <c r="EM31" s="14">
        <f t="shared" si="33"/>
        <v>63809.831499999986</v>
      </c>
      <c r="EN31" s="14">
        <f t="shared" si="33"/>
        <v>63809.831499999986</v>
      </c>
      <c r="EO31" s="14">
        <f t="shared" si="33"/>
        <v>63809.831499999986</v>
      </c>
      <c r="EP31" s="14">
        <f t="shared" ref="EP31:EQ33" si="34">EO31</f>
        <v>63809.831499999986</v>
      </c>
      <c r="EQ31" s="14">
        <f t="shared" si="34"/>
        <v>63809.831499999986</v>
      </c>
      <c r="ER31" s="14">
        <f>EQ31*1.15</f>
        <v>73381.306224999978</v>
      </c>
      <c r="ES31" s="14">
        <f>ER31</f>
        <v>73381.306224999978</v>
      </c>
      <c r="ET31" s="14">
        <f t="shared" si="25"/>
        <v>73381.306224999978</v>
      </c>
      <c r="EU31" s="14">
        <f t="shared" si="25"/>
        <v>73381.306224999978</v>
      </c>
      <c r="EV31" s="14">
        <f t="shared" si="25"/>
        <v>73381.306224999978</v>
      </c>
      <c r="EW31" s="14">
        <f t="shared" si="25"/>
        <v>73381.306224999978</v>
      </c>
      <c r="EX31" s="14">
        <f t="shared" si="25"/>
        <v>73381.306224999978</v>
      </c>
      <c r="EY31" s="14">
        <f t="shared" si="25"/>
        <v>73381.306224999978</v>
      </c>
      <c r="EZ31" s="14">
        <f t="shared" si="25"/>
        <v>73381.306224999978</v>
      </c>
      <c r="FA31" s="14">
        <f t="shared" si="25"/>
        <v>73381.306224999978</v>
      </c>
      <c r="FB31" s="14">
        <f t="shared" si="25"/>
        <v>73381.306224999978</v>
      </c>
      <c r="FC31" s="14">
        <f t="shared" si="25"/>
        <v>73381.306224999978</v>
      </c>
      <c r="FD31" s="14">
        <f t="shared" si="25"/>
        <v>73381.306224999978</v>
      </c>
      <c r="FE31" s="14">
        <f t="shared" si="25"/>
        <v>73381.306224999978</v>
      </c>
      <c r="FF31" s="14">
        <f t="shared" si="25"/>
        <v>73381.306224999978</v>
      </c>
    </row>
    <row r="32" spans="1:162" s="15" customFormat="1" ht="16.5">
      <c r="A32" s="24" t="s">
        <v>70</v>
      </c>
      <c r="B32" s="12" t="s">
        <v>71</v>
      </c>
      <c r="C32" s="13">
        <v>148047.95250000001</v>
      </c>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13">
        <v>148047.95250000001</v>
      </c>
      <c r="AF32" s="13">
        <v>148047.95250000001</v>
      </c>
      <c r="AG32" s="13">
        <v>148047.95250000001</v>
      </c>
      <c r="AH32" s="13">
        <v>148047.95250000001</v>
      </c>
      <c r="AI32" s="13">
        <v>148047.95250000001</v>
      </c>
      <c r="AJ32" s="13">
        <v>148047.95250000001</v>
      </c>
      <c r="AK32" s="13">
        <v>148047.95250000001</v>
      </c>
      <c r="AL32" s="13">
        <v>148047.95250000001</v>
      </c>
      <c r="AM32" s="13">
        <v>148047.95250000001</v>
      </c>
      <c r="AN32" s="14">
        <f>AM32*1.15</f>
        <v>170255.14537499999</v>
      </c>
      <c r="AO32" s="14">
        <f>AN32</f>
        <v>170255.14537499999</v>
      </c>
      <c r="AP32" s="14">
        <f t="shared" si="26"/>
        <v>170255.14537499999</v>
      </c>
      <c r="AQ32" s="14">
        <f t="shared" si="26"/>
        <v>170255.14537499999</v>
      </c>
      <c r="AR32" s="14">
        <f t="shared" si="26"/>
        <v>170255.14537499999</v>
      </c>
      <c r="AS32" s="14">
        <f t="shared" si="26"/>
        <v>170255.14537499999</v>
      </c>
      <c r="AT32" s="14">
        <f t="shared" si="26"/>
        <v>170255.14537499999</v>
      </c>
      <c r="AU32" s="14">
        <f t="shared" si="26"/>
        <v>170255.14537499999</v>
      </c>
      <c r="AV32" s="14">
        <f t="shared" si="26"/>
        <v>170255.14537499999</v>
      </c>
      <c r="AW32" s="14">
        <f t="shared" si="26"/>
        <v>170255.14537499999</v>
      </c>
      <c r="AX32" s="14">
        <f t="shared" si="26"/>
        <v>170255.14537499999</v>
      </c>
      <c r="AY32" s="14">
        <f t="shared" si="26"/>
        <v>170255.14537499999</v>
      </c>
      <c r="AZ32" s="14">
        <f t="shared" si="26"/>
        <v>170255.14537499999</v>
      </c>
      <c r="BA32" s="14">
        <f t="shared" si="26"/>
        <v>170255.14537499999</v>
      </c>
      <c r="BB32" s="14">
        <f t="shared" si="26"/>
        <v>170255.14537499999</v>
      </c>
      <c r="BC32" s="14">
        <f t="shared" si="26"/>
        <v>170255.14537499999</v>
      </c>
      <c r="BD32" s="14">
        <f t="shared" si="26"/>
        <v>170255.14537499999</v>
      </c>
      <c r="BE32" s="14">
        <f t="shared" si="26"/>
        <v>170255.14537499999</v>
      </c>
      <c r="BF32" s="14">
        <f t="shared" si="27"/>
        <v>170255.14537499999</v>
      </c>
      <c r="BG32" s="14">
        <f t="shared" si="27"/>
        <v>170255.14537499999</v>
      </c>
      <c r="BH32" s="14">
        <f t="shared" si="27"/>
        <v>170255.14537499999</v>
      </c>
      <c r="BI32" s="14">
        <f t="shared" si="27"/>
        <v>170255.14537499999</v>
      </c>
      <c r="BJ32" s="14">
        <f t="shared" si="27"/>
        <v>170255.14537499999</v>
      </c>
      <c r="BK32" s="14">
        <f t="shared" si="27"/>
        <v>170255.14537499999</v>
      </c>
      <c r="BL32" s="14">
        <f t="shared" si="27"/>
        <v>170255.14537499999</v>
      </c>
      <c r="BM32" s="14">
        <f t="shared" si="27"/>
        <v>170255.14537499999</v>
      </c>
      <c r="BN32" s="14">
        <f t="shared" si="27"/>
        <v>170255.14537499999</v>
      </c>
      <c r="BO32" s="14">
        <f t="shared" si="27"/>
        <v>170255.14537499999</v>
      </c>
      <c r="BP32" s="14">
        <f t="shared" si="27"/>
        <v>170255.14537499999</v>
      </c>
      <c r="BQ32" s="14">
        <f t="shared" si="27"/>
        <v>170255.14537499999</v>
      </c>
      <c r="BR32" s="14">
        <f t="shared" si="27"/>
        <v>170255.14537499999</v>
      </c>
      <c r="BS32" s="14">
        <f t="shared" si="27"/>
        <v>170255.14537499999</v>
      </c>
      <c r="BT32" s="14">
        <f t="shared" si="27"/>
        <v>170255.14537499999</v>
      </c>
      <c r="BU32" s="14">
        <f t="shared" si="27"/>
        <v>170255.14537499999</v>
      </c>
      <c r="BV32" s="14">
        <f t="shared" si="28"/>
        <v>170255.14537499999</v>
      </c>
      <c r="BW32" s="14">
        <f t="shared" si="28"/>
        <v>170255.14537499999</v>
      </c>
      <c r="BX32" s="14">
        <f>BW32*1.15</f>
        <v>195793.41718124997</v>
      </c>
      <c r="BY32" s="14">
        <f>BX32</f>
        <v>195793.41718124997</v>
      </c>
      <c r="BZ32" s="14">
        <f t="shared" si="29"/>
        <v>195793.41718124997</v>
      </c>
      <c r="CA32" s="14">
        <f t="shared" si="29"/>
        <v>195793.41718124997</v>
      </c>
      <c r="CB32" s="14">
        <f t="shared" si="29"/>
        <v>195793.41718124997</v>
      </c>
      <c r="CC32" s="14">
        <f t="shared" si="29"/>
        <v>195793.41718124997</v>
      </c>
      <c r="CD32" s="14">
        <f t="shared" si="29"/>
        <v>195793.41718124997</v>
      </c>
      <c r="CE32" s="14">
        <f t="shared" si="29"/>
        <v>195793.41718124997</v>
      </c>
      <c r="CF32" s="14">
        <f t="shared" si="29"/>
        <v>195793.41718124997</v>
      </c>
      <c r="CG32" s="14">
        <f t="shared" si="29"/>
        <v>195793.41718124997</v>
      </c>
      <c r="CH32" s="14">
        <f t="shared" si="29"/>
        <v>195793.41718124997</v>
      </c>
      <c r="CI32" s="14">
        <f t="shared" si="29"/>
        <v>195793.41718124997</v>
      </c>
      <c r="CJ32" s="14">
        <f t="shared" si="29"/>
        <v>195793.41718124997</v>
      </c>
      <c r="CK32" s="14">
        <f t="shared" si="29"/>
        <v>195793.41718124997</v>
      </c>
      <c r="CL32" s="14">
        <f t="shared" si="29"/>
        <v>195793.41718124997</v>
      </c>
      <c r="CM32" s="14">
        <f t="shared" si="29"/>
        <v>195793.41718124997</v>
      </c>
      <c r="CN32" s="14">
        <f t="shared" si="29"/>
        <v>195793.41718124997</v>
      </c>
      <c r="CO32" s="14">
        <f t="shared" si="29"/>
        <v>195793.41718124997</v>
      </c>
      <c r="CP32" s="14">
        <f t="shared" si="30"/>
        <v>195793.41718124997</v>
      </c>
      <c r="CQ32" s="14">
        <f t="shared" si="30"/>
        <v>195793.41718124997</v>
      </c>
      <c r="CR32" s="14">
        <f t="shared" si="30"/>
        <v>195793.41718124997</v>
      </c>
      <c r="CS32" s="14">
        <f t="shared" si="30"/>
        <v>195793.41718124997</v>
      </c>
      <c r="CT32" s="14">
        <f t="shared" si="30"/>
        <v>195793.41718124997</v>
      </c>
      <c r="CU32" s="14">
        <f t="shared" si="30"/>
        <v>195793.41718124997</v>
      </c>
      <c r="CV32" s="14">
        <f t="shared" si="30"/>
        <v>195793.41718124997</v>
      </c>
      <c r="CW32" s="14">
        <f t="shared" si="30"/>
        <v>195793.41718124997</v>
      </c>
      <c r="CX32" s="14">
        <f t="shared" si="30"/>
        <v>195793.41718124997</v>
      </c>
      <c r="CY32" s="14">
        <f t="shared" si="30"/>
        <v>195793.41718124997</v>
      </c>
      <c r="CZ32" s="14">
        <f t="shared" si="30"/>
        <v>195793.41718124997</v>
      </c>
      <c r="DA32" s="14">
        <f t="shared" si="30"/>
        <v>195793.41718124997</v>
      </c>
      <c r="DB32" s="14">
        <f t="shared" si="30"/>
        <v>195793.41718124997</v>
      </c>
      <c r="DC32" s="14">
        <f t="shared" si="30"/>
        <v>195793.41718124997</v>
      </c>
      <c r="DD32" s="14">
        <f t="shared" si="30"/>
        <v>195793.41718124997</v>
      </c>
      <c r="DE32" s="14">
        <f t="shared" si="30"/>
        <v>195793.41718124997</v>
      </c>
      <c r="DF32" s="14">
        <f t="shared" si="31"/>
        <v>195793.41718124997</v>
      </c>
      <c r="DG32" s="14">
        <f t="shared" si="31"/>
        <v>195793.41718124997</v>
      </c>
      <c r="DH32" s="14">
        <f>DG32*1.15</f>
        <v>225162.42975843744</v>
      </c>
      <c r="DI32" s="14">
        <f>DH32</f>
        <v>225162.42975843744</v>
      </c>
      <c r="DJ32" s="14">
        <f t="shared" si="32"/>
        <v>225162.42975843744</v>
      </c>
      <c r="DK32" s="14">
        <f t="shared" si="32"/>
        <v>225162.42975843744</v>
      </c>
      <c r="DL32" s="14">
        <f t="shared" si="32"/>
        <v>225162.42975843744</v>
      </c>
      <c r="DM32" s="14">
        <f t="shared" si="32"/>
        <v>225162.42975843744</v>
      </c>
      <c r="DN32" s="14">
        <f t="shared" si="32"/>
        <v>225162.42975843744</v>
      </c>
      <c r="DO32" s="14">
        <f t="shared" si="32"/>
        <v>225162.42975843744</v>
      </c>
      <c r="DP32" s="14">
        <f t="shared" si="32"/>
        <v>225162.42975843744</v>
      </c>
      <c r="DQ32" s="14">
        <f t="shared" si="32"/>
        <v>225162.42975843744</v>
      </c>
      <c r="DR32" s="14">
        <f t="shared" si="32"/>
        <v>225162.42975843744</v>
      </c>
      <c r="DS32" s="14">
        <f t="shared" si="32"/>
        <v>225162.42975843744</v>
      </c>
      <c r="DT32" s="14">
        <f t="shared" si="32"/>
        <v>225162.42975843744</v>
      </c>
      <c r="DU32" s="14">
        <f t="shared" si="32"/>
        <v>225162.42975843744</v>
      </c>
      <c r="DV32" s="14">
        <f t="shared" si="32"/>
        <v>225162.42975843744</v>
      </c>
      <c r="DW32" s="14">
        <f t="shared" si="32"/>
        <v>225162.42975843744</v>
      </c>
      <c r="DX32" s="14">
        <f t="shared" si="32"/>
        <v>225162.42975843744</v>
      </c>
      <c r="DY32" s="14">
        <f t="shared" si="32"/>
        <v>225162.42975843744</v>
      </c>
      <c r="DZ32" s="14">
        <f t="shared" si="33"/>
        <v>225162.42975843744</v>
      </c>
      <c r="EA32" s="14">
        <f t="shared" si="33"/>
        <v>225162.42975843744</v>
      </c>
      <c r="EB32" s="14">
        <f t="shared" si="33"/>
        <v>225162.42975843744</v>
      </c>
      <c r="EC32" s="14">
        <f t="shared" si="33"/>
        <v>225162.42975843744</v>
      </c>
      <c r="ED32" s="14">
        <f t="shared" si="33"/>
        <v>225162.42975843744</v>
      </c>
      <c r="EE32" s="14">
        <f t="shared" si="33"/>
        <v>225162.42975843744</v>
      </c>
      <c r="EF32" s="14">
        <f t="shared" si="33"/>
        <v>225162.42975843744</v>
      </c>
      <c r="EG32" s="14">
        <f t="shared" si="33"/>
        <v>225162.42975843744</v>
      </c>
      <c r="EH32" s="14">
        <f t="shared" si="33"/>
        <v>225162.42975843744</v>
      </c>
      <c r="EI32" s="14">
        <f t="shared" si="33"/>
        <v>225162.42975843744</v>
      </c>
      <c r="EJ32" s="14">
        <f t="shared" si="33"/>
        <v>225162.42975843744</v>
      </c>
      <c r="EK32" s="14">
        <f t="shared" si="33"/>
        <v>225162.42975843744</v>
      </c>
      <c r="EL32" s="14">
        <f t="shared" si="33"/>
        <v>225162.42975843744</v>
      </c>
      <c r="EM32" s="14">
        <f t="shared" si="33"/>
        <v>225162.42975843744</v>
      </c>
      <c r="EN32" s="14">
        <f t="shared" si="33"/>
        <v>225162.42975843744</v>
      </c>
      <c r="EO32" s="14">
        <f t="shared" si="33"/>
        <v>225162.42975843744</v>
      </c>
      <c r="EP32" s="14">
        <f t="shared" si="34"/>
        <v>225162.42975843744</v>
      </c>
      <c r="EQ32" s="14">
        <f t="shared" si="34"/>
        <v>225162.42975843744</v>
      </c>
      <c r="ER32" s="14">
        <f>EQ32*1.15</f>
        <v>258936.79422220305</v>
      </c>
      <c r="ES32" s="14">
        <f>ER32</f>
        <v>258936.79422220305</v>
      </c>
      <c r="ET32" s="14">
        <f t="shared" si="25"/>
        <v>258936.79422220305</v>
      </c>
      <c r="EU32" s="14">
        <f t="shared" si="25"/>
        <v>258936.79422220305</v>
      </c>
      <c r="EV32" s="14">
        <f t="shared" si="25"/>
        <v>258936.79422220305</v>
      </c>
      <c r="EW32" s="14">
        <f t="shared" si="25"/>
        <v>258936.79422220305</v>
      </c>
      <c r="EX32" s="14">
        <f t="shared" si="25"/>
        <v>258936.79422220305</v>
      </c>
      <c r="EY32" s="14">
        <f t="shared" si="25"/>
        <v>258936.79422220305</v>
      </c>
      <c r="EZ32" s="14">
        <f t="shared" si="25"/>
        <v>258936.79422220305</v>
      </c>
      <c r="FA32" s="14">
        <f t="shared" si="25"/>
        <v>258936.79422220305</v>
      </c>
      <c r="FB32" s="14">
        <f t="shared" si="25"/>
        <v>258936.79422220305</v>
      </c>
      <c r="FC32" s="14">
        <f t="shared" si="25"/>
        <v>258936.79422220305</v>
      </c>
      <c r="FD32" s="14">
        <f t="shared" si="25"/>
        <v>258936.79422220305</v>
      </c>
      <c r="FE32" s="14">
        <f t="shared" si="25"/>
        <v>258936.79422220305</v>
      </c>
      <c r="FF32" s="14">
        <f t="shared" si="25"/>
        <v>258936.79422220305</v>
      </c>
    </row>
    <row r="33" spans="1:162" s="15" customFormat="1" ht="16.5">
      <c r="A33" s="11" t="s">
        <v>72</v>
      </c>
      <c r="B33" s="12" t="s">
        <v>73</v>
      </c>
      <c r="C33" s="23">
        <v>140192</v>
      </c>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v>140192</v>
      </c>
      <c r="AF33" s="23">
        <v>140192</v>
      </c>
      <c r="AG33" s="23">
        <v>140192</v>
      </c>
      <c r="AH33" s="23">
        <v>140192</v>
      </c>
      <c r="AI33" s="23">
        <v>140192</v>
      </c>
      <c r="AJ33" s="23">
        <v>140192</v>
      </c>
      <c r="AK33" s="23">
        <v>140192</v>
      </c>
      <c r="AL33" s="23">
        <v>140192</v>
      </c>
      <c r="AM33" s="23">
        <v>140192</v>
      </c>
      <c r="AN33" s="14">
        <f>AM33*1.15</f>
        <v>161220.79999999999</v>
      </c>
      <c r="AO33" s="14">
        <f>AN33</f>
        <v>161220.79999999999</v>
      </c>
      <c r="AP33" s="14">
        <f t="shared" si="26"/>
        <v>161220.79999999999</v>
      </c>
      <c r="AQ33" s="14">
        <f t="shared" si="26"/>
        <v>161220.79999999999</v>
      </c>
      <c r="AR33" s="14">
        <f t="shared" si="26"/>
        <v>161220.79999999999</v>
      </c>
      <c r="AS33" s="14">
        <f t="shared" si="26"/>
        <v>161220.79999999999</v>
      </c>
      <c r="AT33" s="14">
        <f t="shared" si="26"/>
        <v>161220.79999999999</v>
      </c>
      <c r="AU33" s="14">
        <f t="shared" si="26"/>
        <v>161220.79999999999</v>
      </c>
      <c r="AV33" s="14">
        <f t="shared" si="26"/>
        <v>161220.79999999999</v>
      </c>
      <c r="AW33" s="14">
        <f t="shared" si="26"/>
        <v>161220.79999999999</v>
      </c>
      <c r="AX33" s="14">
        <f t="shared" si="26"/>
        <v>161220.79999999999</v>
      </c>
      <c r="AY33" s="14">
        <f t="shared" si="26"/>
        <v>161220.79999999999</v>
      </c>
      <c r="AZ33" s="14">
        <f t="shared" si="26"/>
        <v>161220.79999999999</v>
      </c>
      <c r="BA33" s="14">
        <f t="shared" si="26"/>
        <v>161220.79999999999</v>
      </c>
      <c r="BB33" s="14">
        <f t="shared" si="26"/>
        <v>161220.79999999999</v>
      </c>
      <c r="BC33" s="14">
        <f t="shared" si="26"/>
        <v>161220.79999999999</v>
      </c>
      <c r="BD33" s="14">
        <f t="shared" si="26"/>
        <v>161220.79999999999</v>
      </c>
      <c r="BE33" s="14">
        <f t="shared" si="26"/>
        <v>161220.79999999999</v>
      </c>
      <c r="BF33" s="14">
        <f t="shared" si="27"/>
        <v>161220.79999999999</v>
      </c>
      <c r="BG33" s="14">
        <f t="shared" si="27"/>
        <v>161220.79999999999</v>
      </c>
      <c r="BH33" s="14">
        <f t="shared" si="27"/>
        <v>161220.79999999999</v>
      </c>
      <c r="BI33" s="14">
        <f t="shared" si="27"/>
        <v>161220.79999999999</v>
      </c>
      <c r="BJ33" s="14">
        <f t="shared" si="27"/>
        <v>161220.79999999999</v>
      </c>
      <c r="BK33" s="14">
        <f t="shared" si="27"/>
        <v>161220.79999999999</v>
      </c>
      <c r="BL33" s="14">
        <f t="shared" si="27"/>
        <v>161220.79999999999</v>
      </c>
      <c r="BM33" s="14">
        <f t="shared" si="27"/>
        <v>161220.79999999999</v>
      </c>
      <c r="BN33" s="14">
        <f t="shared" si="27"/>
        <v>161220.79999999999</v>
      </c>
      <c r="BO33" s="14">
        <f t="shared" si="27"/>
        <v>161220.79999999999</v>
      </c>
      <c r="BP33" s="14">
        <f t="shared" si="27"/>
        <v>161220.79999999999</v>
      </c>
      <c r="BQ33" s="14">
        <f t="shared" si="27"/>
        <v>161220.79999999999</v>
      </c>
      <c r="BR33" s="14">
        <f t="shared" si="27"/>
        <v>161220.79999999999</v>
      </c>
      <c r="BS33" s="14">
        <f t="shared" si="27"/>
        <v>161220.79999999999</v>
      </c>
      <c r="BT33" s="14">
        <f t="shared" si="27"/>
        <v>161220.79999999999</v>
      </c>
      <c r="BU33" s="14">
        <f t="shared" si="27"/>
        <v>161220.79999999999</v>
      </c>
      <c r="BV33" s="14">
        <f t="shared" si="28"/>
        <v>161220.79999999999</v>
      </c>
      <c r="BW33" s="14">
        <f t="shared" si="28"/>
        <v>161220.79999999999</v>
      </c>
      <c r="BX33" s="14">
        <f>BW33*1.15</f>
        <v>185403.91999999998</v>
      </c>
      <c r="BY33" s="14">
        <f>BX33</f>
        <v>185403.91999999998</v>
      </c>
      <c r="BZ33" s="14">
        <f t="shared" si="29"/>
        <v>185403.91999999998</v>
      </c>
      <c r="CA33" s="14">
        <f t="shared" si="29"/>
        <v>185403.91999999998</v>
      </c>
      <c r="CB33" s="14">
        <f t="shared" si="29"/>
        <v>185403.91999999998</v>
      </c>
      <c r="CC33" s="14">
        <f t="shared" si="29"/>
        <v>185403.91999999998</v>
      </c>
      <c r="CD33" s="14">
        <f t="shared" si="29"/>
        <v>185403.91999999998</v>
      </c>
      <c r="CE33" s="14">
        <f t="shared" si="29"/>
        <v>185403.91999999998</v>
      </c>
      <c r="CF33" s="14">
        <f t="shared" si="29"/>
        <v>185403.91999999998</v>
      </c>
      <c r="CG33" s="14">
        <f t="shared" si="29"/>
        <v>185403.91999999998</v>
      </c>
      <c r="CH33" s="14">
        <f t="shared" si="29"/>
        <v>185403.91999999998</v>
      </c>
      <c r="CI33" s="14">
        <f t="shared" si="29"/>
        <v>185403.91999999998</v>
      </c>
      <c r="CJ33" s="14">
        <f t="shared" si="29"/>
        <v>185403.91999999998</v>
      </c>
      <c r="CK33" s="14">
        <f t="shared" si="29"/>
        <v>185403.91999999998</v>
      </c>
      <c r="CL33" s="14">
        <f t="shared" si="29"/>
        <v>185403.91999999998</v>
      </c>
      <c r="CM33" s="14">
        <f t="shared" si="29"/>
        <v>185403.91999999998</v>
      </c>
      <c r="CN33" s="14">
        <f t="shared" si="29"/>
        <v>185403.91999999998</v>
      </c>
      <c r="CO33" s="14">
        <f t="shared" si="29"/>
        <v>185403.91999999998</v>
      </c>
      <c r="CP33" s="14">
        <f t="shared" si="30"/>
        <v>185403.91999999998</v>
      </c>
      <c r="CQ33" s="14">
        <f t="shared" si="30"/>
        <v>185403.91999999998</v>
      </c>
      <c r="CR33" s="14">
        <f t="shared" si="30"/>
        <v>185403.91999999998</v>
      </c>
      <c r="CS33" s="14">
        <f t="shared" si="30"/>
        <v>185403.91999999998</v>
      </c>
      <c r="CT33" s="14">
        <f t="shared" si="30"/>
        <v>185403.91999999998</v>
      </c>
      <c r="CU33" s="14">
        <f t="shared" si="30"/>
        <v>185403.91999999998</v>
      </c>
      <c r="CV33" s="14">
        <f t="shared" si="30"/>
        <v>185403.91999999998</v>
      </c>
      <c r="CW33" s="14">
        <f t="shared" si="30"/>
        <v>185403.91999999998</v>
      </c>
      <c r="CX33" s="14">
        <f t="shared" si="30"/>
        <v>185403.91999999998</v>
      </c>
      <c r="CY33" s="14">
        <f t="shared" si="30"/>
        <v>185403.91999999998</v>
      </c>
      <c r="CZ33" s="14">
        <f t="shared" si="30"/>
        <v>185403.91999999998</v>
      </c>
      <c r="DA33" s="14">
        <f t="shared" si="30"/>
        <v>185403.91999999998</v>
      </c>
      <c r="DB33" s="14">
        <f t="shared" si="30"/>
        <v>185403.91999999998</v>
      </c>
      <c r="DC33" s="14">
        <f t="shared" si="30"/>
        <v>185403.91999999998</v>
      </c>
      <c r="DD33" s="14">
        <f t="shared" si="30"/>
        <v>185403.91999999998</v>
      </c>
      <c r="DE33" s="14">
        <f t="shared" si="30"/>
        <v>185403.91999999998</v>
      </c>
      <c r="DF33" s="14">
        <f t="shared" si="31"/>
        <v>185403.91999999998</v>
      </c>
      <c r="DG33" s="14">
        <f t="shared" si="31"/>
        <v>185403.91999999998</v>
      </c>
      <c r="DH33" s="14">
        <f>DG33*1.15</f>
        <v>213214.50799999997</v>
      </c>
      <c r="DI33" s="14">
        <f>DH33</f>
        <v>213214.50799999997</v>
      </c>
      <c r="DJ33" s="14">
        <f t="shared" si="32"/>
        <v>213214.50799999997</v>
      </c>
      <c r="DK33" s="14">
        <f t="shared" si="32"/>
        <v>213214.50799999997</v>
      </c>
      <c r="DL33" s="14">
        <f t="shared" si="32"/>
        <v>213214.50799999997</v>
      </c>
      <c r="DM33" s="14">
        <f t="shared" si="32"/>
        <v>213214.50799999997</v>
      </c>
      <c r="DN33" s="14">
        <f t="shared" si="32"/>
        <v>213214.50799999997</v>
      </c>
      <c r="DO33" s="14">
        <f t="shared" si="32"/>
        <v>213214.50799999997</v>
      </c>
      <c r="DP33" s="14">
        <f t="shared" si="32"/>
        <v>213214.50799999997</v>
      </c>
      <c r="DQ33" s="14">
        <f t="shared" si="32"/>
        <v>213214.50799999997</v>
      </c>
      <c r="DR33" s="14">
        <f t="shared" si="32"/>
        <v>213214.50799999997</v>
      </c>
      <c r="DS33" s="14">
        <f t="shared" si="32"/>
        <v>213214.50799999997</v>
      </c>
      <c r="DT33" s="14">
        <f t="shared" si="32"/>
        <v>213214.50799999997</v>
      </c>
      <c r="DU33" s="14">
        <f t="shared" si="32"/>
        <v>213214.50799999997</v>
      </c>
      <c r="DV33" s="14">
        <f t="shared" si="32"/>
        <v>213214.50799999997</v>
      </c>
      <c r="DW33" s="14">
        <f t="shared" si="32"/>
        <v>213214.50799999997</v>
      </c>
      <c r="DX33" s="14">
        <f t="shared" si="32"/>
        <v>213214.50799999997</v>
      </c>
      <c r="DY33" s="14">
        <f t="shared" si="32"/>
        <v>213214.50799999997</v>
      </c>
      <c r="DZ33" s="14">
        <f t="shared" si="33"/>
        <v>213214.50799999997</v>
      </c>
      <c r="EA33" s="14">
        <f t="shared" si="33"/>
        <v>213214.50799999997</v>
      </c>
      <c r="EB33" s="14">
        <f t="shared" si="33"/>
        <v>213214.50799999997</v>
      </c>
      <c r="EC33" s="14">
        <f t="shared" si="33"/>
        <v>213214.50799999997</v>
      </c>
      <c r="ED33" s="14">
        <f t="shared" si="33"/>
        <v>213214.50799999997</v>
      </c>
      <c r="EE33" s="14">
        <f t="shared" si="33"/>
        <v>213214.50799999997</v>
      </c>
      <c r="EF33" s="14">
        <f t="shared" si="33"/>
        <v>213214.50799999997</v>
      </c>
      <c r="EG33" s="14">
        <f t="shared" si="33"/>
        <v>213214.50799999997</v>
      </c>
      <c r="EH33" s="14">
        <f t="shared" si="33"/>
        <v>213214.50799999997</v>
      </c>
      <c r="EI33" s="14">
        <f t="shared" si="33"/>
        <v>213214.50799999997</v>
      </c>
      <c r="EJ33" s="14">
        <f t="shared" si="33"/>
        <v>213214.50799999997</v>
      </c>
      <c r="EK33" s="14">
        <f t="shared" si="33"/>
        <v>213214.50799999997</v>
      </c>
      <c r="EL33" s="14">
        <f t="shared" si="33"/>
        <v>213214.50799999997</v>
      </c>
      <c r="EM33" s="14">
        <f t="shared" si="33"/>
        <v>213214.50799999997</v>
      </c>
      <c r="EN33" s="14">
        <f t="shared" si="33"/>
        <v>213214.50799999997</v>
      </c>
      <c r="EO33" s="14">
        <f t="shared" si="33"/>
        <v>213214.50799999997</v>
      </c>
      <c r="EP33" s="14">
        <f t="shared" si="34"/>
        <v>213214.50799999997</v>
      </c>
      <c r="EQ33" s="14">
        <f t="shared" si="34"/>
        <v>213214.50799999997</v>
      </c>
      <c r="ER33" s="14">
        <f>EQ33*1.15</f>
        <v>245196.68419999996</v>
      </c>
      <c r="ES33" s="14">
        <f>ER33</f>
        <v>245196.68419999996</v>
      </c>
      <c r="ET33" s="14">
        <f t="shared" si="25"/>
        <v>245196.68419999996</v>
      </c>
      <c r="EU33" s="14">
        <f t="shared" si="25"/>
        <v>245196.68419999996</v>
      </c>
      <c r="EV33" s="14">
        <f t="shared" si="25"/>
        <v>245196.68419999996</v>
      </c>
      <c r="EW33" s="14">
        <f t="shared" si="25"/>
        <v>245196.68419999996</v>
      </c>
      <c r="EX33" s="14">
        <f t="shared" si="25"/>
        <v>245196.68419999996</v>
      </c>
      <c r="EY33" s="14">
        <f t="shared" si="25"/>
        <v>245196.68419999996</v>
      </c>
      <c r="EZ33" s="14">
        <f t="shared" si="25"/>
        <v>245196.68419999996</v>
      </c>
      <c r="FA33" s="14">
        <f t="shared" si="25"/>
        <v>245196.68419999996</v>
      </c>
      <c r="FB33" s="14">
        <f t="shared" si="25"/>
        <v>245196.68419999996</v>
      </c>
      <c r="FC33" s="14">
        <f t="shared" si="25"/>
        <v>245196.68419999996</v>
      </c>
      <c r="FD33" s="14">
        <f t="shared" si="25"/>
        <v>245196.68419999996</v>
      </c>
      <c r="FE33" s="14">
        <f t="shared" si="25"/>
        <v>245196.68419999996</v>
      </c>
      <c r="FF33" s="14">
        <f t="shared" si="25"/>
        <v>245196.68419999996</v>
      </c>
    </row>
    <row r="34" spans="1:162" ht="16.5">
      <c r="A34" s="8" t="s">
        <v>74</v>
      </c>
      <c r="B34" s="9" t="s">
        <v>75</v>
      </c>
      <c r="C34" s="22">
        <v>79353</v>
      </c>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v>79353</v>
      </c>
      <c r="AF34" s="22">
        <v>79353</v>
      </c>
      <c r="AG34" s="22">
        <v>79353</v>
      </c>
      <c r="AH34" s="22">
        <v>79353</v>
      </c>
      <c r="AI34" s="22">
        <v>79353</v>
      </c>
      <c r="AJ34" s="22">
        <v>79353</v>
      </c>
      <c r="AK34" s="22">
        <v>79353</v>
      </c>
      <c r="AL34" s="22">
        <v>79353</v>
      </c>
      <c r="AM34" s="22">
        <v>79353</v>
      </c>
      <c r="AN34" s="10">
        <v>91255.95</v>
      </c>
      <c r="AO34" s="10">
        <v>91255.95</v>
      </c>
      <c r="AP34" s="10">
        <v>91255.95</v>
      </c>
      <c r="AQ34" s="10">
        <v>91255.95</v>
      </c>
      <c r="AR34" s="10">
        <v>91255.95</v>
      </c>
      <c r="AS34" s="10">
        <v>91255.95</v>
      </c>
      <c r="AT34" s="10">
        <v>91255.95</v>
      </c>
      <c r="AU34" s="10">
        <v>91255.95</v>
      </c>
      <c r="AV34" s="10">
        <v>91255.95</v>
      </c>
      <c r="AW34" s="10">
        <v>91255.95</v>
      </c>
      <c r="AX34" s="10">
        <v>91255.95</v>
      </c>
      <c r="AY34" s="10">
        <v>91255.95</v>
      </c>
      <c r="AZ34" s="10">
        <v>91255.95</v>
      </c>
      <c r="BA34" s="10">
        <v>91255.95</v>
      </c>
      <c r="BB34" s="10">
        <v>91255.95</v>
      </c>
      <c r="BC34" s="10">
        <v>91255.95</v>
      </c>
      <c r="BD34" s="10">
        <v>91255.95</v>
      </c>
      <c r="BE34" s="10">
        <v>91255.95</v>
      </c>
      <c r="BF34" s="10">
        <v>91255.95</v>
      </c>
      <c r="BG34" s="10">
        <v>91255.95</v>
      </c>
      <c r="BH34" s="10">
        <v>91255.95</v>
      </c>
      <c r="BI34" s="10">
        <v>91255.95</v>
      </c>
      <c r="BJ34" s="10">
        <v>91255.95</v>
      </c>
      <c r="BK34" s="10">
        <v>91255.95</v>
      </c>
      <c r="BL34" s="10">
        <v>91255.95</v>
      </c>
      <c r="BM34" s="10">
        <v>91255.95</v>
      </c>
      <c r="BN34" s="10">
        <v>91255.95</v>
      </c>
      <c r="BO34" s="10">
        <v>91255.95</v>
      </c>
      <c r="BP34" s="10">
        <v>91255.95</v>
      </c>
      <c r="BQ34" s="10">
        <v>91255.95</v>
      </c>
      <c r="BR34" s="10">
        <v>91255.95</v>
      </c>
      <c r="BS34" s="10">
        <v>91255.95</v>
      </c>
      <c r="BT34" s="10">
        <v>91255.95</v>
      </c>
      <c r="BU34" s="10">
        <v>91255.95</v>
      </c>
      <c r="BV34" s="10">
        <v>91255.95</v>
      </c>
      <c r="BW34" s="10">
        <v>91255.95</v>
      </c>
      <c r="BX34" s="10">
        <v>104944.3425</v>
      </c>
      <c r="BY34" s="10">
        <v>104944.3425</v>
      </c>
      <c r="BZ34" s="10">
        <v>104944.3425</v>
      </c>
      <c r="CA34" s="10">
        <v>104944.3425</v>
      </c>
      <c r="CB34" s="10">
        <v>104944.3425</v>
      </c>
      <c r="CC34" s="10">
        <v>104944.3425</v>
      </c>
      <c r="CD34" s="10">
        <v>104944.3425</v>
      </c>
      <c r="CE34" s="10">
        <v>104944.3425</v>
      </c>
      <c r="CF34" s="10">
        <v>104944.3425</v>
      </c>
      <c r="CG34" s="10">
        <v>104944.3425</v>
      </c>
      <c r="CH34" s="10">
        <v>104944.3425</v>
      </c>
      <c r="CI34" s="10">
        <v>104944.3425</v>
      </c>
      <c r="CJ34" s="10">
        <v>104944.3425</v>
      </c>
      <c r="CK34" s="10">
        <v>104944.3425</v>
      </c>
      <c r="CL34" s="10">
        <v>104944.3425</v>
      </c>
      <c r="CM34" s="10">
        <v>104944.3425</v>
      </c>
      <c r="CN34" s="10">
        <v>104944.3425</v>
      </c>
      <c r="CO34" s="10">
        <v>104944.3425</v>
      </c>
      <c r="CP34" s="10">
        <v>104944.3425</v>
      </c>
      <c r="CQ34" s="10">
        <v>104944.3425</v>
      </c>
      <c r="CR34" s="10">
        <v>104944.3425</v>
      </c>
      <c r="CS34" s="10">
        <v>104944.3425</v>
      </c>
      <c r="CT34" s="10">
        <v>104944.3425</v>
      </c>
      <c r="CU34" s="10">
        <v>104944.3425</v>
      </c>
      <c r="CV34" s="10">
        <v>104944.3425</v>
      </c>
      <c r="CW34" s="10">
        <v>104944.3425</v>
      </c>
      <c r="CX34" s="10">
        <v>104944.3425</v>
      </c>
      <c r="CY34" s="10">
        <v>104944.3425</v>
      </c>
      <c r="CZ34" s="10">
        <v>104944.3425</v>
      </c>
      <c r="DA34" s="10">
        <v>104944.3425</v>
      </c>
      <c r="DB34" s="10">
        <v>104944.3425</v>
      </c>
      <c r="DC34" s="10">
        <v>104944.3425</v>
      </c>
      <c r="DD34" s="10">
        <v>104944.3425</v>
      </c>
      <c r="DE34" s="10">
        <v>104944.3425</v>
      </c>
      <c r="DF34" s="10">
        <v>104944.3425</v>
      </c>
      <c r="DG34" s="10">
        <v>104944.3425</v>
      </c>
      <c r="DH34" s="10">
        <v>120685.993875</v>
      </c>
      <c r="DI34" s="10">
        <v>120685.993875</v>
      </c>
      <c r="DJ34" s="10">
        <v>120685.993875</v>
      </c>
      <c r="DK34" s="10">
        <v>120685.993875</v>
      </c>
      <c r="DL34" s="10">
        <v>120685.993875</v>
      </c>
      <c r="DM34" s="10">
        <v>120685.993875</v>
      </c>
      <c r="DN34" s="10">
        <v>120685.993875</v>
      </c>
      <c r="DO34" s="10">
        <v>120685.993875</v>
      </c>
      <c r="DP34" s="10">
        <v>120685.993875</v>
      </c>
      <c r="DQ34" s="10">
        <v>120685.993875</v>
      </c>
      <c r="DR34" s="10">
        <v>120685.993875</v>
      </c>
      <c r="DS34" s="10">
        <v>120685.993875</v>
      </c>
      <c r="DT34" s="10">
        <v>120685.993875</v>
      </c>
      <c r="DU34" s="10">
        <v>120685.993875</v>
      </c>
      <c r="DV34" s="10">
        <v>120685.993875</v>
      </c>
      <c r="DW34" s="10">
        <v>120685.993875</v>
      </c>
      <c r="DX34" s="10">
        <v>120685.993875</v>
      </c>
      <c r="DY34" s="10">
        <v>120685.993875</v>
      </c>
      <c r="DZ34" s="10">
        <v>120685.993875</v>
      </c>
      <c r="EA34" s="10">
        <v>120685.993875</v>
      </c>
      <c r="EB34" s="10">
        <v>120685.993875</v>
      </c>
      <c r="EC34" s="10">
        <v>120685.993875</v>
      </c>
      <c r="ED34" s="10">
        <v>120685.993875</v>
      </c>
      <c r="EE34" s="10">
        <v>120685.993875</v>
      </c>
      <c r="EF34" s="10">
        <v>120685.993875</v>
      </c>
      <c r="EG34" s="10">
        <v>120685.993875</v>
      </c>
      <c r="EH34" s="10">
        <v>120685.993875</v>
      </c>
      <c r="EI34" s="10">
        <v>120685.993875</v>
      </c>
      <c r="EJ34" s="10">
        <v>120685.993875</v>
      </c>
      <c r="EK34" s="10">
        <v>120685.993875</v>
      </c>
      <c r="EL34" s="10">
        <v>120685.993875</v>
      </c>
      <c r="EM34" s="10">
        <v>120685.993875</v>
      </c>
      <c r="EN34" s="10">
        <v>120685.993875</v>
      </c>
      <c r="EO34" s="10">
        <v>120685.993875</v>
      </c>
      <c r="EP34" s="10">
        <v>120685.993875</v>
      </c>
      <c r="EQ34" s="10">
        <v>120685.993875</v>
      </c>
      <c r="ER34" s="10">
        <v>138788.89295625</v>
      </c>
      <c r="ES34" s="10">
        <v>138788.89295625</v>
      </c>
      <c r="ET34" s="10">
        <v>138788.89295625</v>
      </c>
      <c r="EU34" s="10">
        <v>138788.89295625</v>
      </c>
      <c r="EV34" s="10">
        <v>138788.89295625</v>
      </c>
      <c r="EW34" s="10">
        <v>138788.89295625</v>
      </c>
      <c r="EX34" s="10">
        <v>138788.89295625</v>
      </c>
      <c r="EY34" s="10">
        <v>138788.89295625</v>
      </c>
      <c r="EZ34" s="10">
        <v>138788.89295625</v>
      </c>
      <c r="FA34" s="10">
        <v>138788.89295625</v>
      </c>
      <c r="FB34" s="10">
        <v>138788.89295625</v>
      </c>
      <c r="FC34" s="10">
        <v>138788.89295625</v>
      </c>
      <c r="FD34" s="10">
        <v>138788.89295625</v>
      </c>
      <c r="FE34" s="10">
        <v>138788.89295625</v>
      </c>
      <c r="FF34" s="10">
        <v>138788.89295625</v>
      </c>
    </row>
    <row r="35" spans="1:162" ht="16.5">
      <c r="A35" s="8" t="s">
        <v>76</v>
      </c>
      <c r="B35" s="9" t="s">
        <v>77</v>
      </c>
      <c r="C35" s="22">
        <v>117991.00000000001</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v>117991.00000000001</v>
      </c>
      <c r="AF35" s="22">
        <v>117991.00000000001</v>
      </c>
      <c r="AG35" s="22">
        <v>117991.00000000001</v>
      </c>
      <c r="AH35" s="22">
        <v>117991.00000000001</v>
      </c>
      <c r="AI35" s="22">
        <v>117991.00000000001</v>
      </c>
      <c r="AJ35" s="22">
        <v>117991.00000000001</v>
      </c>
      <c r="AK35" s="22">
        <v>117991.00000000001</v>
      </c>
      <c r="AL35" s="22">
        <v>117991.00000000001</v>
      </c>
      <c r="AM35" s="22">
        <v>117991.00000000001</v>
      </c>
      <c r="AN35" s="10">
        <v>135689.65000000002</v>
      </c>
      <c r="AO35" s="10">
        <v>135689.65000000002</v>
      </c>
      <c r="AP35" s="10">
        <v>135689.65000000002</v>
      </c>
      <c r="AQ35" s="10">
        <v>135689.65000000002</v>
      </c>
      <c r="AR35" s="10">
        <v>135689.65000000002</v>
      </c>
      <c r="AS35" s="10">
        <v>135689.65000000002</v>
      </c>
      <c r="AT35" s="10">
        <v>135689.65000000002</v>
      </c>
      <c r="AU35" s="10">
        <v>135689.65000000002</v>
      </c>
      <c r="AV35" s="10">
        <v>135689.65000000002</v>
      </c>
      <c r="AW35" s="10">
        <v>135689.65000000002</v>
      </c>
      <c r="AX35" s="10">
        <v>135689.65000000002</v>
      </c>
      <c r="AY35" s="10">
        <v>135689.65000000002</v>
      </c>
      <c r="AZ35" s="10">
        <v>135689.65000000002</v>
      </c>
      <c r="BA35" s="10">
        <v>135689.65000000002</v>
      </c>
      <c r="BB35" s="10">
        <v>135689.65000000002</v>
      </c>
      <c r="BC35" s="10">
        <v>135689.65000000002</v>
      </c>
      <c r="BD35" s="10">
        <v>135689.65000000002</v>
      </c>
      <c r="BE35" s="10">
        <v>135689.65000000002</v>
      </c>
      <c r="BF35" s="10">
        <v>135689.65000000002</v>
      </c>
      <c r="BG35" s="10">
        <v>135689.65000000002</v>
      </c>
      <c r="BH35" s="10">
        <v>135689.65000000002</v>
      </c>
      <c r="BI35" s="10">
        <v>135689.65000000002</v>
      </c>
      <c r="BJ35" s="10">
        <v>135689.65000000002</v>
      </c>
      <c r="BK35" s="10">
        <v>135689.65000000002</v>
      </c>
      <c r="BL35" s="10">
        <v>135689.65000000002</v>
      </c>
      <c r="BM35" s="10">
        <v>135689.65000000002</v>
      </c>
      <c r="BN35" s="10">
        <v>135689.65000000002</v>
      </c>
      <c r="BO35" s="10">
        <v>135689.65000000002</v>
      </c>
      <c r="BP35" s="10">
        <v>135689.65000000002</v>
      </c>
      <c r="BQ35" s="10">
        <v>135689.65000000002</v>
      </c>
      <c r="BR35" s="10">
        <v>135689.65000000002</v>
      </c>
      <c r="BS35" s="10">
        <v>135689.65000000002</v>
      </c>
      <c r="BT35" s="10">
        <v>135689.65000000002</v>
      </c>
      <c r="BU35" s="10">
        <v>135689.65000000002</v>
      </c>
      <c r="BV35" s="10">
        <v>135689.65000000002</v>
      </c>
      <c r="BW35" s="10">
        <v>135689.65000000002</v>
      </c>
      <c r="BX35" s="10">
        <v>156043.09750000003</v>
      </c>
      <c r="BY35" s="10">
        <v>156043.09750000003</v>
      </c>
      <c r="BZ35" s="10">
        <v>156043.09750000003</v>
      </c>
      <c r="CA35" s="10">
        <v>156043.09750000003</v>
      </c>
      <c r="CB35" s="10">
        <v>156043.09750000003</v>
      </c>
      <c r="CC35" s="10">
        <v>156043.09750000003</v>
      </c>
      <c r="CD35" s="10">
        <v>156043.09750000003</v>
      </c>
      <c r="CE35" s="10">
        <v>156043.09750000003</v>
      </c>
      <c r="CF35" s="10">
        <v>156043.09750000003</v>
      </c>
      <c r="CG35" s="10">
        <v>156043.09750000003</v>
      </c>
      <c r="CH35" s="10">
        <v>156043.09750000003</v>
      </c>
      <c r="CI35" s="10">
        <v>156043.09750000003</v>
      </c>
      <c r="CJ35" s="10">
        <v>156043.09750000003</v>
      </c>
      <c r="CK35" s="10">
        <v>156043.09750000003</v>
      </c>
      <c r="CL35" s="10">
        <v>156043.09750000003</v>
      </c>
      <c r="CM35" s="10">
        <v>156043.09750000003</v>
      </c>
      <c r="CN35" s="10">
        <v>156043.09750000003</v>
      </c>
      <c r="CO35" s="10">
        <v>156043.09750000003</v>
      </c>
      <c r="CP35" s="10">
        <v>156043.09750000003</v>
      </c>
      <c r="CQ35" s="10">
        <v>156043.09750000003</v>
      </c>
      <c r="CR35" s="10">
        <v>156043.09750000003</v>
      </c>
      <c r="CS35" s="10">
        <v>156043.09750000003</v>
      </c>
      <c r="CT35" s="10">
        <v>156043.09750000003</v>
      </c>
      <c r="CU35" s="10">
        <v>156043.09750000003</v>
      </c>
      <c r="CV35" s="10">
        <v>156043.09750000003</v>
      </c>
      <c r="CW35" s="10">
        <v>156043.09750000003</v>
      </c>
      <c r="CX35" s="10">
        <v>156043.09750000003</v>
      </c>
      <c r="CY35" s="10">
        <v>156043.09750000003</v>
      </c>
      <c r="CZ35" s="10">
        <v>156043.09750000003</v>
      </c>
      <c r="DA35" s="10">
        <v>156043.09750000003</v>
      </c>
      <c r="DB35" s="10">
        <v>156043.09750000003</v>
      </c>
      <c r="DC35" s="10">
        <v>156043.09750000003</v>
      </c>
      <c r="DD35" s="10">
        <v>156043.09750000003</v>
      </c>
      <c r="DE35" s="10">
        <v>156043.09750000003</v>
      </c>
      <c r="DF35" s="10">
        <v>156043.09750000003</v>
      </c>
      <c r="DG35" s="10">
        <v>156043.09750000003</v>
      </c>
      <c r="DH35" s="10">
        <v>179449.56212500003</v>
      </c>
      <c r="DI35" s="10">
        <v>179449.56212500003</v>
      </c>
      <c r="DJ35" s="10">
        <v>179449.56212500003</v>
      </c>
      <c r="DK35" s="10">
        <v>179449.56212500003</v>
      </c>
      <c r="DL35" s="10">
        <v>179449.56212500003</v>
      </c>
      <c r="DM35" s="10">
        <v>179449.56212500003</v>
      </c>
      <c r="DN35" s="10">
        <v>179449.56212500003</v>
      </c>
      <c r="DO35" s="10">
        <v>179449.56212500003</v>
      </c>
      <c r="DP35" s="10">
        <v>179449.56212500003</v>
      </c>
      <c r="DQ35" s="10">
        <v>179449.56212500003</v>
      </c>
      <c r="DR35" s="10">
        <v>179449.56212500003</v>
      </c>
      <c r="DS35" s="10">
        <v>179449.56212500003</v>
      </c>
      <c r="DT35" s="10">
        <v>179449.56212500003</v>
      </c>
      <c r="DU35" s="10">
        <v>179449.56212500003</v>
      </c>
      <c r="DV35" s="10">
        <v>179449.56212500003</v>
      </c>
      <c r="DW35" s="10">
        <v>179449.56212500003</v>
      </c>
      <c r="DX35" s="10">
        <v>179449.56212500003</v>
      </c>
      <c r="DY35" s="10">
        <v>179449.56212500003</v>
      </c>
      <c r="DZ35" s="10">
        <v>179449.56212500003</v>
      </c>
      <c r="EA35" s="10">
        <v>179449.56212500003</v>
      </c>
      <c r="EB35" s="10">
        <v>179449.56212500003</v>
      </c>
      <c r="EC35" s="10">
        <v>179449.56212500003</v>
      </c>
      <c r="ED35" s="10">
        <v>179449.56212500003</v>
      </c>
      <c r="EE35" s="10">
        <v>179449.56212500003</v>
      </c>
      <c r="EF35" s="10">
        <v>179449.56212500003</v>
      </c>
      <c r="EG35" s="10">
        <v>179449.56212500003</v>
      </c>
      <c r="EH35" s="10">
        <v>179449.56212500003</v>
      </c>
      <c r="EI35" s="10">
        <v>179449.56212500003</v>
      </c>
      <c r="EJ35" s="10">
        <v>179449.56212500003</v>
      </c>
      <c r="EK35" s="10">
        <v>179449.56212500003</v>
      </c>
      <c r="EL35" s="10">
        <v>179449.56212500003</v>
      </c>
      <c r="EM35" s="10">
        <v>179449.56212500003</v>
      </c>
      <c r="EN35" s="10">
        <v>179449.56212500003</v>
      </c>
      <c r="EO35" s="10">
        <v>179449.56212500003</v>
      </c>
      <c r="EP35" s="10">
        <v>179449.56212500003</v>
      </c>
      <c r="EQ35" s="10">
        <v>179449.56212500003</v>
      </c>
      <c r="ER35" s="10">
        <v>206366.99644375002</v>
      </c>
      <c r="ES35" s="10">
        <v>206366.99644375002</v>
      </c>
      <c r="ET35" s="10">
        <v>206366.99644375002</v>
      </c>
      <c r="EU35" s="10">
        <v>206366.99644375002</v>
      </c>
      <c r="EV35" s="10">
        <v>206366.99644375002</v>
      </c>
      <c r="EW35" s="10">
        <v>206366.99644375002</v>
      </c>
      <c r="EX35" s="10">
        <v>206366.99644375002</v>
      </c>
      <c r="EY35" s="10">
        <v>206366.99644375002</v>
      </c>
      <c r="EZ35" s="10">
        <v>206366.99644375002</v>
      </c>
      <c r="FA35" s="10">
        <v>206366.99644375002</v>
      </c>
      <c r="FB35" s="10">
        <v>206366.99644375002</v>
      </c>
      <c r="FC35" s="10">
        <v>206366.99644375002</v>
      </c>
      <c r="FD35" s="10">
        <v>206366.99644375002</v>
      </c>
      <c r="FE35" s="10">
        <v>206366.99644375002</v>
      </c>
      <c r="FF35" s="10">
        <v>206366.99644375002</v>
      </c>
    </row>
    <row r="36" spans="1:162" s="15" customFormat="1" ht="16.5">
      <c r="A36" s="11" t="s">
        <v>78</v>
      </c>
      <c r="B36" s="12" t="s">
        <v>79</v>
      </c>
      <c r="C36" s="13">
        <v>118085</v>
      </c>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13">
        <v>118085</v>
      </c>
      <c r="AF36" s="13">
        <v>118085</v>
      </c>
      <c r="AG36" s="13">
        <v>118085</v>
      </c>
      <c r="AH36" s="13">
        <v>118085</v>
      </c>
      <c r="AI36" s="13">
        <v>118085</v>
      </c>
      <c r="AJ36" s="13">
        <v>118085</v>
      </c>
      <c r="AK36" s="13">
        <v>118085</v>
      </c>
      <c r="AL36" s="13">
        <v>118085</v>
      </c>
      <c r="AM36" s="13">
        <v>118085</v>
      </c>
      <c r="AN36" s="14">
        <f>AM36*1.15</f>
        <v>135797.75</v>
      </c>
      <c r="AO36" s="14">
        <f>AN36</f>
        <v>135797.75</v>
      </c>
      <c r="AP36" s="14">
        <f t="shared" ref="AP36:BW36" si="35">AO36</f>
        <v>135797.75</v>
      </c>
      <c r="AQ36" s="14">
        <f t="shared" si="35"/>
        <v>135797.75</v>
      </c>
      <c r="AR36" s="14">
        <f t="shared" si="35"/>
        <v>135797.75</v>
      </c>
      <c r="AS36" s="14">
        <f t="shared" si="35"/>
        <v>135797.75</v>
      </c>
      <c r="AT36" s="14">
        <f t="shared" si="35"/>
        <v>135797.75</v>
      </c>
      <c r="AU36" s="14">
        <f t="shared" si="35"/>
        <v>135797.75</v>
      </c>
      <c r="AV36" s="14">
        <f t="shared" si="35"/>
        <v>135797.75</v>
      </c>
      <c r="AW36" s="14">
        <f t="shared" si="35"/>
        <v>135797.75</v>
      </c>
      <c r="AX36" s="14">
        <f t="shared" si="35"/>
        <v>135797.75</v>
      </c>
      <c r="AY36" s="14">
        <f t="shared" si="35"/>
        <v>135797.75</v>
      </c>
      <c r="AZ36" s="14">
        <f t="shared" si="35"/>
        <v>135797.75</v>
      </c>
      <c r="BA36" s="14">
        <f t="shared" si="35"/>
        <v>135797.75</v>
      </c>
      <c r="BB36" s="14">
        <f t="shared" si="35"/>
        <v>135797.75</v>
      </c>
      <c r="BC36" s="14">
        <f t="shared" si="35"/>
        <v>135797.75</v>
      </c>
      <c r="BD36" s="14">
        <f t="shared" si="35"/>
        <v>135797.75</v>
      </c>
      <c r="BE36" s="14">
        <f t="shared" si="35"/>
        <v>135797.75</v>
      </c>
      <c r="BF36" s="14">
        <f t="shared" si="35"/>
        <v>135797.75</v>
      </c>
      <c r="BG36" s="14">
        <f t="shared" si="35"/>
        <v>135797.75</v>
      </c>
      <c r="BH36" s="14">
        <f t="shared" si="35"/>
        <v>135797.75</v>
      </c>
      <c r="BI36" s="14">
        <f t="shared" si="35"/>
        <v>135797.75</v>
      </c>
      <c r="BJ36" s="14">
        <f t="shared" si="35"/>
        <v>135797.75</v>
      </c>
      <c r="BK36" s="14">
        <f t="shared" si="35"/>
        <v>135797.75</v>
      </c>
      <c r="BL36" s="14">
        <f t="shared" si="35"/>
        <v>135797.75</v>
      </c>
      <c r="BM36" s="14">
        <f t="shared" si="35"/>
        <v>135797.75</v>
      </c>
      <c r="BN36" s="14">
        <f t="shared" si="35"/>
        <v>135797.75</v>
      </c>
      <c r="BO36" s="14">
        <f t="shared" si="35"/>
        <v>135797.75</v>
      </c>
      <c r="BP36" s="14">
        <f t="shared" si="35"/>
        <v>135797.75</v>
      </c>
      <c r="BQ36" s="14">
        <f t="shared" si="35"/>
        <v>135797.75</v>
      </c>
      <c r="BR36" s="14">
        <f t="shared" si="35"/>
        <v>135797.75</v>
      </c>
      <c r="BS36" s="14">
        <f t="shared" si="35"/>
        <v>135797.75</v>
      </c>
      <c r="BT36" s="14">
        <f t="shared" si="35"/>
        <v>135797.75</v>
      </c>
      <c r="BU36" s="14">
        <f t="shared" si="35"/>
        <v>135797.75</v>
      </c>
      <c r="BV36" s="14">
        <f t="shared" si="35"/>
        <v>135797.75</v>
      </c>
      <c r="BW36" s="14">
        <f t="shared" si="35"/>
        <v>135797.75</v>
      </c>
      <c r="BX36" s="14">
        <f>BW36*1.15</f>
        <v>156167.41249999998</v>
      </c>
      <c r="BY36" s="14">
        <f>BX36</f>
        <v>156167.41249999998</v>
      </c>
      <c r="BZ36" s="14">
        <f t="shared" ref="BZ36:DG36" si="36">BY36</f>
        <v>156167.41249999998</v>
      </c>
      <c r="CA36" s="14">
        <f t="shared" si="36"/>
        <v>156167.41249999998</v>
      </c>
      <c r="CB36" s="14">
        <f t="shared" si="36"/>
        <v>156167.41249999998</v>
      </c>
      <c r="CC36" s="14">
        <f t="shared" si="36"/>
        <v>156167.41249999998</v>
      </c>
      <c r="CD36" s="14">
        <f t="shared" si="36"/>
        <v>156167.41249999998</v>
      </c>
      <c r="CE36" s="14">
        <f t="shared" si="36"/>
        <v>156167.41249999998</v>
      </c>
      <c r="CF36" s="14">
        <f t="shared" si="36"/>
        <v>156167.41249999998</v>
      </c>
      <c r="CG36" s="14">
        <f t="shared" si="36"/>
        <v>156167.41249999998</v>
      </c>
      <c r="CH36" s="14">
        <f t="shared" si="36"/>
        <v>156167.41249999998</v>
      </c>
      <c r="CI36" s="14">
        <f t="shared" si="36"/>
        <v>156167.41249999998</v>
      </c>
      <c r="CJ36" s="14">
        <f t="shared" si="36"/>
        <v>156167.41249999998</v>
      </c>
      <c r="CK36" s="14">
        <f t="shared" si="36"/>
        <v>156167.41249999998</v>
      </c>
      <c r="CL36" s="14">
        <f t="shared" si="36"/>
        <v>156167.41249999998</v>
      </c>
      <c r="CM36" s="14">
        <f t="shared" si="36"/>
        <v>156167.41249999998</v>
      </c>
      <c r="CN36" s="14">
        <f t="shared" si="36"/>
        <v>156167.41249999998</v>
      </c>
      <c r="CO36" s="14">
        <f t="shared" si="36"/>
        <v>156167.41249999998</v>
      </c>
      <c r="CP36" s="14">
        <f t="shared" si="36"/>
        <v>156167.41249999998</v>
      </c>
      <c r="CQ36" s="14">
        <f t="shared" si="36"/>
        <v>156167.41249999998</v>
      </c>
      <c r="CR36" s="14">
        <f t="shared" si="36"/>
        <v>156167.41249999998</v>
      </c>
      <c r="CS36" s="14">
        <f t="shared" si="36"/>
        <v>156167.41249999998</v>
      </c>
      <c r="CT36" s="14">
        <f t="shared" si="36"/>
        <v>156167.41249999998</v>
      </c>
      <c r="CU36" s="14">
        <f t="shared" si="36"/>
        <v>156167.41249999998</v>
      </c>
      <c r="CV36" s="14">
        <f t="shared" si="36"/>
        <v>156167.41249999998</v>
      </c>
      <c r="CW36" s="14">
        <f t="shared" si="36"/>
        <v>156167.41249999998</v>
      </c>
      <c r="CX36" s="14">
        <f t="shared" si="36"/>
        <v>156167.41249999998</v>
      </c>
      <c r="CY36" s="14">
        <f t="shared" si="36"/>
        <v>156167.41249999998</v>
      </c>
      <c r="CZ36" s="14">
        <f t="shared" si="36"/>
        <v>156167.41249999998</v>
      </c>
      <c r="DA36" s="14">
        <f t="shared" si="36"/>
        <v>156167.41249999998</v>
      </c>
      <c r="DB36" s="14">
        <f t="shared" si="36"/>
        <v>156167.41249999998</v>
      </c>
      <c r="DC36" s="14">
        <f t="shared" si="36"/>
        <v>156167.41249999998</v>
      </c>
      <c r="DD36" s="14">
        <f t="shared" si="36"/>
        <v>156167.41249999998</v>
      </c>
      <c r="DE36" s="14">
        <f t="shared" si="36"/>
        <v>156167.41249999998</v>
      </c>
      <c r="DF36" s="14">
        <f t="shared" si="36"/>
        <v>156167.41249999998</v>
      </c>
      <c r="DG36" s="14">
        <f t="shared" si="36"/>
        <v>156167.41249999998</v>
      </c>
      <c r="DH36" s="14">
        <f>DG36*1.15</f>
        <v>179592.52437499995</v>
      </c>
      <c r="DI36" s="14">
        <f>DH36</f>
        <v>179592.52437499995</v>
      </c>
      <c r="DJ36" s="14">
        <f t="shared" ref="DJ36:EQ36" si="37">DI36</f>
        <v>179592.52437499995</v>
      </c>
      <c r="DK36" s="14">
        <f t="shared" si="37"/>
        <v>179592.52437499995</v>
      </c>
      <c r="DL36" s="14">
        <f t="shared" si="37"/>
        <v>179592.52437499995</v>
      </c>
      <c r="DM36" s="14">
        <f t="shared" si="37"/>
        <v>179592.52437499995</v>
      </c>
      <c r="DN36" s="14">
        <f t="shared" si="37"/>
        <v>179592.52437499995</v>
      </c>
      <c r="DO36" s="14">
        <f t="shared" si="37"/>
        <v>179592.52437499995</v>
      </c>
      <c r="DP36" s="14">
        <f t="shared" si="37"/>
        <v>179592.52437499995</v>
      </c>
      <c r="DQ36" s="14">
        <f t="shared" si="37"/>
        <v>179592.52437499995</v>
      </c>
      <c r="DR36" s="14">
        <f t="shared" si="37"/>
        <v>179592.52437499995</v>
      </c>
      <c r="DS36" s="14">
        <f t="shared" si="37"/>
        <v>179592.52437499995</v>
      </c>
      <c r="DT36" s="14">
        <f t="shared" si="37"/>
        <v>179592.52437499995</v>
      </c>
      <c r="DU36" s="14">
        <f t="shared" si="37"/>
        <v>179592.52437499995</v>
      </c>
      <c r="DV36" s="14">
        <f t="shared" si="37"/>
        <v>179592.52437499995</v>
      </c>
      <c r="DW36" s="14">
        <f t="shared" si="37"/>
        <v>179592.52437499995</v>
      </c>
      <c r="DX36" s="14">
        <f t="shared" si="37"/>
        <v>179592.52437499995</v>
      </c>
      <c r="DY36" s="14">
        <f t="shared" si="37"/>
        <v>179592.52437499995</v>
      </c>
      <c r="DZ36" s="14">
        <f t="shared" si="37"/>
        <v>179592.52437499995</v>
      </c>
      <c r="EA36" s="14">
        <f t="shared" si="37"/>
        <v>179592.52437499995</v>
      </c>
      <c r="EB36" s="14">
        <f t="shared" si="37"/>
        <v>179592.52437499995</v>
      </c>
      <c r="EC36" s="14">
        <f t="shared" si="37"/>
        <v>179592.52437499995</v>
      </c>
      <c r="ED36" s="14">
        <f t="shared" si="37"/>
        <v>179592.52437499995</v>
      </c>
      <c r="EE36" s="14">
        <f t="shared" si="37"/>
        <v>179592.52437499995</v>
      </c>
      <c r="EF36" s="14">
        <f t="shared" si="37"/>
        <v>179592.52437499995</v>
      </c>
      <c r="EG36" s="14">
        <f t="shared" si="37"/>
        <v>179592.52437499995</v>
      </c>
      <c r="EH36" s="14">
        <f t="shared" si="37"/>
        <v>179592.52437499995</v>
      </c>
      <c r="EI36" s="14">
        <f t="shared" si="37"/>
        <v>179592.52437499995</v>
      </c>
      <c r="EJ36" s="14">
        <f t="shared" si="37"/>
        <v>179592.52437499995</v>
      </c>
      <c r="EK36" s="14">
        <f t="shared" si="37"/>
        <v>179592.52437499995</v>
      </c>
      <c r="EL36" s="14">
        <f t="shared" si="37"/>
        <v>179592.52437499995</v>
      </c>
      <c r="EM36" s="14">
        <f t="shared" si="37"/>
        <v>179592.52437499995</v>
      </c>
      <c r="EN36" s="14">
        <f t="shared" si="37"/>
        <v>179592.52437499995</v>
      </c>
      <c r="EO36" s="14">
        <f t="shared" si="37"/>
        <v>179592.52437499995</v>
      </c>
      <c r="EP36" s="14">
        <f t="shared" si="37"/>
        <v>179592.52437499995</v>
      </c>
      <c r="EQ36" s="14">
        <f t="shared" si="37"/>
        <v>179592.52437499995</v>
      </c>
      <c r="ER36" s="14">
        <f>EQ36*1.15</f>
        <v>206531.40303124994</v>
      </c>
      <c r="ES36" s="14">
        <f>ER36</f>
        <v>206531.40303124994</v>
      </c>
      <c r="ET36" s="14">
        <f t="shared" ref="ET36:FF36" si="38">ES36</f>
        <v>206531.40303124994</v>
      </c>
      <c r="EU36" s="14">
        <f t="shared" si="38"/>
        <v>206531.40303124994</v>
      </c>
      <c r="EV36" s="14">
        <f t="shared" si="38"/>
        <v>206531.40303124994</v>
      </c>
      <c r="EW36" s="14">
        <f t="shared" si="38"/>
        <v>206531.40303124994</v>
      </c>
      <c r="EX36" s="14">
        <f t="shared" si="38"/>
        <v>206531.40303124994</v>
      </c>
      <c r="EY36" s="14">
        <f t="shared" si="38"/>
        <v>206531.40303124994</v>
      </c>
      <c r="EZ36" s="14">
        <f t="shared" si="38"/>
        <v>206531.40303124994</v>
      </c>
      <c r="FA36" s="14">
        <f t="shared" si="38"/>
        <v>206531.40303124994</v>
      </c>
      <c r="FB36" s="14">
        <f t="shared" si="38"/>
        <v>206531.40303124994</v>
      </c>
      <c r="FC36" s="14">
        <f t="shared" si="38"/>
        <v>206531.40303124994</v>
      </c>
      <c r="FD36" s="14">
        <f t="shared" si="38"/>
        <v>206531.40303124994</v>
      </c>
      <c r="FE36" s="14">
        <f t="shared" si="38"/>
        <v>206531.40303124994</v>
      </c>
      <c r="FF36" s="14">
        <f t="shared" si="38"/>
        <v>206531.40303124994</v>
      </c>
    </row>
    <row r="37" spans="1:162" ht="16.5">
      <c r="A37" s="8" t="s">
        <v>80</v>
      </c>
      <c r="B37" s="9" t="s">
        <v>81</v>
      </c>
      <c r="C37" s="22">
        <v>68283</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v>68283</v>
      </c>
      <c r="AF37" s="22">
        <v>68283</v>
      </c>
      <c r="AG37" s="22">
        <v>68283</v>
      </c>
      <c r="AH37" s="22">
        <v>68283</v>
      </c>
      <c r="AI37" s="22">
        <v>68283</v>
      </c>
      <c r="AJ37" s="22">
        <v>68283</v>
      </c>
      <c r="AK37" s="22">
        <v>68283</v>
      </c>
      <c r="AL37" s="22">
        <v>68283</v>
      </c>
      <c r="AM37" s="22">
        <v>68283</v>
      </c>
      <c r="AN37" s="10">
        <v>78525.45</v>
      </c>
      <c r="AO37" s="10">
        <v>78525.45</v>
      </c>
      <c r="AP37" s="10">
        <v>78525.45</v>
      </c>
      <c r="AQ37" s="10">
        <v>78525.45</v>
      </c>
      <c r="AR37" s="10">
        <v>78525.45</v>
      </c>
      <c r="AS37" s="10">
        <v>78525.45</v>
      </c>
      <c r="AT37" s="10">
        <v>78525.45</v>
      </c>
      <c r="AU37" s="10">
        <v>78525.45</v>
      </c>
      <c r="AV37" s="10">
        <v>78525.45</v>
      </c>
      <c r="AW37" s="10">
        <v>78525.45</v>
      </c>
      <c r="AX37" s="10">
        <v>78525.45</v>
      </c>
      <c r="AY37" s="10">
        <v>78525.45</v>
      </c>
      <c r="AZ37" s="10">
        <v>78525.45</v>
      </c>
      <c r="BA37" s="10">
        <v>78525.45</v>
      </c>
      <c r="BB37" s="10">
        <v>78525.45</v>
      </c>
      <c r="BC37" s="10">
        <v>78525.45</v>
      </c>
      <c r="BD37" s="10">
        <v>78525.45</v>
      </c>
      <c r="BE37" s="10">
        <v>78525.45</v>
      </c>
      <c r="BF37" s="10">
        <v>78525.45</v>
      </c>
      <c r="BG37" s="10">
        <v>78525.45</v>
      </c>
      <c r="BH37" s="10">
        <v>78525.45</v>
      </c>
      <c r="BI37" s="10">
        <v>78525.45</v>
      </c>
      <c r="BJ37" s="10">
        <v>78525.45</v>
      </c>
      <c r="BK37" s="10">
        <v>78525.45</v>
      </c>
      <c r="BL37" s="10">
        <v>78525.45</v>
      </c>
      <c r="BM37" s="10">
        <v>78525.45</v>
      </c>
      <c r="BN37" s="10">
        <v>78525.45</v>
      </c>
      <c r="BO37" s="10">
        <v>78525.45</v>
      </c>
      <c r="BP37" s="10">
        <v>78525.45</v>
      </c>
      <c r="BQ37" s="10">
        <v>78525.45</v>
      </c>
      <c r="BR37" s="10">
        <v>78525.45</v>
      </c>
      <c r="BS37" s="10">
        <v>78525.45</v>
      </c>
      <c r="BT37" s="10">
        <v>78525.45</v>
      </c>
      <c r="BU37" s="10">
        <v>78525.45</v>
      </c>
      <c r="BV37" s="10">
        <v>78525.45</v>
      </c>
      <c r="BW37" s="10">
        <v>78525.45</v>
      </c>
      <c r="BX37" s="10">
        <v>90304.267500000002</v>
      </c>
      <c r="BY37" s="10">
        <v>90304.267500000002</v>
      </c>
      <c r="BZ37" s="10">
        <v>90304.267500000002</v>
      </c>
      <c r="CA37" s="10">
        <v>90304.267500000002</v>
      </c>
      <c r="CB37" s="10">
        <v>90304.267500000002</v>
      </c>
      <c r="CC37" s="10">
        <v>90304.267500000002</v>
      </c>
      <c r="CD37" s="10">
        <v>90304.267500000002</v>
      </c>
      <c r="CE37" s="10">
        <v>90304.267500000002</v>
      </c>
      <c r="CF37" s="10">
        <v>90304.267500000002</v>
      </c>
      <c r="CG37" s="10">
        <v>90304.267500000002</v>
      </c>
      <c r="CH37" s="10">
        <v>90304.267500000002</v>
      </c>
      <c r="CI37" s="10">
        <v>90304.267500000002</v>
      </c>
      <c r="CJ37" s="10">
        <v>90304.267500000002</v>
      </c>
      <c r="CK37" s="10">
        <v>90304.267500000002</v>
      </c>
      <c r="CL37" s="10">
        <v>90304.267500000002</v>
      </c>
      <c r="CM37" s="10">
        <v>90304.267500000002</v>
      </c>
      <c r="CN37" s="10">
        <v>90304.267500000002</v>
      </c>
      <c r="CO37" s="10">
        <v>90304.267500000002</v>
      </c>
      <c r="CP37" s="10">
        <v>90304.267500000002</v>
      </c>
      <c r="CQ37" s="10">
        <v>90304.267500000002</v>
      </c>
      <c r="CR37" s="10">
        <v>90304.267500000002</v>
      </c>
      <c r="CS37" s="10">
        <v>90304.267500000002</v>
      </c>
      <c r="CT37" s="10">
        <v>90304.267500000002</v>
      </c>
      <c r="CU37" s="10">
        <v>90304.267500000002</v>
      </c>
      <c r="CV37" s="10">
        <v>90304.267500000002</v>
      </c>
      <c r="CW37" s="10">
        <v>90304.267500000002</v>
      </c>
      <c r="CX37" s="10">
        <v>90304.267500000002</v>
      </c>
      <c r="CY37" s="10">
        <v>90304.267500000002</v>
      </c>
      <c r="CZ37" s="10">
        <v>90304.267500000002</v>
      </c>
      <c r="DA37" s="10">
        <v>90304.267500000002</v>
      </c>
      <c r="DB37" s="10">
        <v>90304.267500000002</v>
      </c>
      <c r="DC37" s="10">
        <v>90304.267500000002</v>
      </c>
      <c r="DD37" s="10">
        <v>90304.267500000002</v>
      </c>
      <c r="DE37" s="10">
        <v>90304.267500000002</v>
      </c>
      <c r="DF37" s="10">
        <v>90304.267500000002</v>
      </c>
      <c r="DG37" s="10">
        <v>90304.267500000002</v>
      </c>
      <c r="DH37" s="10">
        <v>103849.90762500001</v>
      </c>
      <c r="DI37" s="10">
        <v>103849.90762500001</v>
      </c>
      <c r="DJ37" s="10">
        <v>103849.90762500001</v>
      </c>
      <c r="DK37" s="10">
        <v>103849.90762500001</v>
      </c>
      <c r="DL37" s="10">
        <v>103849.90762500001</v>
      </c>
      <c r="DM37" s="10">
        <v>103849.90762500001</v>
      </c>
      <c r="DN37" s="10">
        <v>103849.90762500001</v>
      </c>
      <c r="DO37" s="10">
        <v>103849.90762500001</v>
      </c>
      <c r="DP37" s="10">
        <v>103849.90762500001</v>
      </c>
      <c r="DQ37" s="10">
        <v>103849.90762500001</v>
      </c>
      <c r="DR37" s="10">
        <v>103849.90762500001</v>
      </c>
      <c r="DS37" s="10">
        <v>103849.90762500001</v>
      </c>
      <c r="DT37" s="10">
        <v>103849.90762500001</v>
      </c>
      <c r="DU37" s="10">
        <v>103849.90762500001</v>
      </c>
      <c r="DV37" s="10">
        <v>103849.90762500001</v>
      </c>
      <c r="DW37" s="10">
        <v>103849.90762500001</v>
      </c>
      <c r="DX37" s="10">
        <v>103849.90762500001</v>
      </c>
      <c r="DY37" s="10">
        <v>103849.90762500001</v>
      </c>
      <c r="DZ37" s="10">
        <v>103849.90762500001</v>
      </c>
      <c r="EA37" s="10">
        <v>103849.90762500001</v>
      </c>
      <c r="EB37" s="10">
        <v>103849.90762500001</v>
      </c>
      <c r="EC37" s="10">
        <v>103849.90762500001</v>
      </c>
      <c r="ED37" s="10">
        <v>103849.90762500001</v>
      </c>
      <c r="EE37" s="10">
        <v>103849.90762500001</v>
      </c>
      <c r="EF37" s="10">
        <v>103849.90762500001</v>
      </c>
      <c r="EG37" s="10">
        <v>103849.90762500001</v>
      </c>
      <c r="EH37" s="10">
        <v>103849.90762500001</v>
      </c>
      <c r="EI37" s="10">
        <v>103849.90762500001</v>
      </c>
      <c r="EJ37" s="10">
        <v>103849.90762500001</v>
      </c>
      <c r="EK37" s="10">
        <v>103849.90762500001</v>
      </c>
      <c r="EL37" s="10">
        <v>103849.90762500001</v>
      </c>
      <c r="EM37" s="10">
        <v>103849.90762500001</v>
      </c>
      <c r="EN37" s="10">
        <v>103849.90762500001</v>
      </c>
      <c r="EO37" s="10">
        <v>103849.90762500001</v>
      </c>
      <c r="EP37" s="10">
        <v>103849.90762500001</v>
      </c>
      <c r="EQ37" s="10">
        <v>103849.90762500001</v>
      </c>
      <c r="ER37" s="10">
        <v>119427.39376875001</v>
      </c>
      <c r="ES37" s="10">
        <v>119427.39376875001</v>
      </c>
      <c r="ET37" s="10">
        <v>119427.39376875001</v>
      </c>
      <c r="EU37" s="10">
        <v>119427.39376875001</v>
      </c>
      <c r="EV37" s="10">
        <v>119427.39376875001</v>
      </c>
      <c r="EW37" s="10">
        <v>119427.39376875001</v>
      </c>
      <c r="EX37" s="10">
        <v>119427.39376875001</v>
      </c>
      <c r="EY37" s="10">
        <v>119427.39376875001</v>
      </c>
      <c r="EZ37" s="10">
        <v>119427.39376875001</v>
      </c>
      <c r="FA37" s="10">
        <v>119427.39376875001</v>
      </c>
      <c r="FB37" s="10">
        <v>119427.39376875001</v>
      </c>
      <c r="FC37" s="10">
        <v>119427.39376875001</v>
      </c>
      <c r="FD37" s="10">
        <v>119427.39376875001</v>
      </c>
      <c r="FE37" s="10">
        <v>119427.39376875001</v>
      </c>
      <c r="FF37" s="10">
        <v>119427.39376875001</v>
      </c>
    </row>
    <row r="38" spans="1:162" s="15" customFormat="1" ht="16.5">
      <c r="A38" s="11" t="s">
        <v>82</v>
      </c>
      <c r="B38" s="12" t="s">
        <v>83</v>
      </c>
      <c r="C38" s="13">
        <v>40887.990000000005</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13">
        <v>40887.990000000005</v>
      </c>
      <c r="AF38" s="13">
        <v>40887.990000000005</v>
      </c>
      <c r="AG38" s="13">
        <v>40887.990000000005</v>
      </c>
      <c r="AH38" s="13">
        <v>40887.990000000005</v>
      </c>
      <c r="AI38" s="13">
        <v>40887.990000000005</v>
      </c>
      <c r="AJ38" s="13">
        <v>40887.990000000005</v>
      </c>
      <c r="AK38" s="13">
        <v>40887.990000000005</v>
      </c>
      <c r="AL38" s="13">
        <v>40887.990000000005</v>
      </c>
      <c r="AM38" s="13">
        <v>40887.990000000005</v>
      </c>
      <c r="AN38" s="14">
        <f t="shared" ref="AN38:AN46" si="39">AM38*1.15</f>
        <v>47021.188500000004</v>
      </c>
      <c r="AO38" s="14">
        <f t="shared" ref="AO38:BW46" si="40">AN38</f>
        <v>47021.188500000004</v>
      </c>
      <c r="AP38" s="14">
        <f t="shared" si="40"/>
        <v>47021.188500000004</v>
      </c>
      <c r="AQ38" s="14">
        <f t="shared" si="40"/>
        <v>47021.188500000004</v>
      </c>
      <c r="AR38" s="14">
        <f t="shared" si="40"/>
        <v>47021.188500000004</v>
      </c>
      <c r="AS38" s="14">
        <f t="shared" si="40"/>
        <v>47021.188500000004</v>
      </c>
      <c r="AT38" s="14">
        <f t="shared" si="40"/>
        <v>47021.188500000004</v>
      </c>
      <c r="AU38" s="14">
        <f t="shared" si="40"/>
        <v>47021.188500000004</v>
      </c>
      <c r="AV38" s="14">
        <f t="shared" si="40"/>
        <v>47021.188500000004</v>
      </c>
      <c r="AW38" s="14">
        <f t="shared" si="40"/>
        <v>47021.188500000004</v>
      </c>
      <c r="AX38" s="14">
        <f t="shared" si="40"/>
        <v>47021.188500000004</v>
      </c>
      <c r="AY38" s="14">
        <f t="shared" si="40"/>
        <v>47021.188500000004</v>
      </c>
      <c r="AZ38" s="14">
        <f t="shared" si="40"/>
        <v>47021.188500000004</v>
      </c>
      <c r="BA38" s="14">
        <f t="shared" si="40"/>
        <v>47021.188500000004</v>
      </c>
      <c r="BB38" s="14">
        <f t="shared" si="40"/>
        <v>47021.188500000004</v>
      </c>
      <c r="BC38" s="14">
        <f t="shared" si="40"/>
        <v>47021.188500000004</v>
      </c>
      <c r="BD38" s="14">
        <f t="shared" si="40"/>
        <v>47021.188500000004</v>
      </c>
      <c r="BE38" s="14">
        <f t="shared" si="40"/>
        <v>47021.188500000004</v>
      </c>
      <c r="BF38" s="14">
        <f t="shared" si="40"/>
        <v>47021.188500000004</v>
      </c>
      <c r="BG38" s="14">
        <f t="shared" si="40"/>
        <v>47021.188500000004</v>
      </c>
      <c r="BH38" s="14">
        <f t="shared" si="40"/>
        <v>47021.188500000004</v>
      </c>
      <c r="BI38" s="14">
        <f t="shared" si="40"/>
        <v>47021.188500000004</v>
      </c>
      <c r="BJ38" s="14">
        <f t="shared" si="40"/>
        <v>47021.188500000004</v>
      </c>
      <c r="BK38" s="14">
        <f t="shared" si="40"/>
        <v>47021.188500000004</v>
      </c>
      <c r="BL38" s="14">
        <f t="shared" si="40"/>
        <v>47021.188500000004</v>
      </c>
      <c r="BM38" s="14">
        <f t="shared" si="40"/>
        <v>47021.188500000004</v>
      </c>
      <c r="BN38" s="14">
        <f t="shared" si="40"/>
        <v>47021.188500000004</v>
      </c>
      <c r="BO38" s="14">
        <f t="shared" si="40"/>
        <v>47021.188500000004</v>
      </c>
      <c r="BP38" s="14">
        <f t="shared" si="40"/>
        <v>47021.188500000004</v>
      </c>
      <c r="BQ38" s="14">
        <f t="shared" si="40"/>
        <v>47021.188500000004</v>
      </c>
      <c r="BR38" s="14">
        <f t="shared" si="40"/>
        <v>47021.188500000004</v>
      </c>
      <c r="BS38" s="14">
        <f t="shared" si="40"/>
        <v>47021.188500000004</v>
      </c>
      <c r="BT38" s="14">
        <f t="shared" si="40"/>
        <v>47021.188500000004</v>
      </c>
      <c r="BU38" s="14">
        <f t="shared" si="40"/>
        <v>47021.188500000004</v>
      </c>
      <c r="BV38" s="14">
        <f t="shared" si="40"/>
        <v>47021.188500000004</v>
      </c>
      <c r="BW38" s="14">
        <f t="shared" si="40"/>
        <v>47021.188500000004</v>
      </c>
      <c r="BX38" s="14">
        <f t="shared" ref="BX38:BX46" si="41">BW38*1.15</f>
        <v>54074.366775000002</v>
      </c>
      <c r="BY38" s="14">
        <f t="shared" ref="BY38:DG46" si="42">BX38</f>
        <v>54074.366775000002</v>
      </c>
      <c r="BZ38" s="14">
        <f t="shared" si="42"/>
        <v>54074.366775000002</v>
      </c>
      <c r="CA38" s="14">
        <f t="shared" si="42"/>
        <v>54074.366775000002</v>
      </c>
      <c r="CB38" s="14">
        <f t="shared" si="42"/>
        <v>54074.366775000002</v>
      </c>
      <c r="CC38" s="14">
        <f t="shared" si="42"/>
        <v>54074.366775000002</v>
      </c>
      <c r="CD38" s="14">
        <f t="shared" si="42"/>
        <v>54074.366775000002</v>
      </c>
      <c r="CE38" s="14">
        <f t="shared" si="42"/>
        <v>54074.366775000002</v>
      </c>
      <c r="CF38" s="14">
        <f t="shared" si="42"/>
        <v>54074.366775000002</v>
      </c>
      <c r="CG38" s="14">
        <f t="shared" si="42"/>
        <v>54074.366775000002</v>
      </c>
      <c r="CH38" s="14">
        <f t="shared" si="42"/>
        <v>54074.366775000002</v>
      </c>
      <c r="CI38" s="14">
        <f t="shared" si="42"/>
        <v>54074.366775000002</v>
      </c>
      <c r="CJ38" s="14">
        <f t="shared" si="42"/>
        <v>54074.366775000002</v>
      </c>
      <c r="CK38" s="14">
        <f t="shared" si="42"/>
        <v>54074.366775000002</v>
      </c>
      <c r="CL38" s="14">
        <f t="shared" si="42"/>
        <v>54074.366775000002</v>
      </c>
      <c r="CM38" s="14">
        <f t="shared" si="42"/>
        <v>54074.366775000002</v>
      </c>
      <c r="CN38" s="14">
        <f t="shared" si="42"/>
        <v>54074.366775000002</v>
      </c>
      <c r="CO38" s="14">
        <f t="shared" si="42"/>
        <v>54074.366775000002</v>
      </c>
      <c r="CP38" s="14">
        <f t="shared" si="42"/>
        <v>54074.366775000002</v>
      </c>
      <c r="CQ38" s="14">
        <f t="shared" si="42"/>
        <v>54074.366775000002</v>
      </c>
      <c r="CR38" s="14">
        <f t="shared" si="42"/>
        <v>54074.366775000002</v>
      </c>
      <c r="CS38" s="14">
        <f t="shared" si="42"/>
        <v>54074.366775000002</v>
      </c>
      <c r="CT38" s="14">
        <f t="shared" si="42"/>
        <v>54074.366775000002</v>
      </c>
      <c r="CU38" s="14">
        <f t="shared" si="42"/>
        <v>54074.366775000002</v>
      </c>
      <c r="CV38" s="14">
        <f t="shared" si="42"/>
        <v>54074.366775000002</v>
      </c>
      <c r="CW38" s="14">
        <f t="shared" si="42"/>
        <v>54074.366775000002</v>
      </c>
      <c r="CX38" s="14">
        <f t="shared" si="42"/>
        <v>54074.366775000002</v>
      </c>
      <c r="CY38" s="14">
        <f t="shared" si="42"/>
        <v>54074.366775000002</v>
      </c>
      <c r="CZ38" s="14">
        <f t="shared" si="42"/>
        <v>54074.366775000002</v>
      </c>
      <c r="DA38" s="14">
        <f t="shared" si="42"/>
        <v>54074.366775000002</v>
      </c>
      <c r="DB38" s="14">
        <f t="shared" si="42"/>
        <v>54074.366775000002</v>
      </c>
      <c r="DC38" s="14">
        <f t="shared" si="42"/>
        <v>54074.366775000002</v>
      </c>
      <c r="DD38" s="14">
        <f t="shared" si="42"/>
        <v>54074.366775000002</v>
      </c>
      <c r="DE38" s="14">
        <f t="shared" si="42"/>
        <v>54074.366775000002</v>
      </c>
      <c r="DF38" s="14">
        <f t="shared" si="42"/>
        <v>54074.366775000002</v>
      </c>
      <c r="DG38" s="14">
        <f t="shared" si="42"/>
        <v>54074.366775000002</v>
      </c>
      <c r="DH38" s="14">
        <f t="shared" ref="DH38:DH46" si="43">DG38*1.15</f>
        <v>62185.521791250001</v>
      </c>
      <c r="DI38" s="14">
        <f t="shared" ref="DI38:EQ46" si="44">DH38</f>
        <v>62185.521791250001</v>
      </c>
      <c r="DJ38" s="14">
        <f t="shared" si="44"/>
        <v>62185.521791250001</v>
      </c>
      <c r="DK38" s="14">
        <f t="shared" si="44"/>
        <v>62185.521791250001</v>
      </c>
      <c r="DL38" s="14">
        <f t="shared" si="44"/>
        <v>62185.521791250001</v>
      </c>
      <c r="DM38" s="14">
        <f t="shared" si="44"/>
        <v>62185.521791250001</v>
      </c>
      <c r="DN38" s="14">
        <f t="shared" si="44"/>
        <v>62185.521791250001</v>
      </c>
      <c r="DO38" s="14">
        <f t="shared" si="44"/>
        <v>62185.521791250001</v>
      </c>
      <c r="DP38" s="14">
        <f t="shared" si="44"/>
        <v>62185.521791250001</v>
      </c>
      <c r="DQ38" s="14">
        <f t="shared" si="44"/>
        <v>62185.521791250001</v>
      </c>
      <c r="DR38" s="14">
        <f t="shared" si="44"/>
        <v>62185.521791250001</v>
      </c>
      <c r="DS38" s="14">
        <f t="shared" si="44"/>
        <v>62185.521791250001</v>
      </c>
      <c r="DT38" s="14">
        <f t="shared" si="44"/>
        <v>62185.521791250001</v>
      </c>
      <c r="DU38" s="14">
        <f t="shared" si="44"/>
        <v>62185.521791250001</v>
      </c>
      <c r="DV38" s="14">
        <f t="shared" si="44"/>
        <v>62185.521791250001</v>
      </c>
      <c r="DW38" s="14">
        <f t="shared" si="44"/>
        <v>62185.521791250001</v>
      </c>
      <c r="DX38" s="14">
        <f t="shared" si="44"/>
        <v>62185.521791250001</v>
      </c>
      <c r="DY38" s="14">
        <f t="shared" si="44"/>
        <v>62185.521791250001</v>
      </c>
      <c r="DZ38" s="14">
        <f t="shared" si="44"/>
        <v>62185.521791250001</v>
      </c>
      <c r="EA38" s="14">
        <f t="shared" si="44"/>
        <v>62185.521791250001</v>
      </c>
      <c r="EB38" s="14">
        <f t="shared" si="44"/>
        <v>62185.521791250001</v>
      </c>
      <c r="EC38" s="14">
        <f t="shared" si="44"/>
        <v>62185.521791250001</v>
      </c>
      <c r="ED38" s="14">
        <f t="shared" si="44"/>
        <v>62185.521791250001</v>
      </c>
      <c r="EE38" s="14">
        <f t="shared" si="44"/>
        <v>62185.521791250001</v>
      </c>
      <c r="EF38" s="14">
        <f t="shared" si="44"/>
        <v>62185.521791250001</v>
      </c>
      <c r="EG38" s="14">
        <f t="shared" si="44"/>
        <v>62185.521791250001</v>
      </c>
      <c r="EH38" s="14">
        <f t="shared" si="44"/>
        <v>62185.521791250001</v>
      </c>
      <c r="EI38" s="14">
        <f t="shared" si="44"/>
        <v>62185.521791250001</v>
      </c>
      <c r="EJ38" s="14">
        <f t="shared" si="44"/>
        <v>62185.521791250001</v>
      </c>
      <c r="EK38" s="14">
        <f t="shared" si="44"/>
        <v>62185.521791250001</v>
      </c>
      <c r="EL38" s="14">
        <f t="shared" si="44"/>
        <v>62185.521791250001</v>
      </c>
      <c r="EM38" s="14">
        <f t="shared" si="44"/>
        <v>62185.521791250001</v>
      </c>
      <c r="EN38" s="14">
        <f t="shared" si="44"/>
        <v>62185.521791250001</v>
      </c>
      <c r="EO38" s="14">
        <f t="shared" si="44"/>
        <v>62185.521791250001</v>
      </c>
      <c r="EP38" s="14">
        <f t="shared" si="44"/>
        <v>62185.521791250001</v>
      </c>
      <c r="EQ38" s="14">
        <f t="shared" si="44"/>
        <v>62185.521791250001</v>
      </c>
      <c r="ER38" s="14">
        <f t="shared" ref="ER38:ER46" si="45">EQ38*1.15</f>
        <v>71513.350059937497</v>
      </c>
      <c r="ES38" s="14">
        <f t="shared" ref="ES38:FF46" si="46">ER38</f>
        <v>71513.350059937497</v>
      </c>
      <c r="ET38" s="14">
        <f t="shared" si="46"/>
        <v>71513.350059937497</v>
      </c>
      <c r="EU38" s="14">
        <f t="shared" si="46"/>
        <v>71513.350059937497</v>
      </c>
      <c r="EV38" s="14">
        <f t="shared" si="46"/>
        <v>71513.350059937497</v>
      </c>
      <c r="EW38" s="14">
        <f t="shared" si="46"/>
        <v>71513.350059937497</v>
      </c>
      <c r="EX38" s="14">
        <f t="shared" si="46"/>
        <v>71513.350059937497</v>
      </c>
      <c r="EY38" s="14">
        <f t="shared" si="46"/>
        <v>71513.350059937497</v>
      </c>
      <c r="EZ38" s="14">
        <f t="shared" si="46"/>
        <v>71513.350059937497</v>
      </c>
      <c r="FA38" s="14">
        <f t="shared" si="46"/>
        <v>71513.350059937497</v>
      </c>
      <c r="FB38" s="14">
        <f t="shared" si="46"/>
        <v>71513.350059937497</v>
      </c>
      <c r="FC38" s="14">
        <f t="shared" si="46"/>
        <v>71513.350059937497</v>
      </c>
      <c r="FD38" s="14">
        <f t="shared" si="46"/>
        <v>71513.350059937497</v>
      </c>
      <c r="FE38" s="14">
        <f t="shared" si="46"/>
        <v>71513.350059937497</v>
      </c>
      <c r="FF38" s="14">
        <f t="shared" si="46"/>
        <v>71513.350059937497</v>
      </c>
    </row>
    <row r="39" spans="1:162" s="15" customFormat="1" ht="16.5">
      <c r="A39" s="11" t="s">
        <v>84</v>
      </c>
      <c r="B39" s="12" t="s">
        <v>83</v>
      </c>
      <c r="C39" s="13">
        <v>176892</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13">
        <v>176892</v>
      </c>
      <c r="AF39" s="13">
        <v>176892</v>
      </c>
      <c r="AG39" s="13">
        <v>176892</v>
      </c>
      <c r="AH39" s="13">
        <v>176892</v>
      </c>
      <c r="AI39" s="13">
        <v>176892</v>
      </c>
      <c r="AJ39" s="13">
        <v>176892</v>
      </c>
      <c r="AK39" s="13">
        <v>176892</v>
      </c>
      <c r="AL39" s="13">
        <v>176892</v>
      </c>
      <c r="AM39" s="13">
        <v>176892</v>
      </c>
      <c r="AN39" s="14">
        <f t="shared" si="39"/>
        <v>203425.8</v>
      </c>
      <c r="AO39" s="14">
        <f t="shared" si="40"/>
        <v>203425.8</v>
      </c>
      <c r="AP39" s="14">
        <f t="shared" si="40"/>
        <v>203425.8</v>
      </c>
      <c r="AQ39" s="14">
        <f t="shared" si="40"/>
        <v>203425.8</v>
      </c>
      <c r="AR39" s="14">
        <f t="shared" si="40"/>
        <v>203425.8</v>
      </c>
      <c r="AS39" s="14">
        <f t="shared" si="40"/>
        <v>203425.8</v>
      </c>
      <c r="AT39" s="14">
        <f t="shared" si="40"/>
        <v>203425.8</v>
      </c>
      <c r="AU39" s="14">
        <f t="shared" si="40"/>
        <v>203425.8</v>
      </c>
      <c r="AV39" s="14">
        <f t="shared" si="40"/>
        <v>203425.8</v>
      </c>
      <c r="AW39" s="14">
        <f t="shared" si="40"/>
        <v>203425.8</v>
      </c>
      <c r="AX39" s="14">
        <f t="shared" si="40"/>
        <v>203425.8</v>
      </c>
      <c r="AY39" s="14">
        <f t="shared" si="40"/>
        <v>203425.8</v>
      </c>
      <c r="AZ39" s="14">
        <f t="shared" si="40"/>
        <v>203425.8</v>
      </c>
      <c r="BA39" s="14">
        <f t="shared" si="40"/>
        <v>203425.8</v>
      </c>
      <c r="BB39" s="14">
        <f t="shared" si="40"/>
        <v>203425.8</v>
      </c>
      <c r="BC39" s="14">
        <f t="shared" si="40"/>
        <v>203425.8</v>
      </c>
      <c r="BD39" s="14">
        <f t="shared" si="40"/>
        <v>203425.8</v>
      </c>
      <c r="BE39" s="14">
        <f t="shared" si="40"/>
        <v>203425.8</v>
      </c>
      <c r="BF39" s="14">
        <f t="shared" si="40"/>
        <v>203425.8</v>
      </c>
      <c r="BG39" s="14">
        <f t="shared" si="40"/>
        <v>203425.8</v>
      </c>
      <c r="BH39" s="14">
        <f t="shared" si="40"/>
        <v>203425.8</v>
      </c>
      <c r="BI39" s="14">
        <f t="shared" si="40"/>
        <v>203425.8</v>
      </c>
      <c r="BJ39" s="14">
        <f t="shared" si="40"/>
        <v>203425.8</v>
      </c>
      <c r="BK39" s="14">
        <f t="shared" si="40"/>
        <v>203425.8</v>
      </c>
      <c r="BL39" s="14">
        <f t="shared" si="40"/>
        <v>203425.8</v>
      </c>
      <c r="BM39" s="14">
        <f t="shared" si="40"/>
        <v>203425.8</v>
      </c>
      <c r="BN39" s="14">
        <f t="shared" si="40"/>
        <v>203425.8</v>
      </c>
      <c r="BO39" s="14">
        <f t="shared" si="40"/>
        <v>203425.8</v>
      </c>
      <c r="BP39" s="14">
        <f t="shared" si="40"/>
        <v>203425.8</v>
      </c>
      <c r="BQ39" s="14">
        <f t="shared" si="40"/>
        <v>203425.8</v>
      </c>
      <c r="BR39" s="14">
        <f t="shared" si="40"/>
        <v>203425.8</v>
      </c>
      <c r="BS39" s="14">
        <f t="shared" si="40"/>
        <v>203425.8</v>
      </c>
      <c r="BT39" s="14">
        <f t="shared" si="40"/>
        <v>203425.8</v>
      </c>
      <c r="BU39" s="14">
        <f t="shared" si="40"/>
        <v>203425.8</v>
      </c>
      <c r="BV39" s="14">
        <f t="shared" si="40"/>
        <v>203425.8</v>
      </c>
      <c r="BW39" s="14">
        <f t="shared" si="40"/>
        <v>203425.8</v>
      </c>
      <c r="BX39" s="14">
        <f t="shared" si="41"/>
        <v>233939.66999999995</v>
      </c>
      <c r="BY39" s="14">
        <f t="shared" si="42"/>
        <v>233939.66999999995</v>
      </c>
      <c r="BZ39" s="14">
        <f t="shared" si="42"/>
        <v>233939.66999999995</v>
      </c>
      <c r="CA39" s="14">
        <f t="shared" si="42"/>
        <v>233939.66999999995</v>
      </c>
      <c r="CB39" s="14">
        <f t="shared" si="42"/>
        <v>233939.66999999995</v>
      </c>
      <c r="CC39" s="14">
        <f t="shared" si="42"/>
        <v>233939.66999999995</v>
      </c>
      <c r="CD39" s="14">
        <f t="shared" si="42"/>
        <v>233939.66999999995</v>
      </c>
      <c r="CE39" s="14">
        <f t="shared" si="42"/>
        <v>233939.66999999995</v>
      </c>
      <c r="CF39" s="14">
        <f t="shared" si="42"/>
        <v>233939.66999999995</v>
      </c>
      <c r="CG39" s="14">
        <f t="shared" si="42"/>
        <v>233939.66999999995</v>
      </c>
      <c r="CH39" s="14">
        <f t="shared" si="42"/>
        <v>233939.66999999995</v>
      </c>
      <c r="CI39" s="14">
        <f t="shared" si="42"/>
        <v>233939.66999999995</v>
      </c>
      <c r="CJ39" s="14">
        <f t="shared" si="42"/>
        <v>233939.66999999995</v>
      </c>
      <c r="CK39" s="14">
        <f t="shared" si="42"/>
        <v>233939.66999999995</v>
      </c>
      <c r="CL39" s="14">
        <f t="shared" si="42"/>
        <v>233939.66999999995</v>
      </c>
      <c r="CM39" s="14">
        <f t="shared" si="42"/>
        <v>233939.66999999995</v>
      </c>
      <c r="CN39" s="14">
        <f t="shared" si="42"/>
        <v>233939.66999999995</v>
      </c>
      <c r="CO39" s="14">
        <f t="shared" si="42"/>
        <v>233939.66999999995</v>
      </c>
      <c r="CP39" s="14">
        <f t="shared" si="42"/>
        <v>233939.66999999995</v>
      </c>
      <c r="CQ39" s="14">
        <f t="shared" si="42"/>
        <v>233939.66999999995</v>
      </c>
      <c r="CR39" s="14">
        <f t="shared" si="42"/>
        <v>233939.66999999995</v>
      </c>
      <c r="CS39" s="14">
        <f t="shared" si="42"/>
        <v>233939.66999999995</v>
      </c>
      <c r="CT39" s="14">
        <f t="shared" si="42"/>
        <v>233939.66999999995</v>
      </c>
      <c r="CU39" s="14">
        <f t="shared" si="42"/>
        <v>233939.66999999995</v>
      </c>
      <c r="CV39" s="14">
        <f t="shared" si="42"/>
        <v>233939.66999999995</v>
      </c>
      <c r="CW39" s="14">
        <f t="shared" si="42"/>
        <v>233939.66999999995</v>
      </c>
      <c r="CX39" s="14">
        <f t="shared" si="42"/>
        <v>233939.66999999995</v>
      </c>
      <c r="CY39" s="14">
        <f t="shared" si="42"/>
        <v>233939.66999999995</v>
      </c>
      <c r="CZ39" s="14">
        <f t="shared" si="42"/>
        <v>233939.66999999995</v>
      </c>
      <c r="DA39" s="14">
        <f t="shared" si="42"/>
        <v>233939.66999999995</v>
      </c>
      <c r="DB39" s="14">
        <f t="shared" si="42"/>
        <v>233939.66999999995</v>
      </c>
      <c r="DC39" s="14">
        <f t="shared" si="42"/>
        <v>233939.66999999995</v>
      </c>
      <c r="DD39" s="14">
        <f t="shared" si="42"/>
        <v>233939.66999999995</v>
      </c>
      <c r="DE39" s="14">
        <f t="shared" si="42"/>
        <v>233939.66999999995</v>
      </c>
      <c r="DF39" s="14">
        <f t="shared" si="42"/>
        <v>233939.66999999995</v>
      </c>
      <c r="DG39" s="14">
        <f t="shared" si="42"/>
        <v>233939.66999999995</v>
      </c>
      <c r="DH39" s="14">
        <f t="shared" si="43"/>
        <v>269030.6204999999</v>
      </c>
      <c r="DI39" s="14">
        <f t="shared" si="44"/>
        <v>269030.6204999999</v>
      </c>
      <c r="DJ39" s="14">
        <f t="shared" si="44"/>
        <v>269030.6204999999</v>
      </c>
      <c r="DK39" s="14">
        <f t="shared" si="44"/>
        <v>269030.6204999999</v>
      </c>
      <c r="DL39" s="14">
        <f t="shared" si="44"/>
        <v>269030.6204999999</v>
      </c>
      <c r="DM39" s="14">
        <f t="shared" si="44"/>
        <v>269030.6204999999</v>
      </c>
      <c r="DN39" s="14">
        <f t="shared" si="44"/>
        <v>269030.6204999999</v>
      </c>
      <c r="DO39" s="14">
        <f t="shared" si="44"/>
        <v>269030.6204999999</v>
      </c>
      <c r="DP39" s="14">
        <f t="shared" si="44"/>
        <v>269030.6204999999</v>
      </c>
      <c r="DQ39" s="14">
        <f t="shared" si="44"/>
        <v>269030.6204999999</v>
      </c>
      <c r="DR39" s="14">
        <f t="shared" si="44"/>
        <v>269030.6204999999</v>
      </c>
      <c r="DS39" s="14">
        <f t="shared" si="44"/>
        <v>269030.6204999999</v>
      </c>
      <c r="DT39" s="14">
        <f t="shared" si="44"/>
        <v>269030.6204999999</v>
      </c>
      <c r="DU39" s="14">
        <f t="shared" si="44"/>
        <v>269030.6204999999</v>
      </c>
      <c r="DV39" s="14">
        <f t="shared" si="44"/>
        <v>269030.6204999999</v>
      </c>
      <c r="DW39" s="14">
        <f t="shared" si="44"/>
        <v>269030.6204999999</v>
      </c>
      <c r="DX39" s="14">
        <f t="shared" si="44"/>
        <v>269030.6204999999</v>
      </c>
      <c r="DY39" s="14">
        <f t="shared" si="44"/>
        <v>269030.6204999999</v>
      </c>
      <c r="DZ39" s="14">
        <f t="shared" si="44"/>
        <v>269030.6204999999</v>
      </c>
      <c r="EA39" s="14">
        <f t="shared" si="44"/>
        <v>269030.6204999999</v>
      </c>
      <c r="EB39" s="14">
        <f t="shared" si="44"/>
        <v>269030.6204999999</v>
      </c>
      <c r="EC39" s="14">
        <f t="shared" si="44"/>
        <v>269030.6204999999</v>
      </c>
      <c r="ED39" s="14">
        <f t="shared" si="44"/>
        <v>269030.6204999999</v>
      </c>
      <c r="EE39" s="14">
        <f t="shared" si="44"/>
        <v>269030.6204999999</v>
      </c>
      <c r="EF39" s="14">
        <f t="shared" si="44"/>
        <v>269030.6204999999</v>
      </c>
      <c r="EG39" s="14">
        <f t="shared" si="44"/>
        <v>269030.6204999999</v>
      </c>
      <c r="EH39" s="14">
        <f t="shared" si="44"/>
        <v>269030.6204999999</v>
      </c>
      <c r="EI39" s="14">
        <f t="shared" si="44"/>
        <v>269030.6204999999</v>
      </c>
      <c r="EJ39" s="14">
        <f t="shared" si="44"/>
        <v>269030.6204999999</v>
      </c>
      <c r="EK39" s="14">
        <f t="shared" si="44"/>
        <v>269030.6204999999</v>
      </c>
      <c r="EL39" s="14">
        <f t="shared" si="44"/>
        <v>269030.6204999999</v>
      </c>
      <c r="EM39" s="14">
        <f t="shared" si="44"/>
        <v>269030.6204999999</v>
      </c>
      <c r="EN39" s="14">
        <f t="shared" si="44"/>
        <v>269030.6204999999</v>
      </c>
      <c r="EO39" s="14">
        <f t="shared" si="44"/>
        <v>269030.6204999999</v>
      </c>
      <c r="EP39" s="14">
        <f t="shared" si="44"/>
        <v>269030.6204999999</v>
      </c>
      <c r="EQ39" s="14">
        <f t="shared" si="44"/>
        <v>269030.6204999999</v>
      </c>
      <c r="ER39" s="14">
        <f t="shared" si="45"/>
        <v>309385.21357499989</v>
      </c>
      <c r="ES39" s="14">
        <f t="shared" si="46"/>
        <v>309385.21357499989</v>
      </c>
      <c r="ET39" s="14">
        <f t="shared" si="46"/>
        <v>309385.21357499989</v>
      </c>
      <c r="EU39" s="14">
        <f t="shared" si="46"/>
        <v>309385.21357499989</v>
      </c>
      <c r="EV39" s="14">
        <f t="shared" si="46"/>
        <v>309385.21357499989</v>
      </c>
      <c r="EW39" s="14">
        <f t="shared" si="46"/>
        <v>309385.21357499989</v>
      </c>
      <c r="EX39" s="14">
        <f t="shared" si="46"/>
        <v>309385.21357499989</v>
      </c>
      <c r="EY39" s="14">
        <f t="shared" si="46"/>
        <v>309385.21357499989</v>
      </c>
      <c r="EZ39" s="14">
        <f t="shared" si="46"/>
        <v>309385.21357499989</v>
      </c>
      <c r="FA39" s="14">
        <f t="shared" si="46"/>
        <v>309385.21357499989</v>
      </c>
      <c r="FB39" s="14">
        <f t="shared" si="46"/>
        <v>309385.21357499989</v>
      </c>
      <c r="FC39" s="14">
        <f t="shared" si="46"/>
        <v>309385.21357499989</v>
      </c>
      <c r="FD39" s="14">
        <f t="shared" si="46"/>
        <v>309385.21357499989</v>
      </c>
      <c r="FE39" s="14">
        <f t="shared" si="46"/>
        <v>309385.21357499989</v>
      </c>
      <c r="FF39" s="14">
        <f t="shared" si="46"/>
        <v>309385.21357499989</v>
      </c>
    </row>
    <row r="40" spans="1:162" s="15" customFormat="1" ht="16.5">
      <c r="A40" s="11" t="s">
        <v>85</v>
      </c>
      <c r="B40" s="12" t="s">
        <v>83</v>
      </c>
      <c r="C40" s="13">
        <v>47226.240000000005</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13">
        <v>47226.240000000005</v>
      </c>
      <c r="AF40" s="13">
        <v>47226.240000000005</v>
      </c>
      <c r="AG40" s="13">
        <v>47226.240000000005</v>
      </c>
      <c r="AH40" s="13">
        <v>47226.240000000005</v>
      </c>
      <c r="AI40" s="13">
        <v>47226.240000000005</v>
      </c>
      <c r="AJ40" s="13">
        <v>47226.240000000005</v>
      </c>
      <c r="AK40" s="13">
        <v>47226.240000000005</v>
      </c>
      <c r="AL40" s="13">
        <v>47226.240000000005</v>
      </c>
      <c r="AM40" s="13">
        <v>47226.240000000005</v>
      </c>
      <c r="AN40" s="14">
        <f t="shared" si="39"/>
        <v>54310.175999999999</v>
      </c>
      <c r="AO40" s="14">
        <f t="shared" si="40"/>
        <v>54310.175999999999</v>
      </c>
      <c r="AP40" s="14">
        <f t="shared" si="40"/>
        <v>54310.175999999999</v>
      </c>
      <c r="AQ40" s="14">
        <f t="shared" si="40"/>
        <v>54310.175999999999</v>
      </c>
      <c r="AR40" s="14">
        <f t="shared" si="40"/>
        <v>54310.175999999999</v>
      </c>
      <c r="AS40" s="14">
        <f t="shared" si="40"/>
        <v>54310.175999999999</v>
      </c>
      <c r="AT40" s="14">
        <f t="shared" si="40"/>
        <v>54310.175999999999</v>
      </c>
      <c r="AU40" s="14">
        <f t="shared" si="40"/>
        <v>54310.175999999999</v>
      </c>
      <c r="AV40" s="14">
        <f t="shared" si="40"/>
        <v>54310.175999999999</v>
      </c>
      <c r="AW40" s="14">
        <f t="shared" si="40"/>
        <v>54310.175999999999</v>
      </c>
      <c r="AX40" s="14">
        <f t="shared" si="40"/>
        <v>54310.175999999999</v>
      </c>
      <c r="AY40" s="14">
        <f t="shared" si="40"/>
        <v>54310.175999999999</v>
      </c>
      <c r="AZ40" s="14">
        <f t="shared" si="40"/>
        <v>54310.175999999999</v>
      </c>
      <c r="BA40" s="14">
        <f t="shared" si="40"/>
        <v>54310.175999999999</v>
      </c>
      <c r="BB40" s="14">
        <f t="shared" si="40"/>
        <v>54310.175999999999</v>
      </c>
      <c r="BC40" s="14">
        <f t="shared" si="40"/>
        <v>54310.175999999999</v>
      </c>
      <c r="BD40" s="14">
        <f t="shared" si="40"/>
        <v>54310.175999999999</v>
      </c>
      <c r="BE40" s="14">
        <f t="shared" si="40"/>
        <v>54310.175999999999</v>
      </c>
      <c r="BF40" s="14">
        <f t="shared" si="40"/>
        <v>54310.175999999999</v>
      </c>
      <c r="BG40" s="14">
        <f t="shared" si="40"/>
        <v>54310.175999999999</v>
      </c>
      <c r="BH40" s="14">
        <f t="shared" si="40"/>
        <v>54310.175999999999</v>
      </c>
      <c r="BI40" s="14">
        <f t="shared" si="40"/>
        <v>54310.175999999999</v>
      </c>
      <c r="BJ40" s="14">
        <f t="shared" si="40"/>
        <v>54310.175999999999</v>
      </c>
      <c r="BK40" s="14">
        <f t="shared" si="40"/>
        <v>54310.175999999999</v>
      </c>
      <c r="BL40" s="14">
        <f t="shared" si="40"/>
        <v>54310.175999999999</v>
      </c>
      <c r="BM40" s="14">
        <f t="shared" si="40"/>
        <v>54310.175999999999</v>
      </c>
      <c r="BN40" s="14">
        <f t="shared" si="40"/>
        <v>54310.175999999999</v>
      </c>
      <c r="BO40" s="14">
        <f t="shared" si="40"/>
        <v>54310.175999999999</v>
      </c>
      <c r="BP40" s="14">
        <f t="shared" si="40"/>
        <v>54310.175999999999</v>
      </c>
      <c r="BQ40" s="14">
        <f t="shared" si="40"/>
        <v>54310.175999999999</v>
      </c>
      <c r="BR40" s="14">
        <f t="shared" si="40"/>
        <v>54310.175999999999</v>
      </c>
      <c r="BS40" s="14">
        <f t="shared" si="40"/>
        <v>54310.175999999999</v>
      </c>
      <c r="BT40" s="14">
        <f t="shared" si="40"/>
        <v>54310.175999999999</v>
      </c>
      <c r="BU40" s="14">
        <f t="shared" si="40"/>
        <v>54310.175999999999</v>
      </c>
      <c r="BV40" s="14">
        <f t="shared" si="40"/>
        <v>54310.175999999999</v>
      </c>
      <c r="BW40" s="14">
        <f t="shared" si="40"/>
        <v>54310.175999999999</v>
      </c>
      <c r="BX40" s="14">
        <f t="shared" si="41"/>
        <v>62456.702399999995</v>
      </c>
      <c r="BY40" s="14">
        <f t="shared" si="42"/>
        <v>62456.702399999995</v>
      </c>
      <c r="BZ40" s="14">
        <f t="shared" si="42"/>
        <v>62456.702399999995</v>
      </c>
      <c r="CA40" s="14">
        <f t="shared" si="42"/>
        <v>62456.702399999995</v>
      </c>
      <c r="CB40" s="14">
        <f t="shared" si="42"/>
        <v>62456.702399999995</v>
      </c>
      <c r="CC40" s="14">
        <f t="shared" si="42"/>
        <v>62456.702399999995</v>
      </c>
      <c r="CD40" s="14">
        <f t="shared" si="42"/>
        <v>62456.702399999995</v>
      </c>
      <c r="CE40" s="14">
        <f t="shared" si="42"/>
        <v>62456.702399999995</v>
      </c>
      <c r="CF40" s="14">
        <f t="shared" si="42"/>
        <v>62456.702399999995</v>
      </c>
      <c r="CG40" s="14">
        <f t="shared" si="42"/>
        <v>62456.702399999995</v>
      </c>
      <c r="CH40" s="14">
        <f t="shared" si="42"/>
        <v>62456.702399999995</v>
      </c>
      <c r="CI40" s="14">
        <f t="shared" si="42"/>
        <v>62456.702399999995</v>
      </c>
      <c r="CJ40" s="14">
        <f t="shared" si="42"/>
        <v>62456.702399999995</v>
      </c>
      <c r="CK40" s="14">
        <f t="shared" si="42"/>
        <v>62456.702399999995</v>
      </c>
      <c r="CL40" s="14">
        <f t="shared" si="42"/>
        <v>62456.702399999995</v>
      </c>
      <c r="CM40" s="14">
        <f t="shared" si="42"/>
        <v>62456.702399999995</v>
      </c>
      <c r="CN40" s="14">
        <f t="shared" si="42"/>
        <v>62456.702399999995</v>
      </c>
      <c r="CO40" s="14">
        <f t="shared" si="42"/>
        <v>62456.702399999995</v>
      </c>
      <c r="CP40" s="14">
        <f t="shared" si="42"/>
        <v>62456.702399999995</v>
      </c>
      <c r="CQ40" s="14">
        <f t="shared" si="42"/>
        <v>62456.702399999995</v>
      </c>
      <c r="CR40" s="14">
        <f t="shared" si="42"/>
        <v>62456.702399999995</v>
      </c>
      <c r="CS40" s="14">
        <f t="shared" si="42"/>
        <v>62456.702399999995</v>
      </c>
      <c r="CT40" s="14">
        <f t="shared" si="42"/>
        <v>62456.702399999995</v>
      </c>
      <c r="CU40" s="14">
        <f t="shared" si="42"/>
        <v>62456.702399999995</v>
      </c>
      <c r="CV40" s="14">
        <f t="shared" si="42"/>
        <v>62456.702399999995</v>
      </c>
      <c r="CW40" s="14">
        <f t="shared" si="42"/>
        <v>62456.702399999995</v>
      </c>
      <c r="CX40" s="14">
        <f t="shared" si="42"/>
        <v>62456.702399999995</v>
      </c>
      <c r="CY40" s="14">
        <f t="shared" si="42"/>
        <v>62456.702399999995</v>
      </c>
      <c r="CZ40" s="14">
        <f t="shared" si="42"/>
        <v>62456.702399999995</v>
      </c>
      <c r="DA40" s="14">
        <f t="shared" si="42"/>
        <v>62456.702399999995</v>
      </c>
      <c r="DB40" s="14">
        <f t="shared" si="42"/>
        <v>62456.702399999995</v>
      </c>
      <c r="DC40" s="14">
        <f t="shared" si="42"/>
        <v>62456.702399999995</v>
      </c>
      <c r="DD40" s="14">
        <f t="shared" si="42"/>
        <v>62456.702399999995</v>
      </c>
      <c r="DE40" s="14">
        <f t="shared" si="42"/>
        <v>62456.702399999995</v>
      </c>
      <c r="DF40" s="14">
        <f t="shared" si="42"/>
        <v>62456.702399999995</v>
      </c>
      <c r="DG40" s="14">
        <f t="shared" si="42"/>
        <v>62456.702399999995</v>
      </c>
      <c r="DH40" s="14">
        <f t="shared" si="43"/>
        <v>71825.20775999999</v>
      </c>
      <c r="DI40" s="14">
        <f t="shared" si="44"/>
        <v>71825.20775999999</v>
      </c>
      <c r="DJ40" s="14">
        <f t="shared" si="44"/>
        <v>71825.20775999999</v>
      </c>
      <c r="DK40" s="14">
        <f t="shared" si="44"/>
        <v>71825.20775999999</v>
      </c>
      <c r="DL40" s="14">
        <f t="shared" si="44"/>
        <v>71825.20775999999</v>
      </c>
      <c r="DM40" s="14">
        <f t="shared" si="44"/>
        <v>71825.20775999999</v>
      </c>
      <c r="DN40" s="14">
        <f t="shared" si="44"/>
        <v>71825.20775999999</v>
      </c>
      <c r="DO40" s="14">
        <f t="shared" si="44"/>
        <v>71825.20775999999</v>
      </c>
      <c r="DP40" s="14">
        <f t="shared" si="44"/>
        <v>71825.20775999999</v>
      </c>
      <c r="DQ40" s="14">
        <f t="shared" si="44"/>
        <v>71825.20775999999</v>
      </c>
      <c r="DR40" s="14">
        <f t="shared" si="44"/>
        <v>71825.20775999999</v>
      </c>
      <c r="DS40" s="14">
        <f t="shared" si="44"/>
        <v>71825.20775999999</v>
      </c>
      <c r="DT40" s="14">
        <f t="shared" si="44"/>
        <v>71825.20775999999</v>
      </c>
      <c r="DU40" s="14">
        <f t="shared" si="44"/>
        <v>71825.20775999999</v>
      </c>
      <c r="DV40" s="14">
        <f t="shared" si="44"/>
        <v>71825.20775999999</v>
      </c>
      <c r="DW40" s="14">
        <f t="shared" si="44"/>
        <v>71825.20775999999</v>
      </c>
      <c r="DX40" s="14">
        <f t="shared" si="44"/>
        <v>71825.20775999999</v>
      </c>
      <c r="DY40" s="14">
        <f t="shared" si="44"/>
        <v>71825.20775999999</v>
      </c>
      <c r="DZ40" s="14">
        <f t="shared" si="44"/>
        <v>71825.20775999999</v>
      </c>
      <c r="EA40" s="14">
        <f t="shared" si="44"/>
        <v>71825.20775999999</v>
      </c>
      <c r="EB40" s="14">
        <f t="shared" si="44"/>
        <v>71825.20775999999</v>
      </c>
      <c r="EC40" s="14">
        <f t="shared" si="44"/>
        <v>71825.20775999999</v>
      </c>
      <c r="ED40" s="14">
        <f t="shared" si="44"/>
        <v>71825.20775999999</v>
      </c>
      <c r="EE40" s="14">
        <f t="shared" si="44"/>
        <v>71825.20775999999</v>
      </c>
      <c r="EF40" s="14">
        <f t="shared" si="44"/>
        <v>71825.20775999999</v>
      </c>
      <c r="EG40" s="14">
        <f t="shared" si="44"/>
        <v>71825.20775999999</v>
      </c>
      <c r="EH40" s="14">
        <f t="shared" si="44"/>
        <v>71825.20775999999</v>
      </c>
      <c r="EI40" s="14">
        <f t="shared" si="44"/>
        <v>71825.20775999999</v>
      </c>
      <c r="EJ40" s="14">
        <f t="shared" si="44"/>
        <v>71825.20775999999</v>
      </c>
      <c r="EK40" s="14">
        <f t="shared" si="44"/>
        <v>71825.20775999999</v>
      </c>
      <c r="EL40" s="14">
        <f t="shared" si="44"/>
        <v>71825.20775999999</v>
      </c>
      <c r="EM40" s="14">
        <f t="shared" si="44"/>
        <v>71825.20775999999</v>
      </c>
      <c r="EN40" s="14">
        <f t="shared" si="44"/>
        <v>71825.20775999999</v>
      </c>
      <c r="EO40" s="14">
        <f t="shared" si="44"/>
        <v>71825.20775999999</v>
      </c>
      <c r="EP40" s="14">
        <f t="shared" si="44"/>
        <v>71825.20775999999</v>
      </c>
      <c r="EQ40" s="14">
        <f t="shared" si="44"/>
        <v>71825.20775999999</v>
      </c>
      <c r="ER40" s="14">
        <f t="shared" si="45"/>
        <v>82598.988923999976</v>
      </c>
      <c r="ES40" s="14">
        <f t="shared" si="46"/>
        <v>82598.988923999976</v>
      </c>
      <c r="ET40" s="14">
        <f t="shared" si="46"/>
        <v>82598.988923999976</v>
      </c>
      <c r="EU40" s="14">
        <f t="shared" si="46"/>
        <v>82598.988923999976</v>
      </c>
      <c r="EV40" s="14">
        <f t="shared" si="46"/>
        <v>82598.988923999976</v>
      </c>
      <c r="EW40" s="14">
        <f t="shared" si="46"/>
        <v>82598.988923999976</v>
      </c>
      <c r="EX40" s="14">
        <f t="shared" si="46"/>
        <v>82598.988923999976</v>
      </c>
      <c r="EY40" s="14">
        <f t="shared" si="46"/>
        <v>82598.988923999976</v>
      </c>
      <c r="EZ40" s="14">
        <f t="shared" si="46"/>
        <v>82598.988923999976</v>
      </c>
      <c r="FA40" s="14">
        <f t="shared" si="46"/>
        <v>82598.988923999976</v>
      </c>
      <c r="FB40" s="14">
        <f t="shared" si="46"/>
        <v>82598.988923999976</v>
      </c>
      <c r="FC40" s="14">
        <f t="shared" si="46"/>
        <v>82598.988923999976</v>
      </c>
      <c r="FD40" s="14">
        <f t="shared" si="46"/>
        <v>82598.988923999976</v>
      </c>
      <c r="FE40" s="14">
        <f t="shared" si="46"/>
        <v>82598.988923999976</v>
      </c>
      <c r="FF40" s="14">
        <f t="shared" si="46"/>
        <v>82598.988923999976</v>
      </c>
    </row>
    <row r="41" spans="1:162" ht="16.5">
      <c r="A41" s="8" t="s">
        <v>86</v>
      </c>
      <c r="B41" s="9" t="s">
        <v>87</v>
      </c>
      <c r="C41" s="22">
        <v>90018.5</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v>90018.5</v>
      </c>
      <c r="AF41" s="22">
        <v>90018.5</v>
      </c>
      <c r="AG41" s="22">
        <v>90018.5</v>
      </c>
      <c r="AH41" s="22">
        <v>90018.5</v>
      </c>
      <c r="AI41" s="22">
        <v>90018.5</v>
      </c>
      <c r="AJ41" s="22">
        <v>90018.5</v>
      </c>
      <c r="AK41" s="22">
        <v>90018.5</v>
      </c>
      <c r="AL41" s="22">
        <v>90018.5</v>
      </c>
      <c r="AM41" s="22">
        <v>90018.5</v>
      </c>
      <c r="AN41" s="10">
        <v>103521.27499999999</v>
      </c>
      <c r="AO41" s="10">
        <v>103521.27499999999</v>
      </c>
      <c r="AP41" s="10">
        <v>103521.27499999999</v>
      </c>
      <c r="AQ41" s="10">
        <v>103521.27499999999</v>
      </c>
      <c r="AR41" s="10">
        <v>103521.27499999999</v>
      </c>
      <c r="AS41" s="10">
        <v>103521.27499999999</v>
      </c>
      <c r="AT41" s="10">
        <v>103521.27499999999</v>
      </c>
      <c r="AU41" s="10">
        <v>103521.27499999999</v>
      </c>
      <c r="AV41" s="10">
        <v>103521.27499999999</v>
      </c>
      <c r="AW41" s="10">
        <v>103521.27499999999</v>
      </c>
      <c r="AX41" s="10">
        <v>103521.27499999999</v>
      </c>
      <c r="AY41" s="10">
        <v>103521.27499999999</v>
      </c>
      <c r="AZ41" s="10">
        <v>103521.27499999999</v>
      </c>
      <c r="BA41" s="10">
        <v>103521.27499999999</v>
      </c>
      <c r="BB41" s="10">
        <v>103521.27499999999</v>
      </c>
      <c r="BC41" s="10">
        <v>103521.27499999999</v>
      </c>
      <c r="BD41" s="10">
        <v>103521.27499999999</v>
      </c>
      <c r="BE41" s="10">
        <v>103521.27499999999</v>
      </c>
      <c r="BF41" s="10">
        <v>103521.27499999999</v>
      </c>
      <c r="BG41" s="10">
        <v>103521.27499999999</v>
      </c>
      <c r="BH41" s="10">
        <v>103521.27499999999</v>
      </c>
      <c r="BI41" s="10">
        <v>103521.27499999999</v>
      </c>
      <c r="BJ41" s="10">
        <v>103521.27499999999</v>
      </c>
      <c r="BK41" s="10">
        <v>103521.27499999999</v>
      </c>
      <c r="BL41" s="10">
        <v>103521.27499999999</v>
      </c>
      <c r="BM41" s="10">
        <v>103521.27499999999</v>
      </c>
      <c r="BN41" s="10">
        <v>103521.27499999999</v>
      </c>
      <c r="BO41" s="10">
        <v>103521.27499999999</v>
      </c>
      <c r="BP41" s="10">
        <v>103521.27499999999</v>
      </c>
      <c r="BQ41" s="10">
        <v>103521.27499999999</v>
      </c>
      <c r="BR41" s="10">
        <v>103521.27499999999</v>
      </c>
      <c r="BS41" s="10">
        <v>103521.27499999999</v>
      </c>
      <c r="BT41" s="10">
        <v>103521.27499999999</v>
      </c>
      <c r="BU41" s="10">
        <v>103521.27499999999</v>
      </c>
      <c r="BV41" s="10">
        <v>103521.27499999999</v>
      </c>
      <c r="BW41" s="10">
        <v>103521.27499999999</v>
      </c>
      <c r="BX41" s="10">
        <v>119049.46625</v>
      </c>
      <c r="BY41" s="10">
        <v>119049.46625</v>
      </c>
      <c r="BZ41" s="10">
        <v>119049.46625</v>
      </c>
      <c r="CA41" s="10">
        <v>119049.46625</v>
      </c>
      <c r="CB41" s="10">
        <v>119049.46625</v>
      </c>
      <c r="CC41" s="10">
        <v>119049.46625</v>
      </c>
      <c r="CD41" s="10">
        <v>119049.46625</v>
      </c>
      <c r="CE41" s="10">
        <v>119049.46625</v>
      </c>
      <c r="CF41" s="10">
        <v>119049.46625</v>
      </c>
      <c r="CG41" s="10">
        <v>119049.46625</v>
      </c>
      <c r="CH41" s="10">
        <v>119049.46625</v>
      </c>
      <c r="CI41" s="10">
        <v>119049.46625</v>
      </c>
      <c r="CJ41" s="10">
        <v>119049.46625</v>
      </c>
      <c r="CK41" s="10">
        <v>119049.46625</v>
      </c>
      <c r="CL41" s="10">
        <v>119049.46625</v>
      </c>
      <c r="CM41" s="10">
        <v>119049.46625</v>
      </c>
      <c r="CN41" s="10">
        <v>119049.46625</v>
      </c>
      <c r="CO41" s="10">
        <v>119049.46625</v>
      </c>
      <c r="CP41" s="10">
        <v>119049.46625</v>
      </c>
      <c r="CQ41" s="10">
        <v>119049.46625</v>
      </c>
      <c r="CR41" s="10">
        <v>119049.46625</v>
      </c>
      <c r="CS41" s="10">
        <v>119049.46625</v>
      </c>
      <c r="CT41" s="10">
        <v>119049.46625</v>
      </c>
      <c r="CU41" s="10">
        <v>119049.46625</v>
      </c>
      <c r="CV41" s="10">
        <v>119049.46625</v>
      </c>
      <c r="CW41" s="10">
        <v>119049.46625</v>
      </c>
      <c r="CX41" s="10">
        <v>119049.46625</v>
      </c>
      <c r="CY41" s="10">
        <v>119049.46625</v>
      </c>
      <c r="CZ41" s="10">
        <v>119049.46625</v>
      </c>
      <c r="DA41" s="10">
        <v>119049.46625</v>
      </c>
      <c r="DB41" s="10">
        <v>119049.46625</v>
      </c>
      <c r="DC41" s="10">
        <v>119049.46625</v>
      </c>
      <c r="DD41" s="10">
        <v>119049.46625</v>
      </c>
      <c r="DE41" s="10">
        <v>119049.46625</v>
      </c>
      <c r="DF41" s="10">
        <v>119049.46625</v>
      </c>
      <c r="DG41" s="10">
        <v>119049.46625</v>
      </c>
      <c r="DH41" s="10">
        <v>136906.8861875</v>
      </c>
      <c r="DI41" s="10">
        <v>136906.8861875</v>
      </c>
      <c r="DJ41" s="10">
        <v>136906.8861875</v>
      </c>
      <c r="DK41" s="10">
        <v>136906.8861875</v>
      </c>
      <c r="DL41" s="10">
        <v>136906.8861875</v>
      </c>
      <c r="DM41" s="10">
        <v>136906.8861875</v>
      </c>
      <c r="DN41" s="10">
        <v>136906.8861875</v>
      </c>
      <c r="DO41" s="10">
        <v>136906.8861875</v>
      </c>
      <c r="DP41" s="10">
        <v>136906.8861875</v>
      </c>
      <c r="DQ41" s="10">
        <v>136906.8861875</v>
      </c>
      <c r="DR41" s="10">
        <v>136906.8861875</v>
      </c>
      <c r="DS41" s="10">
        <v>136906.8861875</v>
      </c>
      <c r="DT41" s="10">
        <v>136906.8861875</v>
      </c>
      <c r="DU41" s="10">
        <v>136906.8861875</v>
      </c>
      <c r="DV41" s="10">
        <v>136906.8861875</v>
      </c>
      <c r="DW41" s="10">
        <v>136906.8861875</v>
      </c>
      <c r="DX41" s="10">
        <v>136906.8861875</v>
      </c>
      <c r="DY41" s="10">
        <v>136906.8861875</v>
      </c>
      <c r="DZ41" s="10">
        <v>136906.8861875</v>
      </c>
      <c r="EA41" s="10">
        <v>136906.8861875</v>
      </c>
      <c r="EB41" s="10">
        <v>136906.8861875</v>
      </c>
      <c r="EC41" s="10">
        <v>136906.8861875</v>
      </c>
      <c r="ED41" s="10">
        <v>136906.8861875</v>
      </c>
      <c r="EE41" s="10">
        <v>136906.8861875</v>
      </c>
      <c r="EF41" s="10">
        <v>136906.8861875</v>
      </c>
      <c r="EG41" s="10">
        <v>136906.8861875</v>
      </c>
      <c r="EH41" s="10">
        <v>136906.8861875</v>
      </c>
      <c r="EI41" s="10">
        <v>136906.8861875</v>
      </c>
      <c r="EJ41" s="10">
        <v>136906.8861875</v>
      </c>
      <c r="EK41" s="10">
        <v>136906.8861875</v>
      </c>
      <c r="EL41" s="10">
        <v>136906.8861875</v>
      </c>
      <c r="EM41" s="10">
        <v>136906.8861875</v>
      </c>
      <c r="EN41" s="10">
        <v>136906.8861875</v>
      </c>
      <c r="EO41" s="10">
        <v>136906.8861875</v>
      </c>
      <c r="EP41" s="10">
        <v>136906.8861875</v>
      </c>
      <c r="EQ41" s="10">
        <v>136906.8861875</v>
      </c>
      <c r="ER41" s="10">
        <v>157442.919115625</v>
      </c>
      <c r="ES41" s="10">
        <v>157442.919115625</v>
      </c>
      <c r="ET41" s="10">
        <v>157442.919115625</v>
      </c>
      <c r="EU41" s="10">
        <v>157442.919115625</v>
      </c>
      <c r="EV41" s="10">
        <v>157442.919115625</v>
      </c>
      <c r="EW41" s="10">
        <v>157442.919115625</v>
      </c>
      <c r="EX41" s="10">
        <v>157442.919115625</v>
      </c>
      <c r="EY41" s="10">
        <v>157442.919115625</v>
      </c>
      <c r="EZ41" s="10">
        <v>157442.919115625</v>
      </c>
      <c r="FA41" s="10">
        <v>157442.919115625</v>
      </c>
      <c r="FB41" s="10">
        <v>157442.919115625</v>
      </c>
      <c r="FC41" s="10">
        <v>157442.919115625</v>
      </c>
      <c r="FD41" s="10">
        <v>157442.919115625</v>
      </c>
      <c r="FE41" s="10">
        <v>157442.919115625</v>
      </c>
      <c r="FF41" s="10">
        <v>157442.919115625</v>
      </c>
    </row>
    <row r="42" spans="1:162" s="15" customFormat="1" ht="16.5">
      <c r="A42" s="11" t="s">
        <v>88</v>
      </c>
      <c r="B42" s="12" t="s">
        <v>89</v>
      </c>
      <c r="C42" s="13">
        <v>52461.94</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13">
        <v>52461.94</v>
      </c>
      <c r="AF42" s="13">
        <v>52461.94</v>
      </c>
      <c r="AG42" s="13">
        <v>52461.94</v>
      </c>
      <c r="AH42" s="13">
        <v>52461.94</v>
      </c>
      <c r="AI42" s="13">
        <v>52461.94</v>
      </c>
      <c r="AJ42" s="13">
        <v>52461.94</v>
      </c>
      <c r="AK42" s="13">
        <v>52461.94</v>
      </c>
      <c r="AL42" s="13">
        <v>52461.94</v>
      </c>
      <c r="AM42" s="13">
        <v>52461.94</v>
      </c>
      <c r="AN42" s="14">
        <f t="shared" si="39"/>
        <v>60331.231</v>
      </c>
      <c r="AO42" s="14">
        <f t="shared" si="40"/>
        <v>60331.231</v>
      </c>
      <c r="AP42" s="14">
        <f t="shared" si="40"/>
        <v>60331.231</v>
      </c>
      <c r="AQ42" s="14">
        <f t="shared" si="40"/>
        <v>60331.231</v>
      </c>
      <c r="AR42" s="14">
        <f t="shared" si="40"/>
        <v>60331.231</v>
      </c>
      <c r="AS42" s="14">
        <f t="shared" si="40"/>
        <v>60331.231</v>
      </c>
      <c r="AT42" s="14">
        <f t="shared" si="40"/>
        <v>60331.231</v>
      </c>
      <c r="AU42" s="14">
        <f t="shared" si="40"/>
        <v>60331.231</v>
      </c>
      <c r="AV42" s="14">
        <f t="shared" si="40"/>
        <v>60331.231</v>
      </c>
      <c r="AW42" s="14">
        <f t="shared" si="40"/>
        <v>60331.231</v>
      </c>
      <c r="AX42" s="14">
        <f t="shared" si="40"/>
        <v>60331.231</v>
      </c>
      <c r="AY42" s="14">
        <f t="shared" si="40"/>
        <v>60331.231</v>
      </c>
      <c r="AZ42" s="14">
        <f t="shared" si="40"/>
        <v>60331.231</v>
      </c>
      <c r="BA42" s="14">
        <f t="shared" si="40"/>
        <v>60331.231</v>
      </c>
      <c r="BB42" s="14">
        <f t="shared" si="40"/>
        <v>60331.231</v>
      </c>
      <c r="BC42" s="14">
        <f t="shared" si="40"/>
        <v>60331.231</v>
      </c>
      <c r="BD42" s="14">
        <f t="shared" si="40"/>
        <v>60331.231</v>
      </c>
      <c r="BE42" s="14">
        <f t="shared" si="40"/>
        <v>60331.231</v>
      </c>
      <c r="BF42" s="14">
        <f t="shared" si="40"/>
        <v>60331.231</v>
      </c>
      <c r="BG42" s="14">
        <f t="shared" si="40"/>
        <v>60331.231</v>
      </c>
      <c r="BH42" s="14">
        <f t="shared" si="40"/>
        <v>60331.231</v>
      </c>
      <c r="BI42" s="14">
        <f t="shared" si="40"/>
        <v>60331.231</v>
      </c>
      <c r="BJ42" s="14">
        <f t="shared" si="40"/>
        <v>60331.231</v>
      </c>
      <c r="BK42" s="14">
        <f t="shared" si="40"/>
        <v>60331.231</v>
      </c>
      <c r="BL42" s="14">
        <f t="shared" si="40"/>
        <v>60331.231</v>
      </c>
      <c r="BM42" s="14">
        <f t="shared" si="40"/>
        <v>60331.231</v>
      </c>
      <c r="BN42" s="14">
        <f t="shared" si="40"/>
        <v>60331.231</v>
      </c>
      <c r="BO42" s="14">
        <f t="shared" si="40"/>
        <v>60331.231</v>
      </c>
      <c r="BP42" s="14">
        <f t="shared" si="40"/>
        <v>60331.231</v>
      </c>
      <c r="BQ42" s="14">
        <f t="shared" si="40"/>
        <v>60331.231</v>
      </c>
      <c r="BR42" s="14">
        <f t="shared" si="40"/>
        <v>60331.231</v>
      </c>
      <c r="BS42" s="14">
        <f t="shared" si="40"/>
        <v>60331.231</v>
      </c>
      <c r="BT42" s="14">
        <f t="shared" si="40"/>
        <v>60331.231</v>
      </c>
      <c r="BU42" s="14">
        <f t="shared" si="40"/>
        <v>60331.231</v>
      </c>
      <c r="BV42" s="14">
        <f t="shared" si="40"/>
        <v>60331.231</v>
      </c>
      <c r="BW42" s="14">
        <f t="shared" si="40"/>
        <v>60331.231</v>
      </c>
      <c r="BX42" s="14">
        <f t="shared" si="41"/>
        <v>69380.915649999995</v>
      </c>
      <c r="BY42" s="14">
        <f t="shared" si="42"/>
        <v>69380.915649999995</v>
      </c>
      <c r="BZ42" s="14">
        <f t="shared" si="42"/>
        <v>69380.915649999995</v>
      </c>
      <c r="CA42" s="14">
        <f t="shared" si="42"/>
        <v>69380.915649999995</v>
      </c>
      <c r="CB42" s="14">
        <f t="shared" si="42"/>
        <v>69380.915649999995</v>
      </c>
      <c r="CC42" s="14">
        <f t="shared" si="42"/>
        <v>69380.915649999995</v>
      </c>
      <c r="CD42" s="14">
        <f t="shared" si="42"/>
        <v>69380.915649999995</v>
      </c>
      <c r="CE42" s="14">
        <f t="shared" si="42"/>
        <v>69380.915649999995</v>
      </c>
      <c r="CF42" s="14">
        <f t="shared" si="42"/>
        <v>69380.915649999995</v>
      </c>
      <c r="CG42" s="14">
        <f t="shared" si="42"/>
        <v>69380.915649999995</v>
      </c>
      <c r="CH42" s="14">
        <f t="shared" si="42"/>
        <v>69380.915649999995</v>
      </c>
      <c r="CI42" s="14">
        <f t="shared" si="42"/>
        <v>69380.915649999995</v>
      </c>
      <c r="CJ42" s="14">
        <f t="shared" si="42"/>
        <v>69380.915649999995</v>
      </c>
      <c r="CK42" s="14">
        <f t="shared" si="42"/>
        <v>69380.915649999995</v>
      </c>
      <c r="CL42" s="14">
        <f t="shared" si="42"/>
        <v>69380.915649999995</v>
      </c>
      <c r="CM42" s="14">
        <f t="shared" si="42"/>
        <v>69380.915649999995</v>
      </c>
      <c r="CN42" s="14">
        <f t="shared" si="42"/>
        <v>69380.915649999995</v>
      </c>
      <c r="CO42" s="14">
        <f t="shared" si="42"/>
        <v>69380.915649999995</v>
      </c>
      <c r="CP42" s="14">
        <f t="shared" si="42"/>
        <v>69380.915649999995</v>
      </c>
      <c r="CQ42" s="14">
        <f t="shared" si="42"/>
        <v>69380.915649999995</v>
      </c>
      <c r="CR42" s="14">
        <f t="shared" si="42"/>
        <v>69380.915649999995</v>
      </c>
      <c r="CS42" s="14">
        <f t="shared" si="42"/>
        <v>69380.915649999995</v>
      </c>
      <c r="CT42" s="14">
        <f t="shared" si="42"/>
        <v>69380.915649999995</v>
      </c>
      <c r="CU42" s="14">
        <f t="shared" si="42"/>
        <v>69380.915649999995</v>
      </c>
      <c r="CV42" s="14">
        <f t="shared" si="42"/>
        <v>69380.915649999995</v>
      </c>
      <c r="CW42" s="14">
        <f t="shared" si="42"/>
        <v>69380.915649999995</v>
      </c>
      <c r="CX42" s="14">
        <f t="shared" si="42"/>
        <v>69380.915649999995</v>
      </c>
      <c r="CY42" s="14">
        <f t="shared" si="42"/>
        <v>69380.915649999995</v>
      </c>
      <c r="CZ42" s="14">
        <f t="shared" si="42"/>
        <v>69380.915649999995</v>
      </c>
      <c r="DA42" s="14">
        <f t="shared" si="42"/>
        <v>69380.915649999995</v>
      </c>
      <c r="DB42" s="14">
        <f t="shared" si="42"/>
        <v>69380.915649999995</v>
      </c>
      <c r="DC42" s="14">
        <f t="shared" si="42"/>
        <v>69380.915649999995</v>
      </c>
      <c r="DD42" s="14">
        <f t="shared" si="42"/>
        <v>69380.915649999995</v>
      </c>
      <c r="DE42" s="14">
        <f t="shared" si="42"/>
        <v>69380.915649999995</v>
      </c>
      <c r="DF42" s="14">
        <f t="shared" si="42"/>
        <v>69380.915649999995</v>
      </c>
      <c r="DG42" s="14">
        <f t="shared" si="42"/>
        <v>69380.915649999995</v>
      </c>
      <c r="DH42" s="14">
        <f t="shared" si="43"/>
        <v>79788.052997499995</v>
      </c>
      <c r="DI42" s="14">
        <f t="shared" si="44"/>
        <v>79788.052997499995</v>
      </c>
      <c r="DJ42" s="14">
        <f t="shared" si="44"/>
        <v>79788.052997499995</v>
      </c>
      <c r="DK42" s="14">
        <f t="shared" si="44"/>
        <v>79788.052997499995</v>
      </c>
      <c r="DL42" s="14">
        <f t="shared" si="44"/>
        <v>79788.052997499995</v>
      </c>
      <c r="DM42" s="14">
        <f t="shared" si="44"/>
        <v>79788.052997499995</v>
      </c>
      <c r="DN42" s="14">
        <f t="shared" si="44"/>
        <v>79788.052997499995</v>
      </c>
      <c r="DO42" s="14">
        <f t="shared" si="44"/>
        <v>79788.052997499995</v>
      </c>
      <c r="DP42" s="14">
        <f t="shared" si="44"/>
        <v>79788.052997499995</v>
      </c>
      <c r="DQ42" s="14">
        <f t="shared" si="44"/>
        <v>79788.052997499995</v>
      </c>
      <c r="DR42" s="14">
        <f t="shared" si="44"/>
        <v>79788.052997499995</v>
      </c>
      <c r="DS42" s="14">
        <f t="shared" si="44"/>
        <v>79788.052997499995</v>
      </c>
      <c r="DT42" s="14">
        <f t="shared" si="44"/>
        <v>79788.052997499995</v>
      </c>
      <c r="DU42" s="14">
        <f t="shared" si="44"/>
        <v>79788.052997499995</v>
      </c>
      <c r="DV42" s="14">
        <f t="shared" si="44"/>
        <v>79788.052997499995</v>
      </c>
      <c r="DW42" s="14">
        <f t="shared" si="44"/>
        <v>79788.052997499995</v>
      </c>
      <c r="DX42" s="14">
        <f t="shared" si="44"/>
        <v>79788.052997499995</v>
      </c>
      <c r="DY42" s="14">
        <f t="shared" si="44"/>
        <v>79788.052997499995</v>
      </c>
      <c r="DZ42" s="14">
        <f t="shared" si="44"/>
        <v>79788.052997499995</v>
      </c>
      <c r="EA42" s="14">
        <f t="shared" si="44"/>
        <v>79788.052997499995</v>
      </c>
      <c r="EB42" s="14">
        <f t="shared" si="44"/>
        <v>79788.052997499995</v>
      </c>
      <c r="EC42" s="14">
        <f t="shared" si="44"/>
        <v>79788.052997499995</v>
      </c>
      <c r="ED42" s="14">
        <f t="shared" si="44"/>
        <v>79788.052997499995</v>
      </c>
      <c r="EE42" s="14">
        <f t="shared" si="44"/>
        <v>79788.052997499995</v>
      </c>
      <c r="EF42" s="14">
        <f t="shared" si="44"/>
        <v>79788.052997499995</v>
      </c>
      <c r="EG42" s="14">
        <f t="shared" si="44"/>
        <v>79788.052997499995</v>
      </c>
      <c r="EH42" s="14">
        <f t="shared" si="44"/>
        <v>79788.052997499995</v>
      </c>
      <c r="EI42" s="14">
        <f t="shared" si="44"/>
        <v>79788.052997499995</v>
      </c>
      <c r="EJ42" s="14">
        <f t="shared" si="44"/>
        <v>79788.052997499995</v>
      </c>
      <c r="EK42" s="14">
        <f t="shared" si="44"/>
        <v>79788.052997499995</v>
      </c>
      <c r="EL42" s="14">
        <f t="shared" si="44"/>
        <v>79788.052997499995</v>
      </c>
      <c r="EM42" s="14">
        <f t="shared" si="44"/>
        <v>79788.052997499995</v>
      </c>
      <c r="EN42" s="14">
        <f t="shared" si="44"/>
        <v>79788.052997499995</v>
      </c>
      <c r="EO42" s="14">
        <f t="shared" si="44"/>
        <v>79788.052997499995</v>
      </c>
      <c r="EP42" s="14">
        <f t="shared" si="44"/>
        <v>79788.052997499995</v>
      </c>
      <c r="EQ42" s="14">
        <f t="shared" si="44"/>
        <v>79788.052997499995</v>
      </c>
      <c r="ER42" s="14">
        <f t="shared" si="45"/>
        <v>91756.260947124989</v>
      </c>
      <c r="ES42" s="14">
        <f t="shared" si="46"/>
        <v>91756.260947124989</v>
      </c>
      <c r="ET42" s="14">
        <f t="shared" si="46"/>
        <v>91756.260947124989</v>
      </c>
      <c r="EU42" s="14">
        <f t="shared" si="46"/>
        <v>91756.260947124989</v>
      </c>
      <c r="EV42" s="14">
        <f t="shared" si="46"/>
        <v>91756.260947124989</v>
      </c>
      <c r="EW42" s="14">
        <f t="shared" si="46"/>
        <v>91756.260947124989</v>
      </c>
      <c r="EX42" s="14">
        <f t="shared" si="46"/>
        <v>91756.260947124989</v>
      </c>
      <c r="EY42" s="14">
        <f t="shared" si="46"/>
        <v>91756.260947124989</v>
      </c>
      <c r="EZ42" s="14">
        <f t="shared" si="46"/>
        <v>91756.260947124989</v>
      </c>
      <c r="FA42" s="14">
        <f t="shared" si="46"/>
        <v>91756.260947124989</v>
      </c>
      <c r="FB42" s="14">
        <f t="shared" si="46"/>
        <v>91756.260947124989</v>
      </c>
      <c r="FC42" s="14">
        <f t="shared" si="46"/>
        <v>91756.260947124989</v>
      </c>
      <c r="FD42" s="14">
        <f t="shared" si="46"/>
        <v>91756.260947124989</v>
      </c>
      <c r="FE42" s="14">
        <f t="shared" si="46"/>
        <v>91756.260947124989</v>
      </c>
      <c r="FF42" s="14">
        <f t="shared" si="46"/>
        <v>91756.260947124989</v>
      </c>
    </row>
    <row r="43" spans="1:162" ht="16.5">
      <c r="A43" s="8" t="s">
        <v>90</v>
      </c>
      <c r="B43" s="9" t="s">
        <v>91</v>
      </c>
      <c r="C43" s="10">
        <v>30933</v>
      </c>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v>30933</v>
      </c>
      <c r="AF43" s="10">
        <v>30933</v>
      </c>
      <c r="AG43" s="10">
        <v>30933</v>
      </c>
      <c r="AH43" s="10">
        <v>30933</v>
      </c>
      <c r="AI43" s="10">
        <v>30933</v>
      </c>
      <c r="AJ43" s="10">
        <v>30933</v>
      </c>
      <c r="AK43" s="10">
        <v>30933</v>
      </c>
      <c r="AL43" s="10">
        <v>30933</v>
      </c>
      <c r="AM43" s="10">
        <v>30933</v>
      </c>
      <c r="AN43" s="10">
        <v>35572.949999999997</v>
      </c>
      <c r="AO43" s="10">
        <v>35572.949999999997</v>
      </c>
      <c r="AP43" s="10">
        <v>35572.949999999997</v>
      </c>
      <c r="AQ43" s="10">
        <v>35572.949999999997</v>
      </c>
      <c r="AR43" s="10">
        <v>35572.949999999997</v>
      </c>
      <c r="AS43" s="10">
        <v>35572.949999999997</v>
      </c>
      <c r="AT43" s="10">
        <v>35572.949999999997</v>
      </c>
      <c r="AU43" s="10">
        <v>35572.949999999997</v>
      </c>
      <c r="AV43" s="10">
        <v>35572.949999999997</v>
      </c>
      <c r="AW43" s="10">
        <v>35572.949999999997</v>
      </c>
      <c r="AX43" s="10">
        <v>35572.949999999997</v>
      </c>
      <c r="AY43" s="10">
        <v>35572.949999999997</v>
      </c>
      <c r="AZ43" s="10">
        <v>35572.949999999997</v>
      </c>
      <c r="BA43" s="10">
        <v>35572.949999999997</v>
      </c>
      <c r="BB43" s="10">
        <v>35572.949999999997</v>
      </c>
      <c r="BC43" s="10">
        <v>35572.949999999997</v>
      </c>
      <c r="BD43" s="10">
        <v>35572.949999999997</v>
      </c>
      <c r="BE43" s="10">
        <v>35572.949999999997</v>
      </c>
      <c r="BF43" s="10">
        <v>35572.949999999997</v>
      </c>
      <c r="BG43" s="10">
        <v>35572.949999999997</v>
      </c>
      <c r="BH43" s="10">
        <v>35572.949999999997</v>
      </c>
      <c r="BI43" s="10">
        <v>35572.949999999997</v>
      </c>
      <c r="BJ43" s="10">
        <v>35572.949999999997</v>
      </c>
      <c r="BK43" s="10">
        <v>35572.949999999997</v>
      </c>
      <c r="BL43" s="10">
        <v>35572.949999999997</v>
      </c>
      <c r="BM43" s="10">
        <v>35572.949999999997</v>
      </c>
      <c r="BN43" s="10">
        <v>35572.949999999997</v>
      </c>
      <c r="BO43" s="10">
        <v>35572.949999999997</v>
      </c>
      <c r="BP43" s="10">
        <v>35572.949999999997</v>
      </c>
      <c r="BQ43" s="10">
        <v>35572.949999999997</v>
      </c>
      <c r="BR43" s="10">
        <v>35572.949999999997</v>
      </c>
      <c r="BS43" s="10">
        <v>35572.949999999997</v>
      </c>
      <c r="BT43" s="10">
        <v>35572.949999999997</v>
      </c>
      <c r="BU43" s="10">
        <v>35572.949999999997</v>
      </c>
      <c r="BV43" s="10">
        <v>35572.949999999997</v>
      </c>
      <c r="BW43" s="10">
        <v>35572.949999999997</v>
      </c>
      <c r="BX43" s="10">
        <v>40908.892499999994</v>
      </c>
      <c r="BY43" s="10">
        <v>40908.892499999994</v>
      </c>
      <c r="BZ43" s="10">
        <v>40908.892499999994</v>
      </c>
      <c r="CA43" s="10">
        <v>40908.892499999994</v>
      </c>
      <c r="CB43" s="10">
        <v>40908.892499999994</v>
      </c>
      <c r="CC43" s="10">
        <v>40908.892499999994</v>
      </c>
      <c r="CD43" s="10">
        <v>40908.892499999994</v>
      </c>
      <c r="CE43" s="10">
        <v>40908.892499999994</v>
      </c>
      <c r="CF43" s="10">
        <v>40908.892499999994</v>
      </c>
      <c r="CG43" s="10">
        <v>40908.892499999994</v>
      </c>
      <c r="CH43" s="10">
        <v>40908.892499999994</v>
      </c>
      <c r="CI43" s="10">
        <v>40908.892499999994</v>
      </c>
      <c r="CJ43" s="10">
        <v>40908.892499999994</v>
      </c>
      <c r="CK43" s="10">
        <v>40908.892499999994</v>
      </c>
      <c r="CL43" s="10">
        <v>40908.892499999994</v>
      </c>
      <c r="CM43" s="10">
        <v>40908.892499999994</v>
      </c>
      <c r="CN43" s="10">
        <v>40908.892499999994</v>
      </c>
      <c r="CO43" s="10">
        <v>40908.892499999994</v>
      </c>
      <c r="CP43" s="10">
        <v>40908.892499999994</v>
      </c>
      <c r="CQ43" s="10">
        <v>40908.892499999994</v>
      </c>
      <c r="CR43" s="10">
        <v>40908.892499999994</v>
      </c>
      <c r="CS43" s="10">
        <v>40908.892499999994</v>
      </c>
      <c r="CT43" s="10">
        <v>40908.892499999994</v>
      </c>
      <c r="CU43" s="10">
        <v>40908.892499999994</v>
      </c>
      <c r="CV43" s="10">
        <v>40908.892499999994</v>
      </c>
      <c r="CW43" s="10">
        <v>40908.892499999994</v>
      </c>
      <c r="CX43" s="10">
        <v>40908.892499999994</v>
      </c>
      <c r="CY43" s="10">
        <v>40908.892499999994</v>
      </c>
      <c r="CZ43" s="10">
        <v>40908.892499999994</v>
      </c>
      <c r="DA43" s="10">
        <v>40908.892499999994</v>
      </c>
      <c r="DB43" s="10">
        <v>40908.892499999994</v>
      </c>
      <c r="DC43" s="10">
        <v>40908.892499999994</v>
      </c>
      <c r="DD43" s="10">
        <v>40908.892499999994</v>
      </c>
      <c r="DE43" s="10">
        <v>40908.892499999994</v>
      </c>
      <c r="DF43" s="10">
        <v>40908.892499999994</v>
      </c>
      <c r="DG43" s="10">
        <v>40908.892499999994</v>
      </c>
      <c r="DH43" s="10">
        <v>47045.226374999991</v>
      </c>
      <c r="DI43" s="10">
        <v>47045.226374999991</v>
      </c>
      <c r="DJ43" s="10">
        <v>47045.226374999991</v>
      </c>
      <c r="DK43" s="10">
        <v>47045.226374999991</v>
      </c>
      <c r="DL43" s="10">
        <v>47045.226374999991</v>
      </c>
      <c r="DM43" s="10">
        <v>47045.226374999991</v>
      </c>
      <c r="DN43" s="10">
        <v>47045.226374999991</v>
      </c>
      <c r="DO43" s="10">
        <v>47045.226374999991</v>
      </c>
      <c r="DP43" s="10">
        <v>47045.226374999991</v>
      </c>
      <c r="DQ43" s="10">
        <v>47045.226374999991</v>
      </c>
      <c r="DR43" s="10">
        <v>47045.226374999991</v>
      </c>
      <c r="DS43" s="10">
        <v>47045.226374999991</v>
      </c>
      <c r="DT43" s="10">
        <v>47045.226374999991</v>
      </c>
      <c r="DU43" s="10">
        <v>47045.226374999991</v>
      </c>
      <c r="DV43" s="10">
        <v>47045.226374999991</v>
      </c>
      <c r="DW43" s="10">
        <v>47045.226374999991</v>
      </c>
      <c r="DX43" s="10">
        <v>47045.226374999991</v>
      </c>
      <c r="DY43" s="10">
        <v>47045.226374999991</v>
      </c>
      <c r="DZ43" s="10">
        <v>47045.226374999991</v>
      </c>
      <c r="EA43" s="10">
        <v>47045.226374999991</v>
      </c>
      <c r="EB43" s="10">
        <v>47045.226374999991</v>
      </c>
      <c r="EC43" s="10">
        <v>47045.226374999991</v>
      </c>
      <c r="ED43" s="10">
        <v>47045.226374999991</v>
      </c>
      <c r="EE43" s="10">
        <v>47045.226374999991</v>
      </c>
      <c r="EF43" s="10">
        <v>47045.226374999991</v>
      </c>
      <c r="EG43" s="10">
        <v>47045.226374999991</v>
      </c>
      <c r="EH43" s="10">
        <v>47045.226374999991</v>
      </c>
      <c r="EI43" s="10">
        <v>47045.226374999991</v>
      </c>
      <c r="EJ43" s="10">
        <v>47045.226374999991</v>
      </c>
      <c r="EK43" s="10">
        <v>47045.226374999991</v>
      </c>
      <c r="EL43" s="10">
        <v>47045.226374999991</v>
      </c>
      <c r="EM43" s="10">
        <v>47045.226374999991</v>
      </c>
      <c r="EN43" s="10">
        <v>47045.226374999991</v>
      </c>
      <c r="EO43" s="10">
        <v>47045.226374999991</v>
      </c>
      <c r="EP43" s="10">
        <v>47045.226374999991</v>
      </c>
      <c r="EQ43" s="10">
        <v>47045.226374999991</v>
      </c>
      <c r="ER43" s="10">
        <v>54102.010331249992</v>
      </c>
      <c r="ES43" s="10">
        <v>54102.010331249992</v>
      </c>
      <c r="ET43" s="10">
        <v>54102.010331249992</v>
      </c>
      <c r="EU43" s="10">
        <v>54102.010331249992</v>
      </c>
      <c r="EV43" s="10">
        <v>54102.010331249992</v>
      </c>
      <c r="EW43" s="10">
        <v>54102.010331249992</v>
      </c>
      <c r="EX43" s="10">
        <v>54102.010331249992</v>
      </c>
      <c r="EY43" s="10">
        <v>54102.010331249992</v>
      </c>
      <c r="EZ43" s="10">
        <v>54102.010331249992</v>
      </c>
      <c r="FA43" s="10">
        <v>54102.010331249992</v>
      </c>
      <c r="FB43" s="10">
        <v>54102.010331249992</v>
      </c>
      <c r="FC43" s="10">
        <v>54102.010331249992</v>
      </c>
      <c r="FD43" s="10">
        <v>54102.010331249992</v>
      </c>
      <c r="FE43" s="10">
        <v>54102.010331249992</v>
      </c>
      <c r="FF43" s="10">
        <v>54102.010331249992</v>
      </c>
    </row>
    <row r="44" spans="1:162" s="15" customFormat="1" ht="16.5">
      <c r="A44" s="11" t="s">
        <v>92</v>
      </c>
      <c r="B44" s="19" t="s">
        <v>93</v>
      </c>
      <c r="C44" s="13">
        <v>150000</v>
      </c>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3">
        <v>150000</v>
      </c>
      <c r="AF44" s="13">
        <v>150000</v>
      </c>
      <c r="AG44" s="13">
        <v>150000</v>
      </c>
      <c r="AH44" s="13">
        <v>150000</v>
      </c>
      <c r="AI44" s="13">
        <v>150000</v>
      </c>
      <c r="AJ44" s="13">
        <v>150000</v>
      </c>
      <c r="AK44" s="13">
        <v>150000</v>
      </c>
      <c r="AL44" s="13">
        <v>150000</v>
      </c>
      <c r="AM44" s="13">
        <v>150000</v>
      </c>
      <c r="AN44" s="14">
        <f t="shared" si="39"/>
        <v>172500</v>
      </c>
      <c r="AO44" s="14">
        <f t="shared" si="40"/>
        <v>172500</v>
      </c>
      <c r="AP44" s="14">
        <f t="shared" si="40"/>
        <v>172500</v>
      </c>
      <c r="AQ44" s="14">
        <f t="shared" si="40"/>
        <v>172500</v>
      </c>
      <c r="AR44" s="14">
        <f t="shared" si="40"/>
        <v>172500</v>
      </c>
      <c r="AS44" s="14">
        <f t="shared" si="40"/>
        <v>172500</v>
      </c>
      <c r="AT44" s="14">
        <f t="shared" si="40"/>
        <v>172500</v>
      </c>
      <c r="AU44" s="14">
        <f t="shared" si="40"/>
        <v>172500</v>
      </c>
      <c r="AV44" s="14">
        <f t="shared" si="40"/>
        <v>172500</v>
      </c>
      <c r="AW44" s="14">
        <f t="shared" si="40"/>
        <v>172500</v>
      </c>
      <c r="AX44" s="14">
        <f t="shared" si="40"/>
        <v>172500</v>
      </c>
      <c r="AY44" s="14">
        <f t="shared" si="40"/>
        <v>172500</v>
      </c>
      <c r="AZ44" s="14">
        <f t="shared" si="40"/>
        <v>172500</v>
      </c>
      <c r="BA44" s="14">
        <f t="shared" si="40"/>
        <v>172500</v>
      </c>
      <c r="BB44" s="14">
        <f t="shared" si="40"/>
        <v>172500</v>
      </c>
      <c r="BC44" s="14">
        <f t="shared" si="40"/>
        <v>172500</v>
      </c>
      <c r="BD44" s="14">
        <f t="shared" si="40"/>
        <v>172500</v>
      </c>
      <c r="BE44" s="14">
        <f t="shared" si="40"/>
        <v>172500</v>
      </c>
      <c r="BF44" s="14">
        <f t="shared" si="40"/>
        <v>172500</v>
      </c>
      <c r="BG44" s="14">
        <f t="shared" si="40"/>
        <v>172500</v>
      </c>
      <c r="BH44" s="14">
        <f t="shared" si="40"/>
        <v>172500</v>
      </c>
      <c r="BI44" s="14">
        <f t="shared" si="40"/>
        <v>172500</v>
      </c>
      <c r="BJ44" s="14">
        <f t="shared" si="40"/>
        <v>172500</v>
      </c>
      <c r="BK44" s="14">
        <f t="shared" si="40"/>
        <v>172500</v>
      </c>
      <c r="BL44" s="14">
        <f t="shared" si="40"/>
        <v>172500</v>
      </c>
      <c r="BM44" s="14">
        <f t="shared" si="40"/>
        <v>172500</v>
      </c>
      <c r="BN44" s="14">
        <f t="shared" si="40"/>
        <v>172500</v>
      </c>
      <c r="BO44" s="14">
        <f t="shared" si="40"/>
        <v>172500</v>
      </c>
      <c r="BP44" s="14">
        <f t="shared" si="40"/>
        <v>172500</v>
      </c>
      <c r="BQ44" s="14">
        <f t="shared" si="40"/>
        <v>172500</v>
      </c>
      <c r="BR44" s="14">
        <f t="shared" si="40"/>
        <v>172500</v>
      </c>
      <c r="BS44" s="14">
        <f t="shared" si="40"/>
        <v>172500</v>
      </c>
      <c r="BT44" s="14">
        <f t="shared" si="40"/>
        <v>172500</v>
      </c>
      <c r="BU44" s="14">
        <f t="shared" si="40"/>
        <v>172500</v>
      </c>
      <c r="BV44" s="14">
        <f t="shared" si="40"/>
        <v>172500</v>
      </c>
      <c r="BW44" s="14">
        <f t="shared" si="40"/>
        <v>172500</v>
      </c>
      <c r="BX44" s="14">
        <f t="shared" si="41"/>
        <v>198374.99999999997</v>
      </c>
      <c r="BY44" s="14">
        <f t="shared" si="42"/>
        <v>198374.99999999997</v>
      </c>
      <c r="BZ44" s="14">
        <f t="shared" si="42"/>
        <v>198374.99999999997</v>
      </c>
      <c r="CA44" s="14">
        <f t="shared" si="42"/>
        <v>198374.99999999997</v>
      </c>
      <c r="CB44" s="14">
        <f t="shared" si="42"/>
        <v>198374.99999999997</v>
      </c>
      <c r="CC44" s="14">
        <f t="shared" si="42"/>
        <v>198374.99999999997</v>
      </c>
      <c r="CD44" s="14">
        <f t="shared" si="42"/>
        <v>198374.99999999997</v>
      </c>
      <c r="CE44" s="14">
        <f t="shared" si="42"/>
        <v>198374.99999999997</v>
      </c>
      <c r="CF44" s="14">
        <f t="shared" si="42"/>
        <v>198374.99999999997</v>
      </c>
      <c r="CG44" s="14">
        <f t="shared" si="42"/>
        <v>198374.99999999997</v>
      </c>
      <c r="CH44" s="14">
        <f t="shared" si="42"/>
        <v>198374.99999999997</v>
      </c>
      <c r="CI44" s="14">
        <f t="shared" si="42"/>
        <v>198374.99999999997</v>
      </c>
      <c r="CJ44" s="14">
        <f t="shared" si="42"/>
        <v>198374.99999999997</v>
      </c>
      <c r="CK44" s="14">
        <f t="shared" si="42"/>
        <v>198374.99999999997</v>
      </c>
      <c r="CL44" s="14">
        <f t="shared" si="42"/>
        <v>198374.99999999997</v>
      </c>
      <c r="CM44" s="14">
        <f t="shared" si="42"/>
        <v>198374.99999999997</v>
      </c>
      <c r="CN44" s="14">
        <f t="shared" si="42"/>
        <v>198374.99999999997</v>
      </c>
      <c r="CO44" s="14">
        <f t="shared" si="42"/>
        <v>198374.99999999997</v>
      </c>
      <c r="CP44" s="14">
        <f t="shared" si="42"/>
        <v>198374.99999999997</v>
      </c>
      <c r="CQ44" s="14">
        <f t="shared" si="42"/>
        <v>198374.99999999997</v>
      </c>
      <c r="CR44" s="14">
        <f t="shared" si="42"/>
        <v>198374.99999999997</v>
      </c>
      <c r="CS44" s="14">
        <f t="shared" si="42"/>
        <v>198374.99999999997</v>
      </c>
      <c r="CT44" s="14">
        <f t="shared" si="42"/>
        <v>198374.99999999997</v>
      </c>
      <c r="CU44" s="14">
        <f t="shared" si="42"/>
        <v>198374.99999999997</v>
      </c>
      <c r="CV44" s="14">
        <f t="shared" si="42"/>
        <v>198374.99999999997</v>
      </c>
      <c r="CW44" s="14">
        <f t="shared" si="42"/>
        <v>198374.99999999997</v>
      </c>
      <c r="CX44" s="14">
        <f t="shared" si="42"/>
        <v>198374.99999999997</v>
      </c>
      <c r="CY44" s="14">
        <f t="shared" si="42"/>
        <v>198374.99999999997</v>
      </c>
      <c r="CZ44" s="14">
        <f t="shared" si="42"/>
        <v>198374.99999999997</v>
      </c>
      <c r="DA44" s="14">
        <f t="shared" si="42"/>
        <v>198374.99999999997</v>
      </c>
      <c r="DB44" s="14">
        <f t="shared" si="42"/>
        <v>198374.99999999997</v>
      </c>
      <c r="DC44" s="14">
        <f t="shared" si="42"/>
        <v>198374.99999999997</v>
      </c>
      <c r="DD44" s="14">
        <f t="shared" si="42"/>
        <v>198374.99999999997</v>
      </c>
      <c r="DE44" s="14">
        <f t="shared" si="42"/>
        <v>198374.99999999997</v>
      </c>
      <c r="DF44" s="14">
        <f t="shared" si="42"/>
        <v>198374.99999999997</v>
      </c>
      <c r="DG44" s="14">
        <f t="shared" si="42"/>
        <v>198374.99999999997</v>
      </c>
      <c r="DH44" s="14">
        <f t="shared" si="43"/>
        <v>228131.24999999994</v>
      </c>
      <c r="DI44" s="14">
        <f t="shared" si="44"/>
        <v>228131.24999999994</v>
      </c>
      <c r="DJ44" s="14">
        <f t="shared" si="44"/>
        <v>228131.24999999994</v>
      </c>
      <c r="DK44" s="14">
        <f t="shared" si="44"/>
        <v>228131.24999999994</v>
      </c>
      <c r="DL44" s="14">
        <f t="shared" si="44"/>
        <v>228131.24999999994</v>
      </c>
      <c r="DM44" s="14">
        <f t="shared" si="44"/>
        <v>228131.24999999994</v>
      </c>
      <c r="DN44" s="14">
        <f t="shared" si="44"/>
        <v>228131.24999999994</v>
      </c>
      <c r="DO44" s="14">
        <f t="shared" si="44"/>
        <v>228131.24999999994</v>
      </c>
      <c r="DP44" s="14">
        <f t="shared" si="44"/>
        <v>228131.24999999994</v>
      </c>
      <c r="DQ44" s="14">
        <f t="shared" si="44"/>
        <v>228131.24999999994</v>
      </c>
      <c r="DR44" s="14">
        <f t="shared" si="44"/>
        <v>228131.24999999994</v>
      </c>
      <c r="DS44" s="14">
        <f t="shared" si="44"/>
        <v>228131.24999999994</v>
      </c>
      <c r="DT44" s="14">
        <f t="shared" si="44"/>
        <v>228131.24999999994</v>
      </c>
      <c r="DU44" s="14">
        <f t="shared" si="44"/>
        <v>228131.24999999994</v>
      </c>
      <c r="DV44" s="14">
        <f t="shared" si="44"/>
        <v>228131.24999999994</v>
      </c>
      <c r="DW44" s="14">
        <f t="shared" si="44"/>
        <v>228131.24999999994</v>
      </c>
      <c r="DX44" s="14">
        <f t="shared" si="44"/>
        <v>228131.24999999994</v>
      </c>
      <c r="DY44" s="14">
        <f t="shared" si="44"/>
        <v>228131.24999999994</v>
      </c>
      <c r="DZ44" s="14">
        <f t="shared" si="44"/>
        <v>228131.24999999994</v>
      </c>
      <c r="EA44" s="14">
        <f t="shared" si="44"/>
        <v>228131.24999999994</v>
      </c>
      <c r="EB44" s="14">
        <f t="shared" si="44"/>
        <v>228131.24999999994</v>
      </c>
      <c r="EC44" s="14">
        <f t="shared" si="44"/>
        <v>228131.24999999994</v>
      </c>
      <c r="ED44" s="14">
        <f t="shared" si="44"/>
        <v>228131.24999999994</v>
      </c>
      <c r="EE44" s="14">
        <f t="shared" si="44"/>
        <v>228131.24999999994</v>
      </c>
      <c r="EF44" s="14">
        <f t="shared" si="44"/>
        <v>228131.24999999994</v>
      </c>
      <c r="EG44" s="14">
        <f t="shared" si="44"/>
        <v>228131.24999999994</v>
      </c>
      <c r="EH44" s="14">
        <f t="shared" si="44"/>
        <v>228131.24999999994</v>
      </c>
      <c r="EI44" s="14">
        <f t="shared" si="44"/>
        <v>228131.24999999994</v>
      </c>
      <c r="EJ44" s="14">
        <f t="shared" si="44"/>
        <v>228131.24999999994</v>
      </c>
      <c r="EK44" s="14">
        <f t="shared" si="44"/>
        <v>228131.24999999994</v>
      </c>
      <c r="EL44" s="14">
        <f t="shared" si="44"/>
        <v>228131.24999999994</v>
      </c>
      <c r="EM44" s="14">
        <f t="shared" si="44"/>
        <v>228131.24999999994</v>
      </c>
      <c r="EN44" s="14">
        <f t="shared" si="44"/>
        <v>228131.24999999994</v>
      </c>
      <c r="EO44" s="14">
        <f t="shared" si="44"/>
        <v>228131.24999999994</v>
      </c>
      <c r="EP44" s="14">
        <f t="shared" si="44"/>
        <v>228131.24999999994</v>
      </c>
      <c r="EQ44" s="14">
        <f t="shared" si="44"/>
        <v>228131.24999999994</v>
      </c>
      <c r="ER44" s="14">
        <f t="shared" si="45"/>
        <v>262350.93749999994</v>
      </c>
      <c r="ES44" s="14">
        <f t="shared" si="46"/>
        <v>262350.93749999994</v>
      </c>
      <c r="ET44" s="14">
        <f t="shared" si="46"/>
        <v>262350.93749999994</v>
      </c>
      <c r="EU44" s="14">
        <f t="shared" si="46"/>
        <v>262350.93749999994</v>
      </c>
      <c r="EV44" s="14">
        <f t="shared" si="46"/>
        <v>262350.93749999994</v>
      </c>
      <c r="EW44" s="14">
        <f t="shared" si="46"/>
        <v>262350.93749999994</v>
      </c>
      <c r="EX44" s="14">
        <f t="shared" si="46"/>
        <v>262350.93749999994</v>
      </c>
      <c r="EY44" s="14">
        <f t="shared" si="46"/>
        <v>262350.93749999994</v>
      </c>
      <c r="EZ44" s="14">
        <f t="shared" si="46"/>
        <v>262350.93749999994</v>
      </c>
      <c r="FA44" s="14">
        <f t="shared" si="46"/>
        <v>262350.93749999994</v>
      </c>
      <c r="FB44" s="14">
        <f t="shared" si="46"/>
        <v>262350.93749999994</v>
      </c>
      <c r="FC44" s="14">
        <f t="shared" si="46"/>
        <v>262350.93749999994</v>
      </c>
      <c r="FD44" s="14">
        <f t="shared" si="46"/>
        <v>262350.93749999994</v>
      </c>
      <c r="FE44" s="14">
        <f t="shared" si="46"/>
        <v>262350.93749999994</v>
      </c>
      <c r="FF44" s="14">
        <f t="shared" si="46"/>
        <v>262350.93749999994</v>
      </c>
    </row>
    <row r="45" spans="1:162" s="15" customFormat="1" ht="16.5">
      <c r="A45" s="18" t="s">
        <v>94</v>
      </c>
      <c r="B45" s="12" t="s">
        <v>95</v>
      </c>
      <c r="C45" s="13">
        <v>94874.25</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13">
        <v>94874.25</v>
      </c>
      <c r="AF45" s="13">
        <v>94874.25</v>
      </c>
      <c r="AG45" s="13">
        <v>94874.25</v>
      </c>
      <c r="AH45" s="13">
        <v>94874.25</v>
      </c>
      <c r="AI45" s="13">
        <v>94874.25</v>
      </c>
      <c r="AJ45" s="13">
        <v>94874.25</v>
      </c>
      <c r="AK45" s="13">
        <v>94874.25</v>
      </c>
      <c r="AL45" s="13">
        <v>94874.25</v>
      </c>
      <c r="AM45" s="13">
        <v>94874.25</v>
      </c>
      <c r="AN45" s="14">
        <f t="shared" si="39"/>
        <v>109105.3875</v>
      </c>
      <c r="AO45" s="14">
        <f t="shared" si="40"/>
        <v>109105.3875</v>
      </c>
      <c r="AP45" s="14">
        <f t="shared" si="40"/>
        <v>109105.3875</v>
      </c>
      <c r="AQ45" s="14">
        <f t="shared" si="40"/>
        <v>109105.3875</v>
      </c>
      <c r="AR45" s="14">
        <f t="shared" si="40"/>
        <v>109105.3875</v>
      </c>
      <c r="AS45" s="14">
        <f t="shared" si="40"/>
        <v>109105.3875</v>
      </c>
      <c r="AT45" s="14">
        <f t="shared" si="40"/>
        <v>109105.3875</v>
      </c>
      <c r="AU45" s="14">
        <f t="shared" si="40"/>
        <v>109105.3875</v>
      </c>
      <c r="AV45" s="14">
        <f t="shared" si="40"/>
        <v>109105.3875</v>
      </c>
      <c r="AW45" s="14">
        <f t="shared" si="40"/>
        <v>109105.3875</v>
      </c>
      <c r="AX45" s="14">
        <f t="shared" si="40"/>
        <v>109105.3875</v>
      </c>
      <c r="AY45" s="14">
        <f t="shared" si="40"/>
        <v>109105.3875</v>
      </c>
      <c r="AZ45" s="14">
        <f t="shared" si="40"/>
        <v>109105.3875</v>
      </c>
      <c r="BA45" s="14">
        <f t="shared" si="40"/>
        <v>109105.3875</v>
      </c>
      <c r="BB45" s="14">
        <f t="shared" si="40"/>
        <v>109105.3875</v>
      </c>
      <c r="BC45" s="14">
        <f t="shared" si="40"/>
        <v>109105.3875</v>
      </c>
      <c r="BD45" s="14">
        <f t="shared" si="40"/>
        <v>109105.3875</v>
      </c>
      <c r="BE45" s="14">
        <f t="shared" si="40"/>
        <v>109105.3875</v>
      </c>
      <c r="BF45" s="14">
        <f t="shared" si="40"/>
        <v>109105.3875</v>
      </c>
      <c r="BG45" s="14">
        <f t="shared" si="40"/>
        <v>109105.3875</v>
      </c>
      <c r="BH45" s="14">
        <f t="shared" si="40"/>
        <v>109105.3875</v>
      </c>
      <c r="BI45" s="14">
        <f t="shared" si="40"/>
        <v>109105.3875</v>
      </c>
      <c r="BJ45" s="14">
        <f t="shared" si="40"/>
        <v>109105.3875</v>
      </c>
      <c r="BK45" s="14">
        <f t="shared" si="40"/>
        <v>109105.3875</v>
      </c>
      <c r="BL45" s="14">
        <f t="shared" si="40"/>
        <v>109105.3875</v>
      </c>
      <c r="BM45" s="14">
        <f t="shared" si="40"/>
        <v>109105.3875</v>
      </c>
      <c r="BN45" s="14">
        <f t="shared" si="40"/>
        <v>109105.3875</v>
      </c>
      <c r="BO45" s="14">
        <f t="shared" si="40"/>
        <v>109105.3875</v>
      </c>
      <c r="BP45" s="14">
        <f t="shared" si="40"/>
        <v>109105.3875</v>
      </c>
      <c r="BQ45" s="14">
        <f t="shared" si="40"/>
        <v>109105.3875</v>
      </c>
      <c r="BR45" s="14">
        <f t="shared" si="40"/>
        <v>109105.3875</v>
      </c>
      <c r="BS45" s="14">
        <f t="shared" si="40"/>
        <v>109105.3875</v>
      </c>
      <c r="BT45" s="14">
        <f t="shared" si="40"/>
        <v>109105.3875</v>
      </c>
      <c r="BU45" s="14">
        <f t="shared" si="40"/>
        <v>109105.3875</v>
      </c>
      <c r="BV45" s="14">
        <f t="shared" si="40"/>
        <v>109105.3875</v>
      </c>
      <c r="BW45" s="14">
        <f t="shared" si="40"/>
        <v>109105.3875</v>
      </c>
      <c r="BX45" s="14">
        <f t="shared" si="41"/>
        <v>125471.19562499999</v>
      </c>
      <c r="BY45" s="14">
        <f t="shared" si="42"/>
        <v>125471.19562499999</v>
      </c>
      <c r="BZ45" s="14">
        <f t="shared" si="42"/>
        <v>125471.19562499999</v>
      </c>
      <c r="CA45" s="14">
        <f t="shared" si="42"/>
        <v>125471.19562499999</v>
      </c>
      <c r="CB45" s="14">
        <f t="shared" si="42"/>
        <v>125471.19562499999</v>
      </c>
      <c r="CC45" s="14">
        <f t="shared" si="42"/>
        <v>125471.19562499999</v>
      </c>
      <c r="CD45" s="14">
        <f t="shared" si="42"/>
        <v>125471.19562499999</v>
      </c>
      <c r="CE45" s="14">
        <f t="shared" si="42"/>
        <v>125471.19562499999</v>
      </c>
      <c r="CF45" s="14">
        <f t="shared" si="42"/>
        <v>125471.19562499999</v>
      </c>
      <c r="CG45" s="14">
        <f t="shared" si="42"/>
        <v>125471.19562499999</v>
      </c>
      <c r="CH45" s="14">
        <f t="shared" si="42"/>
        <v>125471.19562499999</v>
      </c>
      <c r="CI45" s="14">
        <f t="shared" si="42"/>
        <v>125471.19562499999</v>
      </c>
      <c r="CJ45" s="14">
        <f t="shared" si="42"/>
        <v>125471.19562499999</v>
      </c>
      <c r="CK45" s="14">
        <f t="shared" si="42"/>
        <v>125471.19562499999</v>
      </c>
      <c r="CL45" s="14">
        <f t="shared" si="42"/>
        <v>125471.19562499999</v>
      </c>
      <c r="CM45" s="14">
        <f t="shared" si="42"/>
        <v>125471.19562499999</v>
      </c>
      <c r="CN45" s="14">
        <f t="shared" si="42"/>
        <v>125471.19562499999</v>
      </c>
      <c r="CO45" s="14">
        <f t="shared" si="42"/>
        <v>125471.19562499999</v>
      </c>
      <c r="CP45" s="14">
        <f t="shared" si="42"/>
        <v>125471.19562499999</v>
      </c>
      <c r="CQ45" s="14">
        <f t="shared" si="42"/>
        <v>125471.19562499999</v>
      </c>
      <c r="CR45" s="14">
        <f t="shared" si="42"/>
        <v>125471.19562499999</v>
      </c>
      <c r="CS45" s="14">
        <f t="shared" si="42"/>
        <v>125471.19562499999</v>
      </c>
      <c r="CT45" s="14">
        <f t="shared" si="42"/>
        <v>125471.19562499999</v>
      </c>
      <c r="CU45" s="14">
        <f t="shared" si="42"/>
        <v>125471.19562499999</v>
      </c>
      <c r="CV45" s="14">
        <f t="shared" si="42"/>
        <v>125471.19562499999</v>
      </c>
      <c r="CW45" s="14">
        <f t="shared" si="42"/>
        <v>125471.19562499999</v>
      </c>
      <c r="CX45" s="14">
        <f t="shared" si="42"/>
        <v>125471.19562499999</v>
      </c>
      <c r="CY45" s="14">
        <f t="shared" si="42"/>
        <v>125471.19562499999</v>
      </c>
      <c r="CZ45" s="14">
        <f t="shared" si="42"/>
        <v>125471.19562499999</v>
      </c>
      <c r="DA45" s="14">
        <f t="shared" si="42"/>
        <v>125471.19562499999</v>
      </c>
      <c r="DB45" s="14">
        <f t="shared" si="42"/>
        <v>125471.19562499999</v>
      </c>
      <c r="DC45" s="14">
        <f t="shared" si="42"/>
        <v>125471.19562499999</v>
      </c>
      <c r="DD45" s="14">
        <f t="shared" si="42"/>
        <v>125471.19562499999</v>
      </c>
      <c r="DE45" s="14">
        <f t="shared" si="42"/>
        <v>125471.19562499999</v>
      </c>
      <c r="DF45" s="14">
        <f t="shared" si="42"/>
        <v>125471.19562499999</v>
      </c>
      <c r="DG45" s="14">
        <f t="shared" si="42"/>
        <v>125471.19562499999</v>
      </c>
      <c r="DH45" s="14">
        <f t="shared" si="43"/>
        <v>144291.87496874999</v>
      </c>
      <c r="DI45" s="14">
        <f t="shared" si="44"/>
        <v>144291.87496874999</v>
      </c>
      <c r="DJ45" s="14">
        <f t="shared" si="44"/>
        <v>144291.87496874999</v>
      </c>
      <c r="DK45" s="14">
        <f t="shared" si="44"/>
        <v>144291.87496874999</v>
      </c>
      <c r="DL45" s="14">
        <f t="shared" si="44"/>
        <v>144291.87496874999</v>
      </c>
      <c r="DM45" s="14">
        <f t="shared" si="44"/>
        <v>144291.87496874999</v>
      </c>
      <c r="DN45" s="14">
        <f t="shared" si="44"/>
        <v>144291.87496874999</v>
      </c>
      <c r="DO45" s="14">
        <f t="shared" si="44"/>
        <v>144291.87496874999</v>
      </c>
      <c r="DP45" s="14">
        <f t="shared" si="44"/>
        <v>144291.87496874999</v>
      </c>
      <c r="DQ45" s="14">
        <f t="shared" si="44"/>
        <v>144291.87496874999</v>
      </c>
      <c r="DR45" s="14">
        <f t="shared" si="44"/>
        <v>144291.87496874999</v>
      </c>
      <c r="DS45" s="14">
        <f t="shared" si="44"/>
        <v>144291.87496874999</v>
      </c>
      <c r="DT45" s="14">
        <f t="shared" si="44"/>
        <v>144291.87496874999</v>
      </c>
      <c r="DU45" s="14">
        <f t="shared" si="44"/>
        <v>144291.87496874999</v>
      </c>
      <c r="DV45" s="14">
        <f t="shared" si="44"/>
        <v>144291.87496874999</v>
      </c>
      <c r="DW45" s="14">
        <f t="shared" si="44"/>
        <v>144291.87496874999</v>
      </c>
      <c r="DX45" s="14">
        <f t="shared" si="44"/>
        <v>144291.87496874999</v>
      </c>
      <c r="DY45" s="14">
        <f t="shared" si="44"/>
        <v>144291.87496874999</v>
      </c>
      <c r="DZ45" s="14">
        <f t="shared" si="44"/>
        <v>144291.87496874999</v>
      </c>
      <c r="EA45" s="14">
        <f t="shared" si="44"/>
        <v>144291.87496874999</v>
      </c>
      <c r="EB45" s="14">
        <f t="shared" si="44"/>
        <v>144291.87496874999</v>
      </c>
      <c r="EC45" s="14">
        <f t="shared" si="44"/>
        <v>144291.87496874999</v>
      </c>
      <c r="ED45" s="14">
        <f t="shared" si="44"/>
        <v>144291.87496874999</v>
      </c>
      <c r="EE45" s="14">
        <f t="shared" si="44"/>
        <v>144291.87496874999</v>
      </c>
      <c r="EF45" s="14">
        <f t="shared" si="44"/>
        <v>144291.87496874999</v>
      </c>
      <c r="EG45" s="14">
        <f t="shared" si="44"/>
        <v>144291.87496874999</v>
      </c>
      <c r="EH45" s="14">
        <f t="shared" si="44"/>
        <v>144291.87496874999</v>
      </c>
      <c r="EI45" s="14">
        <f t="shared" si="44"/>
        <v>144291.87496874999</v>
      </c>
      <c r="EJ45" s="14">
        <f t="shared" si="44"/>
        <v>144291.87496874999</v>
      </c>
      <c r="EK45" s="14">
        <f t="shared" si="44"/>
        <v>144291.87496874999</v>
      </c>
      <c r="EL45" s="14">
        <f t="shared" si="44"/>
        <v>144291.87496874999</v>
      </c>
      <c r="EM45" s="14">
        <f t="shared" si="44"/>
        <v>144291.87496874999</v>
      </c>
      <c r="EN45" s="14">
        <f t="shared" si="44"/>
        <v>144291.87496874999</v>
      </c>
      <c r="EO45" s="14">
        <f t="shared" si="44"/>
        <v>144291.87496874999</v>
      </c>
      <c r="EP45" s="14">
        <f t="shared" si="44"/>
        <v>144291.87496874999</v>
      </c>
      <c r="EQ45" s="14">
        <f t="shared" si="44"/>
        <v>144291.87496874999</v>
      </c>
      <c r="ER45" s="14">
        <f t="shared" si="45"/>
        <v>165935.65621406247</v>
      </c>
      <c r="ES45" s="14">
        <f t="shared" si="46"/>
        <v>165935.65621406247</v>
      </c>
      <c r="ET45" s="14">
        <f t="shared" si="46"/>
        <v>165935.65621406247</v>
      </c>
      <c r="EU45" s="14">
        <f t="shared" si="46"/>
        <v>165935.65621406247</v>
      </c>
      <c r="EV45" s="14">
        <f t="shared" si="46"/>
        <v>165935.65621406247</v>
      </c>
      <c r="EW45" s="14">
        <f t="shared" si="46"/>
        <v>165935.65621406247</v>
      </c>
      <c r="EX45" s="14">
        <f t="shared" si="46"/>
        <v>165935.65621406247</v>
      </c>
      <c r="EY45" s="14">
        <f t="shared" si="46"/>
        <v>165935.65621406247</v>
      </c>
      <c r="EZ45" s="14">
        <f t="shared" si="46"/>
        <v>165935.65621406247</v>
      </c>
      <c r="FA45" s="14">
        <f t="shared" si="46"/>
        <v>165935.65621406247</v>
      </c>
      <c r="FB45" s="14">
        <f t="shared" si="46"/>
        <v>165935.65621406247</v>
      </c>
      <c r="FC45" s="14">
        <f t="shared" si="46"/>
        <v>165935.65621406247</v>
      </c>
      <c r="FD45" s="14">
        <f t="shared" si="46"/>
        <v>165935.65621406247</v>
      </c>
      <c r="FE45" s="14">
        <f t="shared" si="46"/>
        <v>165935.65621406247</v>
      </c>
      <c r="FF45" s="14">
        <f t="shared" si="46"/>
        <v>165935.65621406247</v>
      </c>
    </row>
    <row r="46" spans="1:162" s="15" customFormat="1" ht="16.5">
      <c r="A46" s="24" t="s">
        <v>96</v>
      </c>
      <c r="B46" s="12" t="s">
        <v>97</v>
      </c>
      <c r="C46" s="13">
        <v>104136.77250000001</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13">
        <v>104136.77250000001</v>
      </c>
      <c r="AF46" s="13">
        <v>104136.77250000001</v>
      </c>
      <c r="AG46" s="13">
        <v>104136.77250000001</v>
      </c>
      <c r="AH46" s="13">
        <v>104136.77250000001</v>
      </c>
      <c r="AI46" s="13">
        <v>104136.77250000001</v>
      </c>
      <c r="AJ46" s="13">
        <v>104136.77250000001</v>
      </c>
      <c r="AK46" s="13">
        <v>104136.77250000001</v>
      </c>
      <c r="AL46" s="13">
        <v>104136.77250000001</v>
      </c>
      <c r="AM46" s="13">
        <v>104136.77250000001</v>
      </c>
      <c r="AN46" s="14">
        <f t="shared" si="39"/>
        <v>119757.288375</v>
      </c>
      <c r="AO46" s="14">
        <f t="shared" si="40"/>
        <v>119757.288375</v>
      </c>
      <c r="AP46" s="14">
        <f t="shared" si="40"/>
        <v>119757.288375</v>
      </c>
      <c r="AQ46" s="14">
        <f t="shared" si="40"/>
        <v>119757.288375</v>
      </c>
      <c r="AR46" s="14">
        <f t="shared" si="40"/>
        <v>119757.288375</v>
      </c>
      <c r="AS46" s="14">
        <f t="shared" si="40"/>
        <v>119757.288375</v>
      </c>
      <c r="AT46" s="14">
        <f t="shared" si="40"/>
        <v>119757.288375</v>
      </c>
      <c r="AU46" s="14">
        <f t="shared" si="40"/>
        <v>119757.288375</v>
      </c>
      <c r="AV46" s="14">
        <f t="shared" si="40"/>
        <v>119757.288375</v>
      </c>
      <c r="AW46" s="14">
        <f t="shared" si="40"/>
        <v>119757.288375</v>
      </c>
      <c r="AX46" s="14">
        <f t="shared" si="40"/>
        <v>119757.288375</v>
      </c>
      <c r="AY46" s="14">
        <f t="shared" si="40"/>
        <v>119757.288375</v>
      </c>
      <c r="AZ46" s="14">
        <f t="shared" si="40"/>
        <v>119757.288375</v>
      </c>
      <c r="BA46" s="14">
        <f t="shared" si="40"/>
        <v>119757.288375</v>
      </c>
      <c r="BB46" s="14">
        <f t="shared" si="40"/>
        <v>119757.288375</v>
      </c>
      <c r="BC46" s="14">
        <f t="shared" si="40"/>
        <v>119757.288375</v>
      </c>
      <c r="BD46" s="14">
        <f t="shared" si="40"/>
        <v>119757.288375</v>
      </c>
      <c r="BE46" s="14">
        <f t="shared" si="40"/>
        <v>119757.288375</v>
      </c>
      <c r="BF46" s="14">
        <f t="shared" si="40"/>
        <v>119757.288375</v>
      </c>
      <c r="BG46" s="14">
        <f t="shared" si="40"/>
        <v>119757.288375</v>
      </c>
      <c r="BH46" s="14">
        <f t="shared" si="40"/>
        <v>119757.288375</v>
      </c>
      <c r="BI46" s="14">
        <f t="shared" si="40"/>
        <v>119757.288375</v>
      </c>
      <c r="BJ46" s="14">
        <f t="shared" si="40"/>
        <v>119757.288375</v>
      </c>
      <c r="BK46" s="14">
        <f t="shared" si="40"/>
        <v>119757.288375</v>
      </c>
      <c r="BL46" s="14">
        <f t="shared" si="40"/>
        <v>119757.288375</v>
      </c>
      <c r="BM46" s="14">
        <f t="shared" si="40"/>
        <v>119757.288375</v>
      </c>
      <c r="BN46" s="14">
        <f t="shared" si="40"/>
        <v>119757.288375</v>
      </c>
      <c r="BO46" s="14">
        <f t="shared" si="40"/>
        <v>119757.288375</v>
      </c>
      <c r="BP46" s="14">
        <f t="shared" si="40"/>
        <v>119757.288375</v>
      </c>
      <c r="BQ46" s="14">
        <f t="shared" si="40"/>
        <v>119757.288375</v>
      </c>
      <c r="BR46" s="14">
        <f t="shared" si="40"/>
        <v>119757.288375</v>
      </c>
      <c r="BS46" s="14">
        <f t="shared" si="40"/>
        <v>119757.288375</v>
      </c>
      <c r="BT46" s="14">
        <f t="shared" si="40"/>
        <v>119757.288375</v>
      </c>
      <c r="BU46" s="14">
        <f t="shared" si="40"/>
        <v>119757.288375</v>
      </c>
      <c r="BV46" s="14">
        <f t="shared" si="40"/>
        <v>119757.288375</v>
      </c>
      <c r="BW46" s="14">
        <f t="shared" si="40"/>
        <v>119757.288375</v>
      </c>
      <c r="BX46" s="14">
        <f t="shared" si="41"/>
        <v>137720.88163125</v>
      </c>
      <c r="BY46" s="14">
        <f t="shared" si="42"/>
        <v>137720.88163125</v>
      </c>
      <c r="BZ46" s="14">
        <f t="shared" si="42"/>
        <v>137720.88163125</v>
      </c>
      <c r="CA46" s="14">
        <f t="shared" si="42"/>
        <v>137720.88163125</v>
      </c>
      <c r="CB46" s="14">
        <f t="shared" si="42"/>
        <v>137720.88163125</v>
      </c>
      <c r="CC46" s="14">
        <f t="shared" si="42"/>
        <v>137720.88163125</v>
      </c>
      <c r="CD46" s="14">
        <f t="shared" si="42"/>
        <v>137720.88163125</v>
      </c>
      <c r="CE46" s="14">
        <f t="shared" si="42"/>
        <v>137720.88163125</v>
      </c>
      <c r="CF46" s="14">
        <f t="shared" si="42"/>
        <v>137720.88163125</v>
      </c>
      <c r="CG46" s="14">
        <f t="shared" si="42"/>
        <v>137720.88163125</v>
      </c>
      <c r="CH46" s="14">
        <f t="shared" si="42"/>
        <v>137720.88163125</v>
      </c>
      <c r="CI46" s="14">
        <f t="shared" si="42"/>
        <v>137720.88163125</v>
      </c>
      <c r="CJ46" s="14">
        <f t="shared" si="42"/>
        <v>137720.88163125</v>
      </c>
      <c r="CK46" s="14">
        <f t="shared" si="42"/>
        <v>137720.88163125</v>
      </c>
      <c r="CL46" s="14">
        <f t="shared" si="42"/>
        <v>137720.88163125</v>
      </c>
      <c r="CM46" s="14">
        <f t="shared" si="42"/>
        <v>137720.88163125</v>
      </c>
      <c r="CN46" s="14">
        <f t="shared" si="42"/>
        <v>137720.88163125</v>
      </c>
      <c r="CO46" s="14">
        <f t="shared" si="42"/>
        <v>137720.88163125</v>
      </c>
      <c r="CP46" s="14">
        <f t="shared" si="42"/>
        <v>137720.88163125</v>
      </c>
      <c r="CQ46" s="14">
        <f t="shared" si="42"/>
        <v>137720.88163125</v>
      </c>
      <c r="CR46" s="14">
        <f t="shared" si="42"/>
        <v>137720.88163125</v>
      </c>
      <c r="CS46" s="14">
        <f t="shared" si="42"/>
        <v>137720.88163125</v>
      </c>
      <c r="CT46" s="14">
        <f t="shared" si="42"/>
        <v>137720.88163125</v>
      </c>
      <c r="CU46" s="14">
        <f t="shared" si="42"/>
        <v>137720.88163125</v>
      </c>
      <c r="CV46" s="14">
        <f t="shared" si="42"/>
        <v>137720.88163125</v>
      </c>
      <c r="CW46" s="14">
        <f t="shared" si="42"/>
        <v>137720.88163125</v>
      </c>
      <c r="CX46" s="14">
        <f t="shared" si="42"/>
        <v>137720.88163125</v>
      </c>
      <c r="CY46" s="14">
        <f t="shared" si="42"/>
        <v>137720.88163125</v>
      </c>
      <c r="CZ46" s="14">
        <f t="shared" si="42"/>
        <v>137720.88163125</v>
      </c>
      <c r="DA46" s="14">
        <f t="shared" si="42"/>
        <v>137720.88163125</v>
      </c>
      <c r="DB46" s="14">
        <f t="shared" si="42"/>
        <v>137720.88163125</v>
      </c>
      <c r="DC46" s="14">
        <f t="shared" si="42"/>
        <v>137720.88163125</v>
      </c>
      <c r="DD46" s="14">
        <f t="shared" si="42"/>
        <v>137720.88163125</v>
      </c>
      <c r="DE46" s="14">
        <f t="shared" si="42"/>
        <v>137720.88163125</v>
      </c>
      <c r="DF46" s="14">
        <f t="shared" si="42"/>
        <v>137720.88163125</v>
      </c>
      <c r="DG46" s="14">
        <f t="shared" si="42"/>
        <v>137720.88163125</v>
      </c>
      <c r="DH46" s="14">
        <f t="shared" si="43"/>
        <v>158379.0138759375</v>
      </c>
      <c r="DI46" s="14">
        <f t="shared" si="44"/>
        <v>158379.0138759375</v>
      </c>
      <c r="DJ46" s="14">
        <f t="shared" si="44"/>
        <v>158379.0138759375</v>
      </c>
      <c r="DK46" s="14">
        <f t="shared" si="44"/>
        <v>158379.0138759375</v>
      </c>
      <c r="DL46" s="14">
        <f t="shared" si="44"/>
        <v>158379.0138759375</v>
      </c>
      <c r="DM46" s="14">
        <f t="shared" si="44"/>
        <v>158379.0138759375</v>
      </c>
      <c r="DN46" s="14">
        <f t="shared" si="44"/>
        <v>158379.0138759375</v>
      </c>
      <c r="DO46" s="14">
        <f t="shared" si="44"/>
        <v>158379.0138759375</v>
      </c>
      <c r="DP46" s="14">
        <f t="shared" si="44"/>
        <v>158379.0138759375</v>
      </c>
      <c r="DQ46" s="14">
        <f t="shared" si="44"/>
        <v>158379.0138759375</v>
      </c>
      <c r="DR46" s="14">
        <f t="shared" si="44"/>
        <v>158379.0138759375</v>
      </c>
      <c r="DS46" s="14">
        <f t="shared" si="44"/>
        <v>158379.0138759375</v>
      </c>
      <c r="DT46" s="14">
        <f t="shared" si="44"/>
        <v>158379.0138759375</v>
      </c>
      <c r="DU46" s="14">
        <f t="shared" si="44"/>
        <v>158379.0138759375</v>
      </c>
      <c r="DV46" s="14">
        <f t="shared" si="44"/>
        <v>158379.0138759375</v>
      </c>
      <c r="DW46" s="14">
        <f t="shared" si="44"/>
        <v>158379.0138759375</v>
      </c>
      <c r="DX46" s="14">
        <f t="shared" si="44"/>
        <v>158379.0138759375</v>
      </c>
      <c r="DY46" s="14">
        <f t="shared" si="44"/>
        <v>158379.0138759375</v>
      </c>
      <c r="DZ46" s="14">
        <f t="shared" si="44"/>
        <v>158379.0138759375</v>
      </c>
      <c r="EA46" s="14">
        <f t="shared" si="44"/>
        <v>158379.0138759375</v>
      </c>
      <c r="EB46" s="14">
        <f t="shared" si="44"/>
        <v>158379.0138759375</v>
      </c>
      <c r="EC46" s="14">
        <f t="shared" si="44"/>
        <v>158379.0138759375</v>
      </c>
      <c r="ED46" s="14">
        <f t="shared" si="44"/>
        <v>158379.0138759375</v>
      </c>
      <c r="EE46" s="14">
        <f t="shared" si="44"/>
        <v>158379.0138759375</v>
      </c>
      <c r="EF46" s="14">
        <f t="shared" si="44"/>
        <v>158379.0138759375</v>
      </c>
      <c r="EG46" s="14">
        <f t="shared" si="44"/>
        <v>158379.0138759375</v>
      </c>
      <c r="EH46" s="14">
        <f t="shared" si="44"/>
        <v>158379.0138759375</v>
      </c>
      <c r="EI46" s="14">
        <f t="shared" si="44"/>
        <v>158379.0138759375</v>
      </c>
      <c r="EJ46" s="14">
        <f t="shared" si="44"/>
        <v>158379.0138759375</v>
      </c>
      <c r="EK46" s="14">
        <f t="shared" si="44"/>
        <v>158379.0138759375</v>
      </c>
      <c r="EL46" s="14">
        <f t="shared" si="44"/>
        <v>158379.0138759375</v>
      </c>
      <c r="EM46" s="14">
        <f t="shared" si="44"/>
        <v>158379.0138759375</v>
      </c>
      <c r="EN46" s="14">
        <f t="shared" si="44"/>
        <v>158379.0138759375</v>
      </c>
      <c r="EO46" s="14">
        <f t="shared" si="44"/>
        <v>158379.0138759375</v>
      </c>
      <c r="EP46" s="14">
        <f t="shared" si="44"/>
        <v>158379.0138759375</v>
      </c>
      <c r="EQ46" s="14">
        <f t="shared" si="44"/>
        <v>158379.0138759375</v>
      </c>
      <c r="ER46" s="14">
        <f t="shared" si="45"/>
        <v>182135.86595732812</v>
      </c>
      <c r="ES46" s="14">
        <f t="shared" si="46"/>
        <v>182135.86595732812</v>
      </c>
      <c r="ET46" s="14">
        <f t="shared" si="46"/>
        <v>182135.86595732812</v>
      </c>
      <c r="EU46" s="14">
        <f t="shared" si="46"/>
        <v>182135.86595732812</v>
      </c>
      <c r="EV46" s="14">
        <f t="shared" si="46"/>
        <v>182135.86595732812</v>
      </c>
      <c r="EW46" s="14">
        <f t="shared" si="46"/>
        <v>182135.86595732812</v>
      </c>
      <c r="EX46" s="14">
        <f t="shared" si="46"/>
        <v>182135.86595732812</v>
      </c>
      <c r="EY46" s="14">
        <f t="shared" si="46"/>
        <v>182135.86595732812</v>
      </c>
      <c r="EZ46" s="14">
        <f t="shared" si="46"/>
        <v>182135.86595732812</v>
      </c>
      <c r="FA46" s="14">
        <f t="shared" si="46"/>
        <v>182135.86595732812</v>
      </c>
      <c r="FB46" s="14">
        <f t="shared" si="46"/>
        <v>182135.86595732812</v>
      </c>
      <c r="FC46" s="14">
        <f t="shared" si="46"/>
        <v>182135.86595732812</v>
      </c>
      <c r="FD46" s="14">
        <f t="shared" si="46"/>
        <v>182135.86595732812</v>
      </c>
      <c r="FE46" s="14">
        <f t="shared" si="46"/>
        <v>182135.86595732812</v>
      </c>
      <c r="FF46" s="14">
        <f t="shared" si="46"/>
        <v>182135.86595732812</v>
      </c>
    </row>
    <row r="47" spans="1:162" ht="16.5">
      <c r="A47" s="8" t="s">
        <v>98</v>
      </c>
      <c r="B47" s="9" t="s">
        <v>99</v>
      </c>
      <c r="C47" s="22">
        <v>92626.5</v>
      </c>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v>92626.5</v>
      </c>
      <c r="AF47" s="22">
        <v>92626.5</v>
      </c>
      <c r="AG47" s="22">
        <v>92626.5</v>
      </c>
      <c r="AH47" s="22">
        <v>92626.5</v>
      </c>
      <c r="AI47" s="22">
        <v>92626.5</v>
      </c>
      <c r="AJ47" s="22">
        <v>92626.5</v>
      </c>
      <c r="AK47" s="22">
        <v>92626.5</v>
      </c>
      <c r="AL47" s="22">
        <v>92626.5</v>
      </c>
      <c r="AM47" s="22">
        <v>92626.5</v>
      </c>
      <c r="AN47" s="10">
        <v>106520.47500000001</v>
      </c>
      <c r="AO47" s="10">
        <v>106520.47500000001</v>
      </c>
      <c r="AP47" s="10">
        <v>106520.47500000001</v>
      </c>
      <c r="AQ47" s="10">
        <v>106520.47500000001</v>
      </c>
      <c r="AR47" s="10">
        <v>106520.47500000001</v>
      </c>
      <c r="AS47" s="10">
        <v>106520.47500000001</v>
      </c>
      <c r="AT47" s="10">
        <v>106520.47500000001</v>
      </c>
      <c r="AU47" s="10">
        <v>106520.47500000001</v>
      </c>
      <c r="AV47" s="10">
        <v>106520.47500000001</v>
      </c>
      <c r="AW47" s="10">
        <v>106520.47500000001</v>
      </c>
      <c r="AX47" s="10">
        <v>106520.47500000001</v>
      </c>
      <c r="AY47" s="10">
        <v>106520.47500000001</v>
      </c>
      <c r="AZ47" s="10">
        <v>106520.47500000001</v>
      </c>
      <c r="BA47" s="10">
        <v>106520.47500000001</v>
      </c>
      <c r="BB47" s="10">
        <v>106520.47500000001</v>
      </c>
      <c r="BC47" s="10">
        <v>106520.47500000001</v>
      </c>
      <c r="BD47" s="10">
        <v>106520.47500000001</v>
      </c>
      <c r="BE47" s="10">
        <v>106520.47500000001</v>
      </c>
      <c r="BF47" s="10">
        <v>106520.47500000001</v>
      </c>
      <c r="BG47" s="10">
        <v>106520.47500000001</v>
      </c>
      <c r="BH47" s="10">
        <v>106520.47500000001</v>
      </c>
      <c r="BI47" s="10">
        <v>106520.47500000001</v>
      </c>
      <c r="BJ47" s="10">
        <v>106520.47500000001</v>
      </c>
      <c r="BK47" s="10">
        <v>106520.47500000001</v>
      </c>
      <c r="BL47" s="10">
        <v>106520.47500000001</v>
      </c>
      <c r="BM47" s="10">
        <v>106520.47500000001</v>
      </c>
      <c r="BN47" s="10">
        <v>106520.47500000001</v>
      </c>
      <c r="BO47" s="10">
        <v>106520.47500000001</v>
      </c>
      <c r="BP47" s="10">
        <v>106520.47500000001</v>
      </c>
      <c r="BQ47" s="10">
        <v>106520.47500000001</v>
      </c>
      <c r="BR47" s="10">
        <v>106520.47500000001</v>
      </c>
      <c r="BS47" s="10">
        <v>106520.47500000001</v>
      </c>
      <c r="BT47" s="10">
        <v>106520.47500000001</v>
      </c>
      <c r="BU47" s="10">
        <v>106520.47500000001</v>
      </c>
      <c r="BV47" s="10">
        <v>106520.47500000001</v>
      </c>
      <c r="BW47" s="10">
        <v>106520.47500000001</v>
      </c>
      <c r="BX47" s="10">
        <v>122498.54625000001</v>
      </c>
      <c r="BY47" s="10">
        <v>122498.54625000001</v>
      </c>
      <c r="BZ47" s="10">
        <v>122498.54625000001</v>
      </c>
      <c r="CA47" s="10">
        <v>122498.54625000001</v>
      </c>
      <c r="CB47" s="10">
        <v>122498.54625000001</v>
      </c>
      <c r="CC47" s="10">
        <v>122498.54625000001</v>
      </c>
      <c r="CD47" s="10">
        <v>122498.54625000001</v>
      </c>
      <c r="CE47" s="10">
        <v>122498.54625000001</v>
      </c>
      <c r="CF47" s="10">
        <v>122498.54625000001</v>
      </c>
      <c r="CG47" s="10">
        <v>122498.54625000001</v>
      </c>
      <c r="CH47" s="10">
        <v>122498.54625000001</v>
      </c>
      <c r="CI47" s="10">
        <v>122498.54625000001</v>
      </c>
      <c r="CJ47" s="10">
        <v>122498.54625000001</v>
      </c>
      <c r="CK47" s="10">
        <v>122498.54625000001</v>
      </c>
      <c r="CL47" s="10">
        <v>122498.54625000001</v>
      </c>
      <c r="CM47" s="10">
        <v>122498.54625000001</v>
      </c>
      <c r="CN47" s="10">
        <v>122498.54625000001</v>
      </c>
      <c r="CO47" s="10">
        <v>122498.54625000001</v>
      </c>
      <c r="CP47" s="10">
        <v>122498.54625000001</v>
      </c>
      <c r="CQ47" s="10">
        <v>122498.54625000001</v>
      </c>
      <c r="CR47" s="10">
        <v>122498.54625000001</v>
      </c>
      <c r="CS47" s="10">
        <v>122498.54625000001</v>
      </c>
      <c r="CT47" s="10">
        <v>122498.54625000001</v>
      </c>
      <c r="CU47" s="10">
        <v>122498.54625000001</v>
      </c>
      <c r="CV47" s="10">
        <v>122498.54625000001</v>
      </c>
      <c r="CW47" s="10">
        <v>122498.54625000001</v>
      </c>
      <c r="CX47" s="10">
        <v>122498.54625000001</v>
      </c>
      <c r="CY47" s="10">
        <v>122498.54625000001</v>
      </c>
      <c r="CZ47" s="10">
        <v>122498.54625000001</v>
      </c>
      <c r="DA47" s="10">
        <v>122498.54625000001</v>
      </c>
      <c r="DB47" s="10">
        <v>122498.54625000001</v>
      </c>
      <c r="DC47" s="10">
        <v>122498.54625000001</v>
      </c>
      <c r="DD47" s="10">
        <v>122498.54625000001</v>
      </c>
      <c r="DE47" s="10">
        <v>122498.54625000001</v>
      </c>
      <c r="DF47" s="10">
        <v>122498.54625000001</v>
      </c>
      <c r="DG47" s="10">
        <v>122498.54625000001</v>
      </c>
      <c r="DH47" s="10">
        <v>140873.32818750001</v>
      </c>
      <c r="DI47" s="10">
        <v>140873.32818750001</v>
      </c>
      <c r="DJ47" s="10">
        <v>140873.32818750001</v>
      </c>
      <c r="DK47" s="10">
        <v>140873.32818750001</v>
      </c>
      <c r="DL47" s="10">
        <v>140873.32818750001</v>
      </c>
      <c r="DM47" s="10">
        <v>140873.32818750001</v>
      </c>
      <c r="DN47" s="10">
        <v>140873.32818750001</v>
      </c>
      <c r="DO47" s="10">
        <v>140873.32818750001</v>
      </c>
      <c r="DP47" s="10">
        <v>140873.32818750001</v>
      </c>
      <c r="DQ47" s="10">
        <v>140873.32818750001</v>
      </c>
      <c r="DR47" s="10">
        <v>140873.32818750001</v>
      </c>
      <c r="DS47" s="10">
        <v>140873.32818750001</v>
      </c>
      <c r="DT47" s="10">
        <v>140873.32818750001</v>
      </c>
      <c r="DU47" s="10">
        <v>140873.32818750001</v>
      </c>
      <c r="DV47" s="10">
        <v>140873.32818750001</v>
      </c>
      <c r="DW47" s="10">
        <v>140873.32818750001</v>
      </c>
      <c r="DX47" s="10">
        <v>140873.32818750001</v>
      </c>
      <c r="DY47" s="10">
        <v>140873.32818750001</v>
      </c>
      <c r="DZ47" s="10">
        <v>140873.32818750001</v>
      </c>
      <c r="EA47" s="10">
        <v>140873.32818750001</v>
      </c>
      <c r="EB47" s="10">
        <v>140873.32818750001</v>
      </c>
      <c r="EC47" s="10">
        <v>140873.32818750001</v>
      </c>
      <c r="ED47" s="10">
        <v>140873.32818750001</v>
      </c>
      <c r="EE47" s="10">
        <v>140873.32818750001</v>
      </c>
      <c r="EF47" s="10">
        <v>140873.32818750001</v>
      </c>
      <c r="EG47" s="10">
        <v>140873.32818750001</v>
      </c>
      <c r="EH47" s="10">
        <v>140873.32818750001</v>
      </c>
      <c r="EI47" s="10">
        <v>140873.32818750001</v>
      </c>
      <c r="EJ47" s="10">
        <v>140873.32818750001</v>
      </c>
      <c r="EK47" s="10">
        <v>140873.32818750001</v>
      </c>
      <c r="EL47" s="10">
        <v>140873.32818750001</v>
      </c>
      <c r="EM47" s="10">
        <v>140873.32818750001</v>
      </c>
      <c r="EN47" s="10">
        <v>140873.32818750001</v>
      </c>
      <c r="EO47" s="10">
        <v>140873.32818750001</v>
      </c>
      <c r="EP47" s="10">
        <v>140873.32818750001</v>
      </c>
      <c r="EQ47" s="10">
        <v>140873.32818750001</v>
      </c>
      <c r="ER47" s="10">
        <v>162004.32741562501</v>
      </c>
      <c r="ES47" s="10">
        <v>162004.32741562501</v>
      </c>
      <c r="ET47" s="10">
        <v>162004.32741562501</v>
      </c>
      <c r="EU47" s="10">
        <v>162004.32741562501</v>
      </c>
      <c r="EV47" s="10">
        <v>162004.32741562501</v>
      </c>
      <c r="EW47" s="10">
        <v>162004.32741562501</v>
      </c>
      <c r="EX47" s="10">
        <v>162004.32741562501</v>
      </c>
      <c r="EY47" s="10">
        <v>162004.32741562501</v>
      </c>
      <c r="EZ47" s="10">
        <v>162004.32741562501</v>
      </c>
      <c r="FA47" s="10">
        <v>162004.32741562501</v>
      </c>
      <c r="FB47" s="10">
        <v>162004.32741562501</v>
      </c>
      <c r="FC47" s="10">
        <v>162004.32741562501</v>
      </c>
      <c r="FD47" s="10">
        <v>162004.32741562501</v>
      </c>
      <c r="FE47" s="10">
        <v>162004.32741562501</v>
      </c>
      <c r="FF47" s="10">
        <v>162004.32741562501</v>
      </c>
    </row>
    <row r="48" spans="1:162" ht="16.5">
      <c r="A48" s="8" t="s">
        <v>100</v>
      </c>
      <c r="B48" s="9" t="s">
        <v>101</v>
      </c>
      <c r="C48" s="22">
        <v>260074.386</v>
      </c>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v>260074.386</v>
      </c>
      <c r="AF48" s="22">
        <v>260074.386</v>
      </c>
      <c r="AG48" s="22">
        <v>260074.386</v>
      </c>
      <c r="AH48" s="22">
        <v>260074.386</v>
      </c>
      <c r="AI48" s="22">
        <v>260074.386</v>
      </c>
      <c r="AJ48" s="22">
        <v>260074.386</v>
      </c>
      <c r="AK48" s="22">
        <v>260074.386</v>
      </c>
      <c r="AL48" s="22">
        <v>260074.386</v>
      </c>
      <c r="AM48" s="22">
        <v>260074.386</v>
      </c>
      <c r="AN48" s="10">
        <v>299085.54389999999</v>
      </c>
      <c r="AO48" s="10">
        <v>299085.54389999999</v>
      </c>
      <c r="AP48" s="10">
        <v>299085.54389999999</v>
      </c>
      <c r="AQ48" s="10">
        <v>299085.54389999999</v>
      </c>
      <c r="AR48" s="10">
        <v>299085.54389999999</v>
      </c>
      <c r="AS48" s="10">
        <v>299085.54389999999</v>
      </c>
      <c r="AT48" s="10">
        <v>299085.54389999999</v>
      </c>
      <c r="AU48" s="10">
        <v>299085.54389999999</v>
      </c>
      <c r="AV48" s="10">
        <v>299085.54389999999</v>
      </c>
      <c r="AW48" s="10">
        <v>299085.54389999999</v>
      </c>
      <c r="AX48" s="10">
        <v>299085.54389999999</v>
      </c>
      <c r="AY48" s="10">
        <v>299085.54389999999</v>
      </c>
      <c r="AZ48" s="10">
        <v>299085.54389999999</v>
      </c>
      <c r="BA48" s="10">
        <v>299085.54389999999</v>
      </c>
      <c r="BB48" s="10">
        <v>299085.54389999999</v>
      </c>
      <c r="BC48" s="10">
        <v>299085.54389999999</v>
      </c>
      <c r="BD48" s="10">
        <v>299085.54389999999</v>
      </c>
      <c r="BE48" s="10">
        <v>299085.54389999999</v>
      </c>
      <c r="BF48" s="10">
        <v>299085.54389999999</v>
      </c>
      <c r="BG48" s="10">
        <v>299085.54389999999</v>
      </c>
      <c r="BH48" s="10">
        <v>299085.54389999999</v>
      </c>
      <c r="BI48" s="10">
        <v>299085.54389999999</v>
      </c>
      <c r="BJ48" s="10">
        <v>299085.54389999999</v>
      </c>
      <c r="BK48" s="10">
        <v>299085.54389999999</v>
      </c>
      <c r="BL48" s="10">
        <v>299085.54389999999</v>
      </c>
      <c r="BM48" s="10">
        <v>299085.54389999999</v>
      </c>
      <c r="BN48" s="10">
        <v>299085.54389999999</v>
      </c>
      <c r="BO48" s="10">
        <v>299085.54389999999</v>
      </c>
      <c r="BP48" s="10">
        <v>299085.54389999999</v>
      </c>
      <c r="BQ48" s="10">
        <v>299085.54389999999</v>
      </c>
      <c r="BR48" s="10">
        <v>299085.54389999999</v>
      </c>
      <c r="BS48" s="10">
        <v>299085.54389999999</v>
      </c>
      <c r="BT48" s="10">
        <v>299085.54389999999</v>
      </c>
      <c r="BU48" s="10">
        <v>299085.54389999999</v>
      </c>
      <c r="BV48" s="10">
        <v>299085.54389999999</v>
      </c>
      <c r="BW48" s="10">
        <v>299085.54389999999</v>
      </c>
      <c r="BX48" s="10">
        <v>343948.37548499997</v>
      </c>
      <c r="BY48" s="10">
        <v>343948.37548499997</v>
      </c>
      <c r="BZ48" s="10">
        <v>343948.37548499997</v>
      </c>
      <c r="CA48" s="10">
        <v>343948.37548499997</v>
      </c>
      <c r="CB48" s="10">
        <v>343948.37548499997</v>
      </c>
      <c r="CC48" s="10">
        <v>343948.37548499997</v>
      </c>
      <c r="CD48" s="10">
        <v>343948.37548499997</v>
      </c>
      <c r="CE48" s="10">
        <v>343948.37548499997</v>
      </c>
      <c r="CF48" s="10">
        <v>343948.37548499997</v>
      </c>
      <c r="CG48" s="10">
        <v>343948.37548499997</v>
      </c>
      <c r="CH48" s="10">
        <v>343948.37548499997</v>
      </c>
      <c r="CI48" s="10">
        <v>343948.37548499997</v>
      </c>
      <c r="CJ48" s="10">
        <v>343948.37548499997</v>
      </c>
      <c r="CK48" s="10">
        <v>343948.37548499997</v>
      </c>
      <c r="CL48" s="10">
        <v>343948.37548499997</v>
      </c>
      <c r="CM48" s="10">
        <v>343948.37548499997</v>
      </c>
      <c r="CN48" s="10">
        <v>343948.37548499997</v>
      </c>
      <c r="CO48" s="10">
        <v>343948.37548499997</v>
      </c>
      <c r="CP48" s="10">
        <v>343948.37548499997</v>
      </c>
      <c r="CQ48" s="10">
        <v>343948.37548499997</v>
      </c>
      <c r="CR48" s="10">
        <v>343948.37548499997</v>
      </c>
      <c r="CS48" s="10">
        <v>343948.37548499997</v>
      </c>
      <c r="CT48" s="10">
        <v>343948.37548499997</v>
      </c>
      <c r="CU48" s="10">
        <v>343948.37548499997</v>
      </c>
      <c r="CV48" s="10">
        <v>343948.37548499997</v>
      </c>
      <c r="CW48" s="10">
        <v>343948.37548499997</v>
      </c>
      <c r="CX48" s="10">
        <v>343948.37548499997</v>
      </c>
      <c r="CY48" s="10">
        <v>343948.37548499997</v>
      </c>
      <c r="CZ48" s="10">
        <v>343948.37548499997</v>
      </c>
      <c r="DA48" s="10">
        <v>343948.37548499997</v>
      </c>
      <c r="DB48" s="10">
        <v>343948.37548499997</v>
      </c>
      <c r="DC48" s="10">
        <v>343948.37548499997</v>
      </c>
      <c r="DD48" s="10">
        <v>343948.37548499997</v>
      </c>
      <c r="DE48" s="10">
        <v>343948.37548499997</v>
      </c>
      <c r="DF48" s="10">
        <v>343948.37548499997</v>
      </c>
      <c r="DG48" s="10">
        <v>343948.37548499997</v>
      </c>
      <c r="DH48" s="10">
        <v>395540.63180774997</v>
      </c>
      <c r="DI48" s="10">
        <v>395540.63180774997</v>
      </c>
      <c r="DJ48" s="10">
        <v>395540.63180774997</v>
      </c>
      <c r="DK48" s="10">
        <v>395540.63180774997</v>
      </c>
      <c r="DL48" s="10">
        <v>395540.63180774997</v>
      </c>
      <c r="DM48" s="10">
        <v>395540.63180774997</v>
      </c>
      <c r="DN48" s="10">
        <v>395540.63180774997</v>
      </c>
      <c r="DO48" s="10">
        <v>395540.63180774997</v>
      </c>
      <c r="DP48" s="10">
        <v>395540.63180774997</v>
      </c>
      <c r="DQ48" s="10">
        <v>395540.63180774997</v>
      </c>
      <c r="DR48" s="10">
        <v>395540.63180774997</v>
      </c>
      <c r="DS48" s="10">
        <v>395540.63180774997</v>
      </c>
      <c r="DT48" s="10">
        <v>395540.63180774997</v>
      </c>
      <c r="DU48" s="10">
        <v>395540.63180774997</v>
      </c>
      <c r="DV48" s="10">
        <v>395540.63180774997</v>
      </c>
      <c r="DW48" s="10">
        <v>395540.63180774997</v>
      </c>
      <c r="DX48" s="10">
        <v>395540.63180774997</v>
      </c>
      <c r="DY48" s="10">
        <v>395540.63180774997</v>
      </c>
      <c r="DZ48" s="10">
        <v>395540.63180774997</v>
      </c>
      <c r="EA48" s="10">
        <v>395540.63180774997</v>
      </c>
      <c r="EB48" s="10">
        <v>395540.63180774997</v>
      </c>
      <c r="EC48" s="10">
        <v>395540.63180774997</v>
      </c>
      <c r="ED48" s="10">
        <v>395540.63180774997</v>
      </c>
      <c r="EE48" s="10">
        <v>395540.63180774997</v>
      </c>
      <c r="EF48" s="10">
        <v>395540.63180774997</v>
      </c>
      <c r="EG48" s="10">
        <v>395540.63180774997</v>
      </c>
      <c r="EH48" s="10">
        <v>395540.63180774997</v>
      </c>
      <c r="EI48" s="10">
        <v>395540.63180774997</v>
      </c>
      <c r="EJ48" s="10">
        <v>395540.63180774997</v>
      </c>
      <c r="EK48" s="10">
        <v>395540.63180774997</v>
      </c>
      <c r="EL48" s="10">
        <v>395540.63180774997</v>
      </c>
      <c r="EM48" s="10">
        <v>395540.63180774997</v>
      </c>
      <c r="EN48" s="10">
        <v>395540.63180774997</v>
      </c>
      <c r="EO48" s="10">
        <v>395540.63180774997</v>
      </c>
      <c r="EP48" s="10">
        <v>395540.63180774997</v>
      </c>
      <c r="EQ48" s="10">
        <v>395540.63180774997</v>
      </c>
      <c r="ER48" s="10">
        <v>454871.72657891246</v>
      </c>
      <c r="ES48" s="10">
        <v>454871.72657891246</v>
      </c>
      <c r="ET48" s="10">
        <v>454871.72657891246</v>
      </c>
      <c r="EU48" s="10">
        <v>454871.72657891246</v>
      </c>
      <c r="EV48" s="10">
        <v>454871.72657891246</v>
      </c>
      <c r="EW48" s="10">
        <v>454871.72657891246</v>
      </c>
      <c r="EX48" s="10">
        <v>454871.72657891246</v>
      </c>
      <c r="EY48" s="10">
        <v>454871.72657891246</v>
      </c>
      <c r="EZ48" s="10">
        <v>454871.72657891246</v>
      </c>
      <c r="FA48" s="10">
        <v>454871.72657891246</v>
      </c>
      <c r="FB48" s="10">
        <v>454871.72657891246</v>
      </c>
      <c r="FC48" s="10">
        <v>454871.72657891246</v>
      </c>
      <c r="FD48" s="10">
        <v>454871.72657891246</v>
      </c>
      <c r="FE48" s="10">
        <v>454871.72657891246</v>
      </c>
      <c r="FF48" s="10">
        <v>454871.72657891246</v>
      </c>
    </row>
    <row r="49" spans="1:163" ht="16.5">
      <c r="A49" s="8" t="s">
        <v>102</v>
      </c>
      <c r="B49" s="9" t="s">
        <v>103</v>
      </c>
      <c r="C49" s="22">
        <v>90280.5</v>
      </c>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v>90280.5</v>
      </c>
      <c r="AF49" s="22">
        <v>90280.5</v>
      </c>
      <c r="AG49" s="22">
        <v>90280.5</v>
      </c>
      <c r="AH49" s="22">
        <v>90280.5</v>
      </c>
      <c r="AI49" s="22">
        <v>90280.5</v>
      </c>
      <c r="AJ49" s="22">
        <v>90280.5</v>
      </c>
      <c r="AK49" s="22">
        <v>90280.5</v>
      </c>
      <c r="AL49" s="22">
        <v>90280.5</v>
      </c>
      <c r="AM49" s="22">
        <v>90280.5</v>
      </c>
      <c r="AN49" s="10">
        <v>103822.575</v>
      </c>
      <c r="AO49" s="10">
        <v>103822.575</v>
      </c>
      <c r="AP49" s="10">
        <v>103822.575</v>
      </c>
      <c r="AQ49" s="10">
        <v>103822.575</v>
      </c>
      <c r="AR49" s="10">
        <v>103822.575</v>
      </c>
      <c r="AS49" s="10">
        <v>103822.575</v>
      </c>
      <c r="AT49" s="10">
        <v>103822.575</v>
      </c>
      <c r="AU49" s="10">
        <v>103822.575</v>
      </c>
      <c r="AV49" s="10">
        <v>103822.575</v>
      </c>
      <c r="AW49" s="10">
        <v>103822.575</v>
      </c>
      <c r="AX49" s="10">
        <v>103822.575</v>
      </c>
      <c r="AY49" s="10">
        <v>103822.575</v>
      </c>
      <c r="AZ49" s="10">
        <v>103822.575</v>
      </c>
      <c r="BA49" s="10">
        <v>103822.575</v>
      </c>
      <c r="BB49" s="10">
        <v>103822.575</v>
      </c>
      <c r="BC49" s="10">
        <v>103822.575</v>
      </c>
      <c r="BD49" s="10">
        <v>103822.575</v>
      </c>
      <c r="BE49" s="10">
        <v>103822.575</v>
      </c>
      <c r="BF49" s="10">
        <v>103822.575</v>
      </c>
      <c r="BG49" s="10">
        <v>103822.575</v>
      </c>
      <c r="BH49" s="10">
        <v>103822.575</v>
      </c>
      <c r="BI49" s="10">
        <v>103822.575</v>
      </c>
      <c r="BJ49" s="10">
        <v>103822.575</v>
      </c>
      <c r="BK49" s="10">
        <v>103822.575</v>
      </c>
      <c r="BL49" s="10">
        <v>103822.575</v>
      </c>
      <c r="BM49" s="10">
        <v>103822.575</v>
      </c>
      <c r="BN49" s="10">
        <v>103822.575</v>
      </c>
      <c r="BO49" s="10">
        <v>103822.575</v>
      </c>
      <c r="BP49" s="10">
        <v>103822.575</v>
      </c>
      <c r="BQ49" s="10">
        <v>103822.575</v>
      </c>
      <c r="BR49" s="10">
        <v>103822.575</v>
      </c>
      <c r="BS49" s="10">
        <v>103822.575</v>
      </c>
      <c r="BT49" s="10">
        <v>103822.575</v>
      </c>
      <c r="BU49" s="10">
        <v>103822.575</v>
      </c>
      <c r="BV49" s="10">
        <v>103822.575</v>
      </c>
      <c r="BW49" s="10">
        <v>103822.575</v>
      </c>
      <c r="BX49" s="10">
        <v>119395.96124999999</v>
      </c>
      <c r="BY49" s="10">
        <v>119395.96124999999</v>
      </c>
      <c r="BZ49" s="10">
        <v>119395.96124999999</v>
      </c>
      <c r="CA49" s="10">
        <v>119395.96124999999</v>
      </c>
      <c r="CB49" s="10">
        <v>119395.96124999999</v>
      </c>
      <c r="CC49" s="10">
        <v>119395.96124999999</v>
      </c>
      <c r="CD49" s="10">
        <v>119395.96124999999</v>
      </c>
      <c r="CE49" s="10">
        <v>119395.96124999999</v>
      </c>
      <c r="CF49" s="10">
        <v>119395.96124999999</v>
      </c>
      <c r="CG49" s="10">
        <v>119395.96124999999</v>
      </c>
      <c r="CH49" s="10">
        <v>119395.96124999999</v>
      </c>
      <c r="CI49" s="10">
        <v>119395.96124999999</v>
      </c>
      <c r="CJ49" s="10">
        <v>119395.96124999999</v>
      </c>
      <c r="CK49" s="10">
        <v>119395.96124999999</v>
      </c>
      <c r="CL49" s="10">
        <v>119395.96124999999</v>
      </c>
      <c r="CM49" s="10">
        <v>119395.96124999999</v>
      </c>
      <c r="CN49" s="10">
        <v>119395.96124999999</v>
      </c>
      <c r="CO49" s="10">
        <v>119395.96124999999</v>
      </c>
      <c r="CP49" s="10">
        <v>119395.96124999999</v>
      </c>
      <c r="CQ49" s="10">
        <v>119395.96124999999</v>
      </c>
      <c r="CR49" s="10">
        <v>119395.96124999999</v>
      </c>
      <c r="CS49" s="10">
        <v>119395.96124999999</v>
      </c>
      <c r="CT49" s="10">
        <v>119395.96124999999</v>
      </c>
      <c r="CU49" s="10">
        <v>119395.96124999999</v>
      </c>
      <c r="CV49" s="10">
        <v>119395.96124999999</v>
      </c>
      <c r="CW49" s="10">
        <v>119395.96124999999</v>
      </c>
      <c r="CX49" s="10">
        <v>119395.96124999999</v>
      </c>
      <c r="CY49" s="10">
        <v>119395.96124999999</v>
      </c>
      <c r="CZ49" s="10">
        <v>119395.96124999999</v>
      </c>
      <c r="DA49" s="10">
        <v>119395.96124999999</v>
      </c>
      <c r="DB49" s="10">
        <v>119395.96124999999</v>
      </c>
      <c r="DC49" s="10">
        <v>119395.96124999999</v>
      </c>
      <c r="DD49" s="10">
        <v>119395.96124999999</v>
      </c>
      <c r="DE49" s="10">
        <v>119395.96124999999</v>
      </c>
      <c r="DF49" s="10">
        <v>119395.96124999999</v>
      </c>
      <c r="DG49" s="10">
        <v>119395.96124999999</v>
      </c>
      <c r="DH49" s="10">
        <v>137305.35543749999</v>
      </c>
      <c r="DI49" s="10">
        <v>137305.35543749999</v>
      </c>
      <c r="DJ49" s="10">
        <v>137305.35543749999</v>
      </c>
      <c r="DK49" s="10">
        <v>137305.35543749999</v>
      </c>
      <c r="DL49" s="10">
        <v>137305.35543749999</v>
      </c>
      <c r="DM49" s="10">
        <v>137305.35543749999</v>
      </c>
      <c r="DN49" s="10">
        <v>137305.35543749999</v>
      </c>
      <c r="DO49" s="10">
        <v>137305.35543749999</v>
      </c>
      <c r="DP49" s="10">
        <v>137305.35543749999</v>
      </c>
      <c r="DQ49" s="10">
        <v>137305.35543749999</v>
      </c>
      <c r="DR49" s="10">
        <v>137305.35543749999</v>
      </c>
      <c r="DS49" s="10">
        <v>137305.35543749999</v>
      </c>
      <c r="DT49" s="10">
        <v>137305.35543749999</v>
      </c>
      <c r="DU49" s="10">
        <v>137305.35543749999</v>
      </c>
      <c r="DV49" s="10">
        <v>137305.35543749999</v>
      </c>
      <c r="DW49" s="10">
        <v>137305.35543749999</v>
      </c>
      <c r="DX49" s="10">
        <v>137305.35543749999</v>
      </c>
      <c r="DY49" s="10">
        <v>137305.35543749999</v>
      </c>
      <c r="DZ49" s="10">
        <v>137305.35543749999</v>
      </c>
      <c r="EA49" s="10">
        <v>137305.35543749999</v>
      </c>
      <c r="EB49" s="10">
        <v>137305.35543749999</v>
      </c>
      <c r="EC49" s="10">
        <v>137305.35543749999</v>
      </c>
      <c r="ED49" s="10">
        <v>137305.35543749999</v>
      </c>
      <c r="EE49" s="10">
        <v>137305.35543749999</v>
      </c>
      <c r="EF49" s="10">
        <v>137305.35543749999</v>
      </c>
      <c r="EG49" s="10">
        <v>137305.35543749999</v>
      </c>
      <c r="EH49" s="10">
        <v>137305.35543749999</v>
      </c>
      <c r="EI49" s="10">
        <v>137305.35543749999</v>
      </c>
      <c r="EJ49" s="10">
        <v>137305.35543749999</v>
      </c>
      <c r="EK49" s="10">
        <v>137305.35543749999</v>
      </c>
      <c r="EL49" s="10">
        <v>137305.35543749999</v>
      </c>
      <c r="EM49" s="10">
        <v>137305.35543749999</v>
      </c>
      <c r="EN49" s="10">
        <v>137305.35543749999</v>
      </c>
      <c r="EO49" s="10">
        <v>137305.35543749999</v>
      </c>
      <c r="EP49" s="10">
        <v>137305.35543749999</v>
      </c>
      <c r="EQ49" s="10">
        <v>137305.35543749999</v>
      </c>
      <c r="ER49" s="10">
        <v>157901.158753125</v>
      </c>
      <c r="ES49" s="10">
        <v>157901.158753125</v>
      </c>
      <c r="ET49" s="10">
        <v>157901.158753125</v>
      </c>
      <c r="EU49" s="10">
        <v>157901.158753125</v>
      </c>
      <c r="EV49" s="10">
        <v>157901.158753125</v>
      </c>
      <c r="EW49" s="10">
        <v>157901.158753125</v>
      </c>
      <c r="EX49" s="10">
        <v>157901.158753125</v>
      </c>
      <c r="EY49" s="10">
        <v>157901.158753125</v>
      </c>
      <c r="EZ49" s="10">
        <v>157901.158753125</v>
      </c>
      <c r="FA49" s="10">
        <v>157901.158753125</v>
      </c>
      <c r="FB49" s="10">
        <v>157901.158753125</v>
      </c>
      <c r="FC49" s="10">
        <v>157901.158753125</v>
      </c>
      <c r="FD49" s="10">
        <v>157901.158753125</v>
      </c>
      <c r="FE49" s="10">
        <v>157901.158753125</v>
      </c>
      <c r="FF49" s="10">
        <v>157901.158753125</v>
      </c>
    </row>
    <row r="50" spans="1:163" ht="16.5">
      <c r="A50" s="8" t="s">
        <v>104</v>
      </c>
      <c r="B50" s="9" t="s">
        <v>105</v>
      </c>
      <c r="C50" s="22">
        <v>109278.39999999999</v>
      </c>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v>109278.39999999999</v>
      </c>
      <c r="AF50" s="22">
        <v>109278.39999999999</v>
      </c>
      <c r="AG50" s="22">
        <v>109278.39999999999</v>
      </c>
      <c r="AH50" s="22">
        <v>109278.39999999999</v>
      </c>
      <c r="AI50" s="22">
        <v>109278.39999999999</v>
      </c>
      <c r="AJ50" s="22">
        <v>109278.39999999999</v>
      </c>
      <c r="AK50" s="22">
        <v>109278.39999999999</v>
      </c>
      <c r="AL50" s="22">
        <v>109278.39999999999</v>
      </c>
      <c r="AM50" s="22">
        <v>109278.39999999999</v>
      </c>
      <c r="AN50" s="10">
        <v>125670.15999999999</v>
      </c>
      <c r="AO50" s="10">
        <v>125670.15999999999</v>
      </c>
      <c r="AP50" s="10">
        <v>125670.15999999999</v>
      </c>
      <c r="AQ50" s="10">
        <v>125670.15999999999</v>
      </c>
      <c r="AR50" s="10">
        <v>125670.15999999999</v>
      </c>
      <c r="AS50" s="10">
        <v>125670.15999999999</v>
      </c>
      <c r="AT50" s="10">
        <v>125670.15999999999</v>
      </c>
      <c r="AU50" s="10">
        <v>125670.15999999999</v>
      </c>
      <c r="AV50" s="10">
        <v>125670.15999999999</v>
      </c>
      <c r="AW50" s="10">
        <v>125670.15999999999</v>
      </c>
      <c r="AX50" s="10">
        <v>125670.15999999999</v>
      </c>
      <c r="AY50" s="10">
        <v>125670.15999999999</v>
      </c>
      <c r="AZ50" s="10">
        <v>125670.15999999999</v>
      </c>
      <c r="BA50" s="10">
        <v>125670.15999999999</v>
      </c>
      <c r="BB50" s="10">
        <v>125670.15999999999</v>
      </c>
      <c r="BC50" s="10">
        <v>125670.15999999999</v>
      </c>
      <c r="BD50" s="10">
        <v>125670.15999999999</v>
      </c>
      <c r="BE50" s="10">
        <v>125670.15999999999</v>
      </c>
      <c r="BF50" s="10">
        <v>125670.15999999999</v>
      </c>
      <c r="BG50" s="10">
        <v>125670.15999999999</v>
      </c>
      <c r="BH50" s="10">
        <v>125670.15999999999</v>
      </c>
      <c r="BI50" s="10">
        <v>125670.15999999999</v>
      </c>
      <c r="BJ50" s="10">
        <v>125670.15999999999</v>
      </c>
      <c r="BK50" s="10">
        <v>125670.15999999999</v>
      </c>
      <c r="BL50" s="10">
        <v>125670.15999999999</v>
      </c>
      <c r="BM50" s="10">
        <v>125670.15999999999</v>
      </c>
      <c r="BN50" s="10">
        <v>125670.15999999999</v>
      </c>
      <c r="BO50" s="10">
        <v>125670.15999999999</v>
      </c>
      <c r="BP50" s="10">
        <v>125670.15999999999</v>
      </c>
      <c r="BQ50" s="10">
        <v>125670.15999999999</v>
      </c>
      <c r="BR50" s="10">
        <v>125670.15999999999</v>
      </c>
      <c r="BS50" s="10">
        <v>125670.15999999999</v>
      </c>
      <c r="BT50" s="10">
        <v>125670.15999999999</v>
      </c>
      <c r="BU50" s="10">
        <v>125670.15999999999</v>
      </c>
      <c r="BV50" s="10">
        <v>125670.15999999999</v>
      </c>
      <c r="BW50" s="10">
        <v>125670.15999999999</v>
      </c>
      <c r="BX50" s="10">
        <v>144520.68399999998</v>
      </c>
      <c r="BY50" s="10">
        <v>144520.68399999998</v>
      </c>
      <c r="BZ50" s="10">
        <v>144520.68399999998</v>
      </c>
      <c r="CA50" s="10">
        <v>144520.68399999998</v>
      </c>
      <c r="CB50" s="10">
        <v>144520.68399999998</v>
      </c>
      <c r="CC50" s="10">
        <v>144520.68399999998</v>
      </c>
      <c r="CD50" s="10">
        <v>144520.68399999998</v>
      </c>
      <c r="CE50" s="10">
        <v>144520.68399999998</v>
      </c>
      <c r="CF50" s="10">
        <v>144520.68399999998</v>
      </c>
      <c r="CG50" s="10">
        <v>144520.68399999998</v>
      </c>
      <c r="CH50" s="10">
        <v>144520.68399999998</v>
      </c>
      <c r="CI50" s="10">
        <v>144520.68399999998</v>
      </c>
      <c r="CJ50" s="10">
        <v>144520.68399999998</v>
      </c>
      <c r="CK50" s="10">
        <v>144520.68399999998</v>
      </c>
      <c r="CL50" s="10">
        <v>144520.68399999998</v>
      </c>
      <c r="CM50" s="10">
        <v>144520.68399999998</v>
      </c>
      <c r="CN50" s="10">
        <v>144520.68399999998</v>
      </c>
      <c r="CO50" s="10">
        <v>144520.68399999998</v>
      </c>
      <c r="CP50" s="10">
        <v>144520.68399999998</v>
      </c>
      <c r="CQ50" s="10">
        <v>144520.68399999998</v>
      </c>
      <c r="CR50" s="10">
        <v>144520.68399999998</v>
      </c>
      <c r="CS50" s="10">
        <v>144520.68399999998</v>
      </c>
      <c r="CT50" s="10">
        <v>144520.68399999998</v>
      </c>
      <c r="CU50" s="10">
        <v>144520.68399999998</v>
      </c>
      <c r="CV50" s="10">
        <v>144520.68399999998</v>
      </c>
      <c r="CW50" s="10">
        <v>144520.68399999998</v>
      </c>
      <c r="CX50" s="10">
        <v>144520.68399999998</v>
      </c>
      <c r="CY50" s="10">
        <v>144520.68399999998</v>
      </c>
      <c r="CZ50" s="10">
        <v>144520.68399999998</v>
      </c>
      <c r="DA50" s="10">
        <v>144520.68399999998</v>
      </c>
      <c r="DB50" s="10">
        <v>144520.68399999998</v>
      </c>
      <c r="DC50" s="10">
        <v>144520.68399999998</v>
      </c>
      <c r="DD50" s="10">
        <v>144520.68399999998</v>
      </c>
      <c r="DE50" s="10">
        <v>144520.68399999998</v>
      </c>
      <c r="DF50" s="10">
        <v>144520.68399999998</v>
      </c>
      <c r="DG50" s="10">
        <v>144520.68399999998</v>
      </c>
      <c r="DH50" s="10">
        <v>166198.78659999996</v>
      </c>
      <c r="DI50" s="10">
        <v>166198.78659999996</v>
      </c>
      <c r="DJ50" s="10">
        <v>166198.78659999996</v>
      </c>
      <c r="DK50" s="10">
        <v>166198.78659999996</v>
      </c>
      <c r="DL50" s="10">
        <v>166198.78659999996</v>
      </c>
      <c r="DM50" s="10">
        <v>166198.78659999996</v>
      </c>
      <c r="DN50" s="10">
        <v>166198.78659999996</v>
      </c>
      <c r="DO50" s="10">
        <v>166198.78659999996</v>
      </c>
      <c r="DP50" s="10">
        <v>166198.78659999996</v>
      </c>
      <c r="DQ50" s="10">
        <v>166198.78659999996</v>
      </c>
      <c r="DR50" s="10">
        <v>166198.78659999996</v>
      </c>
      <c r="DS50" s="10">
        <v>166198.78659999996</v>
      </c>
      <c r="DT50" s="10">
        <v>166198.78659999996</v>
      </c>
      <c r="DU50" s="10">
        <v>166198.78659999996</v>
      </c>
      <c r="DV50" s="10">
        <v>166198.78659999996</v>
      </c>
      <c r="DW50" s="10">
        <v>166198.78659999996</v>
      </c>
      <c r="DX50" s="10">
        <v>166198.78659999996</v>
      </c>
      <c r="DY50" s="10">
        <v>166198.78659999996</v>
      </c>
      <c r="DZ50" s="10">
        <v>166198.78659999996</v>
      </c>
      <c r="EA50" s="10">
        <v>166198.78659999996</v>
      </c>
      <c r="EB50" s="10">
        <v>166198.78659999996</v>
      </c>
      <c r="EC50" s="10">
        <v>166198.78659999996</v>
      </c>
      <c r="ED50" s="10">
        <v>166198.78659999996</v>
      </c>
      <c r="EE50" s="10">
        <v>166198.78659999996</v>
      </c>
      <c r="EF50" s="10">
        <v>166198.78659999996</v>
      </c>
      <c r="EG50" s="10">
        <v>166198.78659999996</v>
      </c>
      <c r="EH50" s="10">
        <v>166198.78659999996</v>
      </c>
      <c r="EI50" s="10">
        <v>166198.78659999996</v>
      </c>
      <c r="EJ50" s="10">
        <v>166198.78659999996</v>
      </c>
      <c r="EK50" s="10">
        <v>166198.78659999996</v>
      </c>
      <c r="EL50" s="10">
        <v>166198.78659999996</v>
      </c>
      <c r="EM50" s="10">
        <v>166198.78659999996</v>
      </c>
      <c r="EN50" s="10">
        <v>166198.78659999996</v>
      </c>
      <c r="EO50" s="10">
        <v>166198.78659999996</v>
      </c>
      <c r="EP50" s="10">
        <v>166198.78659999996</v>
      </c>
      <c r="EQ50" s="10">
        <v>166198.78659999996</v>
      </c>
      <c r="ER50" s="10">
        <v>191128.60458999994</v>
      </c>
      <c r="ES50" s="10">
        <v>191128.60458999994</v>
      </c>
      <c r="ET50" s="10">
        <v>191128.60458999994</v>
      </c>
      <c r="EU50" s="10">
        <v>191128.60458999994</v>
      </c>
      <c r="EV50" s="10">
        <v>191128.60458999994</v>
      </c>
      <c r="EW50" s="10">
        <v>191128.60458999994</v>
      </c>
      <c r="EX50" s="10">
        <v>191128.60458999994</v>
      </c>
      <c r="EY50" s="10">
        <v>191128.60458999994</v>
      </c>
      <c r="EZ50" s="10">
        <v>191128.60458999994</v>
      </c>
      <c r="FA50" s="10">
        <v>191128.60458999994</v>
      </c>
      <c r="FB50" s="10">
        <v>191128.60458999994</v>
      </c>
      <c r="FC50" s="10">
        <v>191128.60458999994</v>
      </c>
      <c r="FD50" s="10">
        <v>191128.60458999994</v>
      </c>
      <c r="FE50" s="10">
        <v>191128.60458999994</v>
      </c>
      <c r="FF50" s="10">
        <v>191128.60458999994</v>
      </c>
    </row>
    <row r="51" spans="1:163" s="15" customFormat="1" ht="16.5">
      <c r="A51" s="11" t="s">
        <v>106</v>
      </c>
      <c r="B51" s="25" t="s">
        <v>107</v>
      </c>
      <c r="C51" s="13">
        <v>34750</v>
      </c>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13">
        <v>34750</v>
      </c>
      <c r="AF51" s="13">
        <v>34750</v>
      </c>
      <c r="AG51" s="13">
        <v>34750</v>
      </c>
      <c r="AH51" s="13">
        <v>34750</v>
      </c>
      <c r="AI51" s="13">
        <v>34750</v>
      </c>
      <c r="AJ51" s="13">
        <v>34750</v>
      </c>
      <c r="AK51" s="13">
        <v>34750</v>
      </c>
      <c r="AL51" s="13">
        <v>34750</v>
      </c>
      <c r="AM51" s="13">
        <v>34750</v>
      </c>
      <c r="AN51" s="14">
        <f t="shared" ref="AN51:AN53" si="47">AM51*1.15</f>
        <v>39962.5</v>
      </c>
      <c r="AO51" s="14">
        <f t="shared" ref="AO51:BD51" si="48">AN51</f>
        <v>39962.5</v>
      </c>
      <c r="AP51" s="14">
        <f t="shared" si="48"/>
        <v>39962.5</v>
      </c>
      <c r="AQ51" s="14">
        <f t="shared" si="48"/>
        <v>39962.5</v>
      </c>
      <c r="AR51" s="14">
        <f t="shared" si="48"/>
        <v>39962.5</v>
      </c>
      <c r="AS51" s="14">
        <f t="shared" si="48"/>
        <v>39962.5</v>
      </c>
      <c r="AT51" s="14">
        <f t="shared" si="48"/>
        <v>39962.5</v>
      </c>
      <c r="AU51" s="14">
        <f t="shared" si="48"/>
        <v>39962.5</v>
      </c>
      <c r="AV51" s="14">
        <f t="shared" si="48"/>
        <v>39962.5</v>
      </c>
      <c r="AW51" s="14">
        <f t="shared" si="48"/>
        <v>39962.5</v>
      </c>
      <c r="AX51" s="14">
        <f t="shared" si="48"/>
        <v>39962.5</v>
      </c>
      <c r="AY51" s="14">
        <f t="shared" si="48"/>
        <v>39962.5</v>
      </c>
      <c r="AZ51" s="14">
        <f t="shared" si="48"/>
        <v>39962.5</v>
      </c>
      <c r="BA51" s="14">
        <f t="shared" si="48"/>
        <v>39962.5</v>
      </c>
      <c r="BB51" s="14">
        <f t="shared" si="48"/>
        <v>39962.5</v>
      </c>
      <c r="BC51" s="14">
        <f t="shared" si="48"/>
        <v>39962.5</v>
      </c>
      <c r="BD51" s="14">
        <f t="shared" si="48"/>
        <v>39962.5</v>
      </c>
      <c r="BE51" s="14">
        <f t="shared" ref="BE51:BT51" si="49">BD51</f>
        <v>39962.5</v>
      </c>
      <c r="BF51" s="14">
        <f t="shared" si="49"/>
        <v>39962.5</v>
      </c>
      <c r="BG51" s="14">
        <f t="shared" si="49"/>
        <v>39962.5</v>
      </c>
      <c r="BH51" s="14">
        <f t="shared" si="49"/>
        <v>39962.5</v>
      </c>
      <c r="BI51" s="14">
        <f t="shared" si="49"/>
        <v>39962.5</v>
      </c>
      <c r="BJ51" s="14">
        <f t="shared" si="49"/>
        <v>39962.5</v>
      </c>
      <c r="BK51" s="14">
        <f t="shared" si="49"/>
        <v>39962.5</v>
      </c>
      <c r="BL51" s="14">
        <f t="shared" si="49"/>
        <v>39962.5</v>
      </c>
      <c r="BM51" s="14">
        <f t="shared" si="49"/>
        <v>39962.5</v>
      </c>
      <c r="BN51" s="14">
        <f t="shared" si="49"/>
        <v>39962.5</v>
      </c>
      <c r="BO51" s="14">
        <f t="shared" si="49"/>
        <v>39962.5</v>
      </c>
      <c r="BP51" s="14">
        <f t="shared" si="49"/>
        <v>39962.5</v>
      </c>
      <c r="BQ51" s="14">
        <f t="shared" si="49"/>
        <v>39962.5</v>
      </c>
      <c r="BR51" s="14">
        <f t="shared" si="49"/>
        <v>39962.5</v>
      </c>
      <c r="BS51" s="14">
        <f t="shared" si="49"/>
        <v>39962.5</v>
      </c>
      <c r="BT51" s="14">
        <f t="shared" si="49"/>
        <v>39962.5</v>
      </c>
      <c r="BU51" s="14">
        <f t="shared" ref="BU51:BW51" si="50">BT51</f>
        <v>39962.5</v>
      </c>
      <c r="BV51" s="14">
        <f t="shared" si="50"/>
        <v>39962.5</v>
      </c>
      <c r="BW51" s="14">
        <f t="shared" si="50"/>
        <v>39962.5</v>
      </c>
      <c r="BX51" s="14">
        <f t="shared" ref="BX51:BX53" si="51">BW51*1.15</f>
        <v>45956.875</v>
      </c>
      <c r="BY51" s="14">
        <f t="shared" ref="BY51:CN51" si="52">BX51</f>
        <v>45956.875</v>
      </c>
      <c r="BZ51" s="14">
        <f t="shared" si="52"/>
        <v>45956.875</v>
      </c>
      <c r="CA51" s="14">
        <f t="shared" si="52"/>
        <v>45956.875</v>
      </c>
      <c r="CB51" s="14">
        <f t="shared" si="52"/>
        <v>45956.875</v>
      </c>
      <c r="CC51" s="14">
        <f t="shared" si="52"/>
        <v>45956.875</v>
      </c>
      <c r="CD51" s="14">
        <f t="shared" si="52"/>
        <v>45956.875</v>
      </c>
      <c r="CE51" s="14">
        <f t="shared" si="52"/>
        <v>45956.875</v>
      </c>
      <c r="CF51" s="14">
        <f t="shared" si="52"/>
        <v>45956.875</v>
      </c>
      <c r="CG51" s="14">
        <f t="shared" si="52"/>
        <v>45956.875</v>
      </c>
      <c r="CH51" s="14">
        <f t="shared" si="52"/>
        <v>45956.875</v>
      </c>
      <c r="CI51" s="14">
        <f t="shared" si="52"/>
        <v>45956.875</v>
      </c>
      <c r="CJ51" s="14">
        <f t="shared" si="52"/>
        <v>45956.875</v>
      </c>
      <c r="CK51" s="14">
        <f t="shared" si="52"/>
        <v>45956.875</v>
      </c>
      <c r="CL51" s="14">
        <f t="shared" si="52"/>
        <v>45956.875</v>
      </c>
      <c r="CM51" s="14">
        <f t="shared" si="52"/>
        <v>45956.875</v>
      </c>
      <c r="CN51" s="14">
        <f t="shared" si="52"/>
        <v>45956.875</v>
      </c>
      <c r="CO51" s="14">
        <f t="shared" ref="CO51:DD51" si="53">CN51</f>
        <v>45956.875</v>
      </c>
      <c r="CP51" s="14">
        <f t="shared" si="53"/>
        <v>45956.875</v>
      </c>
      <c r="CQ51" s="14">
        <f t="shared" si="53"/>
        <v>45956.875</v>
      </c>
      <c r="CR51" s="14">
        <f t="shared" si="53"/>
        <v>45956.875</v>
      </c>
      <c r="CS51" s="14">
        <f t="shared" si="53"/>
        <v>45956.875</v>
      </c>
      <c r="CT51" s="14">
        <f t="shared" si="53"/>
        <v>45956.875</v>
      </c>
      <c r="CU51" s="14">
        <f t="shared" si="53"/>
        <v>45956.875</v>
      </c>
      <c r="CV51" s="14">
        <f t="shared" si="53"/>
        <v>45956.875</v>
      </c>
      <c r="CW51" s="14">
        <f t="shared" si="53"/>
        <v>45956.875</v>
      </c>
      <c r="CX51" s="14">
        <f t="shared" si="53"/>
        <v>45956.875</v>
      </c>
      <c r="CY51" s="14">
        <f t="shared" si="53"/>
        <v>45956.875</v>
      </c>
      <c r="CZ51" s="14">
        <f t="shared" si="53"/>
        <v>45956.875</v>
      </c>
      <c r="DA51" s="14">
        <f t="shared" si="53"/>
        <v>45956.875</v>
      </c>
      <c r="DB51" s="14">
        <f t="shared" si="53"/>
        <v>45956.875</v>
      </c>
      <c r="DC51" s="14">
        <f t="shared" si="53"/>
        <v>45956.875</v>
      </c>
      <c r="DD51" s="14">
        <f t="shared" si="53"/>
        <v>45956.875</v>
      </c>
      <c r="DE51" s="14">
        <f t="shared" ref="DE51:DG51" si="54">DD51</f>
        <v>45956.875</v>
      </c>
      <c r="DF51" s="14">
        <f t="shared" si="54"/>
        <v>45956.875</v>
      </c>
      <c r="DG51" s="14">
        <f t="shared" si="54"/>
        <v>45956.875</v>
      </c>
      <c r="DH51" s="14">
        <f t="shared" ref="DH51:DH53" si="55">DG51*1.15</f>
        <v>52850.406249999993</v>
      </c>
      <c r="DI51" s="14">
        <f t="shared" ref="DI51:DX51" si="56">DH51</f>
        <v>52850.406249999993</v>
      </c>
      <c r="DJ51" s="14">
        <f t="shared" si="56"/>
        <v>52850.406249999993</v>
      </c>
      <c r="DK51" s="14">
        <f t="shared" si="56"/>
        <v>52850.406249999993</v>
      </c>
      <c r="DL51" s="14">
        <f t="shared" si="56"/>
        <v>52850.406249999993</v>
      </c>
      <c r="DM51" s="14">
        <f t="shared" si="56"/>
        <v>52850.406249999993</v>
      </c>
      <c r="DN51" s="14">
        <f t="shared" si="56"/>
        <v>52850.406249999993</v>
      </c>
      <c r="DO51" s="14">
        <f t="shared" si="56"/>
        <v>52850.406249999993</v>
      </c>
      <c r="DP51" s="14">
        <f t="shared" si="56"/>
        <v>52850.406249999993</v>
      </c>
      <c r="DQ51" s="14">
        <f t="shared" si="56"/>
        <v>52850.406249999993</v>
      </c>
      <c r="DR51" s="14">
        <f t="shared" si="56"/>
        <v>52850.406249999993</v>
      </c>
      <c r="DS51" s="14">
        <f t="shared" si="56"/>
        <v>52850.406249999993</v>
      </c>
      <c r="DT51" s="14">
        <f t="shared" si="56"/>
        <v>52850.406249999993</v>
      </c>
      <c r="DU51" s="14">
        <f t="shared" si="56"/>
        <v>52850.406249999993</v>
      </c>
      <c r="DV51" s="14">
        <f t="shared" si="56"/>
        <v>52850.406249999993</v>
      </c>
      <c r="DW51" s="14">
        <f t="shared" si="56"/>
        <v>52850.406249999993</v>
      </c>
      <c r="DX51" s="14">
        <f t="shared" si="56"/>
        <v>52850.406249999993</v>
      </c>
      <c r="DY51" s="14">
        <f t="shared" ref="DY51:EN51" si="57">DX51</f>
        <v>52850.406249999993</v>
      </c>
      <c r="DZ51" s="14">
        <f t="shared" si="57"/>
        <v>52850.406249999993</v>
      </c>
      <c r="EA51" s="14">
        <f t="shared" si="57"/>
        <v>52850.406249999993</v>
      </c>
      <c r="EB51" s="14">
        <f t="shared" si="57"/>
        <v>52850.406249999993</v>
      </c>
      <c r="EC51" s="14">
        <f t="shared" si="57"/>
        <v>52850.406249999993</v>
      </c>
      <c r="ED51" s="14">
        <f t="shared" si="57"/>
        <v>52850.406249999993</v>
      </c>
      <c r="EE51" s="14">
        <f t="shared" si="57"/>
        <v>52850.406249999993</v>
      </c>
      <c r="EF51" s="14">
        <f t="shared" si="57"/>
        <v>52850.406249999993</v>
      </c>
      <c r="EG51" s="14">
        <f t="shared" si="57"/>
        <v>52850.406249999993</v>
      </c>
      <c r="EH51" s="14">
        <f t="shared" si="57"/>
        <v>52850.406249999993</v>
      </c>
      <c r="EI51" s="14">
        <f t="shared" si="57"/>
        <v>52850.406249999993</v>
      </c>
      <c r="EJ51" s="14">
        <f t="shared" si="57"/>
        <v>52850.406249999993</v>
      </c>
      <c r="EK51" s="14">
        <f t="shared" si="57"/>
        <v>52850.406249999993</v>
      </c>
      <c r="EL51" s="14">
        <f t="shared" si="57"/>
        <v>52850.406249999993</v>
      </c>
      <c r="EM51" s="14">
        <f t="shared" si="57"/>
        <v>52850.406249999993</v>
      </c>
      <c r="EN51" s="14">
        <f t="shared" si="57"/>
        <v>52850.406249999993</v>
      </c>
      <c r="EO51" s="14">
        <f t="shared" ref="EO51:EQ51" si="58">EN51</f>
        <v>52850.406249999993</v>
      </c>
      <c r="EP51" s="14">
        <f t="shared" si="58"/>
        <v>52850.406249999993</v>
      </c>
      <c r="EQ51" s="14">
        <f t="shared" si="58"/>
        <v>52850.406249999993</v>
      </c>
      <c r="ER51" s="14">
        <f t="shared" ref="ER51:ER53" si="59">EQ51*1.15</f>
        <v>60777.967187499984</v>
      </c>
      <c r="ES51" s="14">
        <f t="shared" ref="ES51:FF53" si="60">ER51</f>
        <v>60777.967187499984</v>
      </c>
      <c r="ET51" s="14">
        <f t="shared" si="60"/>
        <v>60777.967187499984</v>
      </c>
      <c r="EU51" s="14">
        <f t="shared" si="60"/>
        <v>60777.967187499984</v>
      </c>
      <c r="EV51" s="14">
        <f t="shared" si="60"/>
        <v>60777.967187499984</v>
      </c>
      <c r="EW51" s="14">
        <f t="shared" si="60"/>
        <v>60777.967187499984</v>
      </c>
      <c r="EX51" s="14">
        <f t="shared" si="60"/>
        <v>60777.967187499984</v>
      </c>
      <c r="EY51" s="14">
        <f t="shared" si="60"/>
        <v>60777.967187499984</v>
      </c>
      <c r="EZ51" s="14">
        <f t="shared" si="60"/>
        <v>60777.967187499984</v>
      </c>
      <c r="FA51" s="14">
        <f t="shared" si="60"/>
        <v>60777.967187499984</v>
      </c>
      <c r="FB51" s="14">
        <f t="shared" si="60"/>
        <v>60777.967187499984</v>
      </c>
      <c r="FC51" s="14">
        <f t="shared" si="60"/>
        <v>60777.967187499984</v>
      </c>
      <c r="FD51" s="14">
        <f t="shared" si="60"/>
        <v>60777.967187499984</v>
      </c>
      <c r="FE51" s="14">
        <f t="shared" si="60"/>
        <v>60777.967187499984</v>
      </c>
      <c r="FF51" s="14">
        <f t="shared" si="60"/>
        <v>60777.967187499984</v>
      </c>
    </row>
    <row r="52" spans="1:163" ht="16.5">
      <c r="A52" s="26" t="s">
        <v>108</v>
      </c>
      <c r="B52" s="9" t="s">
        <v>109</v>
      </c>
      <c r="C52" s="22">
        <v>50000</v>
      </c>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v>50000</v>
      </c>
      <c r="AF52" s="22">
        <v>50000</v>
      </c>
      <c r="AG52" s="22">
        <v>50000</v>
      </c>
      <c r="AH52" s="22">
        <v>50000</v>
      </c>
      <c r="AI52" s="22">
        <v>50000</v>
      </c>
      <c r="AJ52" s="22">
        <v>50000</v>
      </c>
      <c r="AK52" s="22">
        <v>50000</v>
      </c>
      <c r="AL52" s="22">
        <v>50000</v>
      </c>
      <c r="AM52" s="22">
        <v>50000</v>
      </c>
      <c r="AN52" s="10">
        <v>57500</v>
      </c>
      <c r="AO52" s="10">
        <v>57500</v>
      </c>
      <c r="AP52" s="10">
        <v>57500</v>
      </c>
      <c r="AQ52" s="10">
        <v>57500</v>
      </c>
      <c r="AR52" s="10">
        <v>57500</v>
      </c>
      <c r="AS52" s="10">
        <v>57500</v>
      </c>
      <c r="AT52" s="10">
        <v>57500</v>
      </c>
      <c r="AU52" s="10">
        <v>57500</v>
      </c>
      <c r="AV52" s="10">
        <v>57500</v>
      </c>
      <c r="AW52" s="10">
        <v>57500</v>
      </c>
      <c r="AX52" s="10">
        <v>57500</v>
      </c>
      <c r="AY52" s="10">
        <v>57500</v>
      </c>
      <c r="AZ52" s="10">
        <v>57500</v>
      </c>
      <c r="BA52" s="10">
        <v>57500</v>
      </c>
      <c r="BB52" s="10">
        <v>57500</v>
      </c>
      <c r="BC52" s="10">
        <v>57500</v>
      </c>
      <c r="BD52" s="10">
        <v>57500</v>
      </c>
      <c r="BE52" s="10">
        <v>57500</v>
      </c>
      <c r="BF52" s="10">
        <v>57500</v>
      </c>
      <c r="BG52" s="10">
        <v>57500</v>
      </c>
      <c r="BH52" s="10">
        <v>57500</v>
      </c>
      <c r="BI52" s="10">
        <v>57500</v>
      </c>
      <c r="BJ52" s="10">
        <v>57500</v>
      </c>
      <c r="BK52" s="10">
        <v>57500</v>
      </c>
      <c r="BL52" s="10">
        <v>57500</v>
      </c>
      <c r="BM52" s="10">
        <v>57500</v>
      </c>
      <c r="BN52" s="10">
        <v>57500</v>
      </c>
      <c r="BO52" s="10">
        <v>57500</v>
      </c>
      <c r="BP52" s="10">
        <v>57500</v>
      </c>
      <c r="BQ52" s="10">
        <v>57500</v>
      </c>
      <c r="BR52" s="10">
        <v>57500</v>
      </c>
      <c r="BS52" s="10">
        <v>57500</v>
      </c>
      <c r="BT52" s="10">
        <v>57500</v>
      </c>
      <c r="BU52" s="10">
        <v>57500</v>
      </c>
      <c r="BV52" s="10">
        <v>57500</v>
      </c>
      <c r="BW52" s="10">
        <v>57500</v>
      </c>
      <c r="BX52" s="10">
        <v>66125</v>
      </c>
      <c r="BY52" s="10">
        <v>66125</v>
      </c>
      <c r="BZ52" s="10">
        <v>66125</v>
      </c>
      <c r="CA52" s="10">
        <v>66125</v>
      </c>
      <c r="CB52" s="10">
        <v>66125</v>
      </c>
      <c r="CC52" s="10">
        <v>66125</v>
      </c>
      <c r="CD52" s="10">
        <v>66125</v>
      </c>
      <c r="CE52" s="10">
        <v>66125</v>
      </c>
      <c r="CF52" s="10">
        <v>66125</v>
      </c>
      <c r="CG52" s="10">
        <v>66125</v>
      </c>
      <c r="CH52" s="10">
        <v>66125</v>
      </c>
      <c r="CI52" s="10">
        <v>66125</v>
      </c>
      <c r="CJ52" s="10">
        <v>66125</v>
      </c>
      <c r="CK52" s="10">
        <v>66125</v>
      </c>
      <c r="CL52" s="10">
        <v>66125</v>
      </c>
      <c r="CM52" s="10">
        <v>66125</v>
      </c>
      <c r="CN52" s="10">
        <v>66125</v>
      </c>
      <c r="CO52" s="10">
        <v>66125</v>
      </c>
      <c r="CP52" s="10">
        <v>66125</v>
      </c>
      <c r="CQ52" s="10">
        <v>66125</v>
      </c>
      <c r="CR52" s="10">
        <v>66125</v>
      </c>
      <c r="CS52" s="10">
        <v>66125</v>
      </c>
      <c r="CT52" s="10">
        <v>66125</v>
      </c>
      <c r="CU52" s="10">
        <v>66125</v>
      </c>
      <c r="CV52" s="10">
        <v>66125</v>
      </c>
      <c r="CW52" s="10">
        <v>66125</v>
      </c>
      <c r="CX52" s="10">
        <v>66125</v>
      </c>
      <c r="CY52" s="10">
        <v>66125</v>
      </c>
      <c r="CZ52" s="10">
        <v>66125</v>
      </c>
      <c r="DA52" s="10">
        <v>66125</v>
      </c>
      <c r="DB52" s="10">
        <v>66125</v>
      </c>
      <c r="DC52" s="10">
        <v>66125</v>
      </c>
      <c r="DD52" s="10">
        <v>66125</v>
      </c>
      <c r="DE52" s="10">
        <v>66125</v>
      </c>
      <c r="DF52" s="10">
        <v>66125</v>
      </c>
      <c r="DG52" s="10">
        <v>66125</v>
      </c>
      <c r="DH52" s="10">
        <v>76043.75</v>
      </c>
      <c r="DI52" s="10">
        <v>76043.75</v>
      </c>
      <c r="DJ52" s="10">
        <v>76043.75</v>
      </c>
      <c r="DK52" s="10">
        <v>76043.75</v>
      </c>
      <c r="DL52" s="10">
        <v>76043.75</v>
      </c>
      <c r="DM52" s="10">
        <v>76043.75</v>
      </c>
      <c r="DN52" s="10">
        <v>76043.75</v>
      </c>
      <c r="DO52" s="10">
        <v>76043.75</v>
      </c>
      <c r="DP52" s="10">
        <v>76043.75</v>
      </c>
      <c r="DQ52" s="10">
        <v>76043.75</v>
      </c>
      <c r="DR52" s="10">
        <v>76043.75</v>
      </c>
      <c r="DS52" s="10">
        <v>76043.75</v>
      </c>
      <c r="DT52" s="10">
        <v>76043.75</v>
      </c>
      <c r="DU52" s="10">
        <v>76043.75</v>
      </c>
      <c r="DV52" s="10">
        <v>76043.75</v>
      </c>
      <c r="DW52" s="10">
        <v>76043.75</v>
      </c>
      <c r="DX52" s="10">
        <v>76043.75</v>
      </c>
      <c r="DY52" s="10">
        <v>76043.75</v>
      </c>
      <c r="DZ52" s="10">
        <v>76043.75</v>
      </c>
      <c r="EA52" s="10">
        <v>76043.75</v>
      </c>
      <c r="EB52" s="10">
        <v>76043.75</v>
      </c>
      <c r="EC52" s="10">
        <v>76043.75</v>
      </c>
      <c r="ED52" s="10">
        <v>76043.75</v>
      </c>
      <c r="EE52" s="10">
        <v>76043.75</v>
      </c>
      <c r="EF52" s="10">
        <v>76043.75</v>
      </c>
      <c r="EG52" s="10">
        <v>76043.75</v>
      </c>
      <c r="EH52" s="10">
        <v>76043.75</v>
      </c>
      <c r="EI52" s="10">
        <v>76043.75</v>
      </c>
      <c r="EJ52" s="10">
        <v>76043.75</v>
      </c>
      <c r="EK52" s="10">
        <v>76043.75</v>
      </c>
      <c r="EL52" s="10">
        <v>76043.75</v>
      </c>
      <c r="EM52" s="10">
        <v>76043.75</v>
      </c>
      <c r="EN52" s="10">
        <v>76043.75</v>
      </c>
      <c r="EO52" s="10">
        <v>76043.75</v>
      </c>
      <c r="EP52" s="10">
        <v>76043.75</v>
      </c>
      <c r="EQ52" s="10">
        <v>76043.75</v>
      </c>
      <c r="ER52" s="10">
        <v>87450.3125</v>
      </c>
      <c r="ES52" s="10">
        <v>87450.3125</v>
      </c>
      <c r="ET52" s="10">
        <v>87450.3125</v>
      </c>
      <c r="EU52" s="10">
        <v>87450.3125</v>
      </c>
      <c r="EV52" s="10">
        <v>87450.3125</v>
      </c>
      <c r="EW52" s="10">
        <v>87450.3125</v>
      </c>
      <c r="EX52" s="10">
        <v>87450.3125</v>
      </c>
      <c r="EY52" s="10">
        <v>87450.3125</v>
      </c>
      <c r="EZ52" s="10">
        <v>87450.3125</v>
      </c>
      <c r="FA52" s="10">
        <v>87450.3125</v>
      </c>
      <c r="FB52" s="10">
        <v>87450.3125</v>
      </c>
      <c r="FC52" s="10">
        <v>87450.3125</v>
      </c>
      <c r="FD52" s="10">
        <v>87450.3125</v>
      </c>
      <c r="FE52" s="10">
        <v>87450.3125</v>
      </c>
      <c r="FF52" s="10">
        <v>87450.3125</v>
      </c>
    </row>
    <row r="53" spans="1:163" s="15" customFormat="1" ht="16.5">
      <c r="A53" s="27" t="s">
        <v>110</v>
      </c>
      <c r="B53" s="24" t="s">
        <v>111</v>
      </c>
      <c r="C53" s="23">
        <v>60000</v>
      </c>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v>60000</v>
      </c>
      <c r="AF53" s="23">
        <v>60000</v>
      </c>
      <c r="AG53" s="23">
        <v>60000</v>
      </c>
      <c r="AH53" s="23">
        <v>60000</v>
      </c>
      <c r="AI53" s="23">
        <v>60000</v>
      </c>
      <c r="AJ53" s="23">
        <v>60000</v>
      </c>
      <c r="AK53" s="23">
        <v>60000</v>
      </c>
      <c r="AL53" s="23">
        <v>60000</v>
      </c>
      <c r="AM53" s="23">
        <v>60000</v>
      </c>
      <c r="AN53" s="14">
        <f t="shared" si="47"/>
        <v>69000</v>
      </c>
      <c r="AO53" s="14">
        <f t="shared" ref="AO53:BD53" si="61">AN53</f>
        <v>69000</v>
      </c>
      <c r="AP53" s="14">
        <f t="shared" si="61"/>
        <v>69000</v>
      </c>
      <c r="AQ53" s="14">
        <f t="shared" si="61"/>
        <v>69000</v>
      </c>
      <c r="AR53" s="14">
        <f t="shared" si="61"/>
        <v>69000</v>
      </c>
      <c r="AS53" s="14">
        <f t="shared" si="61"/>
        <v>69000</v>
      </c>
      <c r="AT53" s="14">
        <f t="shared" si="61"/>
        <v>69000</v>
      </c>
      <c r="AU53" s="14">
        <f t="shared" si="61"/>
        <v>69000</v>
      </c>
      <c r="AV53" s="14">
        <f t="shared" si="61"/>
        <v>69000</v>
      </c>
      <c r="AW53" s="14">
        <f t="shared" si="61"/>
        <v>69000</v>
      </c>
      <c r="AX53" s="14">
        <f t="shared" si="61"/>
        <v>69000</v>
      </c>
      <c r="AY53" s="14">
        <f t="shared" si="61"/>
        <v>69000</v>
      </c>
      <c r="AZ53" s="14">
        <f t="shared" si="61"/>
        <v>69000</v>
      </c>
      <c r="BA53" s="14">
        <f t="shared" si="61"/>
        <v>69000</v>
      </c>
      <c r="BB53" s="14">
        <f t="shared" si="61"/>
        <v>69000</v>
      </c>
      <c r="BC53" s="14">
        <f t="shared" si="61"/>
        <v>69000</v>
      </c>
      <c r="BD53" s="14">
        <f t="shared" si="61"/>
        <v>69000</v>
      </c>
      <c r="BE53" s="14">
        <f t="shared" ref="BE53:BT53" si="62">BD53</f>
        <v>69000</v>
      </c>
      <c r="BF53" s="14">
        <f t="shared" si="62"/>
        <v>69000</v>
      </c>
      <c r="BG53" s="14">
        <f t="shared" si="62"/>
        <v>69000</v>
      </c>
      <c r="BH53" s="14">
        <f t="shared" si="62"/>
        <v>69000</v>
      </c>
      <c r="BI53" s="14">
        <f t="shared" si="62"/>
        <v>69000</v>
      </c>
      <c r="BJ53" s="14">
        <f t="shared" si="62"/>
        <v>69000</v>
      </c>
      <c r="BK53" s="14">
        <f t="shared" si="62"/>
        <v>69000</v>
      </c>
      <c r="BL53" s="14">
        <f t="shared" si="62"/>
        <v>69000</v>
      </c>
      <c r="BM53" s="14">
        <f t="shared" si="62"/>
        <v>69000</v>
      </c>
      <c r="BN53" s="14">
        <f t="shared" si="62"/>
        <v>69000</v>
      </c>
      <c r="BO53" s="14">
        <f t="shared" si="62"/>
        <v>69000</v>
      </c>
      <c r="BP53" s="14">
        <f t="shared" si="62"/>
        <v>69000</v>
      </c>
      <c r="BQ53" s="14">
        <f t="shared" si="62"/>
        <v>69000</v>
      </c>
      <c r="BR53" s="14">
        <f t="shared" si="62"/>
        <v>69000</v>
      </c>
      <c r="BS53" s="14">
        <f t="shared" si="62"/>
        <v>69000</v>
      </c>
      <c r="BT53" s="14">
        <f t="shared" si="62"/>
        <v>69000</v>
      </c>
      <c r="BU53" s="14">
        <f t="shared" ref="BU53:BW53" si="63">BT53</f>
        <v>69000</v>
      </c>
      <c r="BV53" s="14">
        <f t="shared" si="63"/>
        <v>69000</v>
      </c>
      <c r="BW53" s="14">
        <f t="shared" si="63"/>
        <v>69000</v>
      </c>
      <c r="BX53" s="14">
        <f t="shared" si="51"/>
        <v>79350</v>
      </c>
      <c r="BY53" s="14">
        <f t="shared" ref="BY53:CN53" si="64">BX53</f>
        <v>79350</v>
      </c>
      <c r="BZ53" s="14">
        <f t="shared" si="64"/>
        <v>79350</v>
      </c>
      <c r="CA53" s="14">
        <f t="shared" si="64"/>
        <v>79350</v>
      </c>
      <c r="CB53" s="14">
        <f t="shared" si="64"/>
        <v>79350</v>
      </c>
      <c r="CC53" s="14">
        <f t="shared" si="64"/>
        <v>79350</v>
      </c>
      <c r="CD53" s="14">
        <f t="shared" si="64"/>
        <v>79350</v>
      </c>
      <c r="CE53" s="14">
        <f t="shared" si="64"/>
        <v>79350</v>
      </c>
      <c r="CF53" s="14">
        <f t="shared" si="64"/>
        <v>79350</v>
      </c>
      <c r="CG53" s="14">
        <f t="shared" si="64"/>
        <v>79350</v>
      </c>
      <c r="CH53" s="14">
        <f t="shared" si="64"/>
        <v>79350</v>
      </c>
      <c r="CI53" s="14">
        <f t="shared" si="64"/>
        <v>79350</v>
      </c>
      <c r="CJ53" s="14">
        <f t="shared" si="64"/>
        <v>79350</v>
      </c>
      <c r="CK53" s="14">
        <f t="shared" si="64"/>
        <v>79350</v>
      </c>
      <c r="CL53" s="14">
        <f t="shared" si="64"/>
        <v>79350</v>
      </c>
      <c r="CM53" s="14">
        <f t="shared" si="64"/>
        <v>79350</v>
      </c>
      <c r="CN53" s="14">
        <f t="shared" si="64"/>
        <v>79350</v>
      </c>
      <c r="CO53" s="14">
        <f t="shared" ref="CO53:DD53" si="65">CN53</f>
        <v>79350</v>
      </c>
      <c r="CP53" s="14">
        <f t="shared" si="65"/>
        <v>79350</v>
      </c>
      <c r="CQ53" s="14">
        <f t="shared" si="65"/>
        <v>79350</v>
      </c>
      <c r="CR53" s="14">
        <f t="shared" si="65"/>
        <v>79350</v>
      </c>
      <c r="CS53" s="14">
        <f t="shared" si="65"/>
        <v>79350</v>
      </c>
      <c r="CT53" s="14">
        <f t="shared" si="65"/>
        <v>79350</v>
      </c>
      <c r="CU53" s="14">
        <f t="shared" si="65"/>
        <v>79350</v>
      </c>
      <c r="CV53" s="14">
        <f t="shared" si="65"/>
        <v>79350</v>
      </c>
      <c r="CW53" s="14">
        <f t="shared" si="65"/>
        <v>79350</v>
      </c>
      <c r="CX53" s="14">
        <f t="shared" si="65"/>
        <v>79350</v>
      </c>
      <c r="CY53" s="14">
        <f t="shared" si="65"/>
        <v>79350</v>
      </c>
      <c r="CZ53" s="14">
        <f t="shared" si="65"/>
        <v>79350</v>
      </c>
      <c r="DA53" s="14">
        <f t="shared" si="65"/>
        <v>79350</v>
      </c>
      <c r="DB53" s="14">
        <f t="shared" si="65"/>
        <v>79350</v>
      </c>
      <c r="DC53" s="14">
        <f t="shared" si="65"/>
        <v>79350</v>
      </c>
      <c r="DD53" s="14">
        <f t="shared" si="65"/>
        <v>79350</v>
      </c>
      <c r="DE53" s="14">
        <f t="shared" ref="DE53:DG53" si="66">DD53</f>
        <v>79350</v>
      </c>
      <c r="DF53" s="14">
        <f t="shared" si="66"/>
        <v>79350</v>
      </c>
      <c r="DG53" s="14">
        <f t="shared" si="66"/>
        <v>79350</v>
      </c>
      <c r="DH53" s="14">
        <f t="shared" si="55"/>
        <v>91252.5</v>
      </c>
      <c r="DI53" s="14">
        <f t="shared" ref="DI53:DX53" si="67">DH53</f>
        <v>91252.5</v>
      </c>
      <c r="DJ53" s="14">
        <f t="shared" si="67"/>
        <v>91252.5</v>
      </c>
      <c r="DK53" s="14">
        <f t="shared" si="67"/>
        <v>91252.5</v>
      </c>
      <c r="DL53" s="14">
        <f t="shared" si="67"/>
        <v>91252.5</v>
      </c>
      <c r="DM53" s="14">
        <f t="shared" si="67"/>
        <v>91252.5</v>
      </c>
      <c r="DN53" s="14">
        <f t="shared" si="67"/>
        <v>91252.5</v>
      </c>
      <c r="DO53" s="14">
        <f t="shared" si="67"/>
        <v>91252.5</v>
      </c>
      <c r="DP53" s="14">
        <f t="shared" si="67"/>
        <v>91252.5</v>
      </c>
      <c r="DQ53" s="14">
        <f t="shared" si="67"/>
        <v>91252.5</v>
      </c>
      <c r="DR53" s="14">
        <f t="shared" si="67"/>
        <v>91252.5</v>
      </c>
      <c r="DS53" s="14">
        <f t="shared" si="67"/>
        <v>91252.5</v>
      </c>
      <c r="DT53" s="14">
        <f t="shared" si="67"/>
        <v>91252.5</v>
      </c>
      <c r="DU53" s="14">
        <f t="shared" si="67"/>
        <v>91252.5</v>
      </c>
      <c r="DV53" s="14">
        <f t="shared" si="67"/>
        <v>91252.5</v>
      </c>
      <c r="DW53" s="14">
        <f t="shared" si="67"/>
        <v>91252.5</v>
      </c>
      <c r="DX53" s="14">
        <f t="shared" si="67"/>
        <v>91252.5</v>
      </c>
      <c r="DY53" s="14">
        <f t="shared" ref="DY53:EN53" si="68">DX53</f>
        <v>91252.5</v>
      </c>
      <c r="DZ53" s="14">
        <f t="shared" si="68"/>
        <v>91252.5</v>
      </c>
      <c r="EA53" s="14">
        <f t="shared" si="68"/>
        <v>91252.5</v>
      </c>
      <c r="EB53" s="14">
        <f t="shared" si="68"/>
        <v>91252.5</v>
      </c>
      <c r="EC53" s="14">
        <f t="shared" si="68"/>
        <v>91252.5</v>
      </c>
      <c r="ED53" s="14">
        <f t="shared" si="68"/>
        <v>91252.5</v>
      </c>
      <c r="EE53" s="14">
        <f t="shared" si="68"/>
        <v>91252.5</v>
      </c>
      <c r="EF53" s="14">
        <f t="shared" si="68"/>
        <v>91252.5</v>
      </c>
      <c r="EG53" s="14">
        <f t="shared" si="68"/>
        <v>91252.5</v>
      </c>
      <c r="EH53" s="14">
        <f t="shared" si="68"/>
        <v>91252.5</v>
      </c>
      <c r="EI53" s="14">
        <f t="shared" si="68"/>
        <v>91252.5</v>
      </c>
      <c r="EJ53" s="14">
        <f t="shared" si="68"/>
        <v>91252.5</v>
      </c>
      <c r="EK53" s="14">
        <f t="shared" si="68"/>
        <v>91252.5</v>
      </c>
      <c r="EL53" s="14">
        <f t="shared" si="68"/>
        <v>91252.5</v>
      </c>
      <c r="EM53" s="14">
        <f t="shared" si="68"/>
        <v>91252.5</v>
      </c>
      <c r="EN53" s="14">
        <f t="shared" si="68"/>
        <v>91252.5</v>
      </c>
      <c r="EO53" s="14">
        <f t="shared" ref="EO53:EQ53" si="69">EN53</f>
        <v>91252.5</v>
      </c>
      <c r="EP53" s="14">
        <f t="shared" si="69"/>
        <v>91252.5</v>
      </c>
      <c r="EQ53" s="14">
        <f t="shared" si="69"/>
        <v>91252.5</v>
      </c>
      <c r="ER53" s="14">
        <f t="shared" si="59"/>
        <v>104940.37499999999</v>
      </c>
      <c r="ES53" s="14">
        <f t="shared" si="60"/>
        <v>104940.37499999999</v>
      </c>
      <c r="ET53" s="14">
        <f t="shared" si="60"/>
        <v>104940.37499999999</v>
      </c>
      <c r="EU53" s="14">
        <f t="shared" si="60"/>
        <v>104940.37499999999</v>
      </c>
      <c r="EV53" s="14">
        <f t="shared" si="60"/>
        <v>104940.37499999999</v>
      </c>
      <c r="EW53" s="14">
        <f t="shared" si="60"/>
        <v>104940.37499999999</v>
      </c>
      <c r="EX53" s="14">
        <f t="shared" si="60"/>
        <v>104940.37499999999</v>
      </c>
      <c r="EY53" s="14">
        <f t="shared" si="60"/>
        <v>104940.37499999999</v>
      </c>
      <c r="EZ53" s="14">
        <f t="shared" si="60"/>
        <v>104940.37499999999</v>
      </c>
      <c r="FA53" s="14">
        <f t="shared" si="60"/>
        <v>104940.37499999999</v>
      </c>
      <c r="FB53" s="14">
        <f t="shared" si="60"/>
        <v>104940.37499999999</v>
      </c>
      <c r="FC53" s="14">
        <f t="shared" si="60"/>
        <v>104940.37499999999</v>
      </c>
      <c r="FD53" s="14">
        <f t="shared" si="60"/>
        <v>104940.37499999999</v>
      </c>
      <c r="FE53" s="14">
        <f t="shared" si="60"/>
        <v>104940.37499999999</v>
      </c>
      <c r="FF53" s="14">
        <f t="shared" si="60"/>
        <v>104940.37499999999</v>
      </c>
    </row>
    <row r="54" spans="1:163" ht="16.5">
      <c r="A54" s="26" t="s">
        <v>112</v>
      </c>
      <c r="B54" s="9" t="s">
        <v>113</v>
      </c>
      <c r="C54" s="22">
        <v>92000</v>
      </c>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v>92000</v>
      </c>
      <c r="AF54" s="22">
        <v>92000</v>
      </c>
      <c r="AG54" s="22">
        <v>92000</v>
      </c>
      <c r="AH54" s="22">
        <v>92000</v>
      </c>
      <c r="AI54" s="22">
        <v>92000</v>
      </c>
      <c r="AJ54" s="22">
        <v>92000</v>
      </c>
      <c r="AK54" s="22">
        <v>92000</v>
      </c>
      <c r="AL54" s="22">
        <v>92000</v>
      </c>
      <c r="AM54" s="22">
        <v>92000</v>
      </c>
      <c r="AN54" s="10">
        <v>105800</v>
      </c>
      <c r="AO54" s="10">
        <v>105800</v>
      </c>
      <c r="AP54" s="10">
        <v>105800</v>
      </c>
      <c r="AQ54" s="10">
        <v>105800</v>
      </c>
      <c r="AR54" s="10">
        <v>105800</v>
      </c>
      <c r="AS54" s="10">
        <v>105800</v>
      </c>
      <c r="AT54" s="10">
        <v>105800</v>
      </c>
      <c r="AU54" s="10">
        <v>105800</v>
      </c>
      <c r="AV54" s="10">
        <v>105800</v>
      </c>
      <c r="AW54" s="10">
        <v>105800</v>
      </c>
      <c r="AX54" s="10">
        <v>105800</v>
      </c>
      <c r="AY54" s="10">
        <v>105800</v>
      </c>
      <c r="AZ54" s="10">
        <v>105800</v>
      </c>
      <c r="BA54" s="10">
        <v>105800</v>
      </c>
      <c r="BB54" s="10">
        <v>105800</v>
      </c>
      <c r="BC54" s="10">
        <v>105800</v>
      </c>
      <c r="BD54" s="10">
        <v>105800</v>
      </c>
      <c r="BE54" s="10">
        <v>105800</v>
      </c>
      <c r="BF54" s="10">
        <v>105800</v>
      </c>
      <c r="BG54" s="10">
        <v>105800</v>
      </c>
      <c r="BH54" s="10">
        <v>105800</v>
      </c>
      <c r="BI54" s="10">
        <v>105800</v>
      </c>
      <c r="BJ54" s="10">
        <v>105800</v>
      </c>
      <c r="BK54" s="10">
        <v>105800</v>
      </c>
      <c r="BL54" s="10">
        <v>105800</v>
      </c>
      <c r="BM54" s="10">
        <v>105800</v>
      </c>
      <c r="BN54" s="10">
        <v>105800</v>
      </c>
      <c r="BO54" s="10">
        <v>105800</v>
      </c>
      <c r="BP54" s="10">
        <v>105800</v>
      </c>
      <c r="BQ54" s="10">
        <v>105800</v>
      </c>
      <c r="BR54" s="10">
        <v>105800</v>
      </c>
      <c r="BS54" s="10">
        <v>105800</v>
      </c>
      <c r="BT54" s="10">
        <v>105800</v>
      </c>
      <c r="BU54" s="10">
        <v>105800</v>
      </c>
      <c r="BV54" s="10">
        <v>105800</v>
      </c>
      <c r="BW54" s="10">
        <v>105800</v>
      </c>
      <c r="BX54" s="10">
        <v>121670</v>
      </c>
      <c r="BY54" s="10">
        <v>121670</v>
      </c>
      <c r="BZ54" s="10">
        <v>121670</v>
      </c>
      <c r="CA54" s="10">
        <v>121670</v>
      </c>
      <c r="CB54" s="10">
        <v>121670</v>
      </c>
      <c r="CC54" s="10">
        <v>121670</v>
      </c>
      <c r="CD54" s="10">
        <v>121670</v>
      </c>
      <c r="CE54" s="10">
        <v>121670</v>
      </c>
      <c r="CF54" s="10">
        <v>121670</v>
      </c>
      <c r="CG54" s="10">
        <v>121670</v>
      </c>
      <c r="CH54" s="10">
        <v>121670</v>
      </c>
      <c r="CI54" s="10">
        <v>121670</v>
      </c>
      <c r="CJ54" s="10">
        <v>121670</v>
      </c>
      <c r="CK54" s="10">
        <v>121670</v>
      </c>
      <c r="CL54" s="10">
        <v>121670</v>
      </c>
      <c r="CM54" s="10">
        <v>121670</v>
      </c>
      <c r="CN54" s="10">
        <v>121670</v>
      </c>
      <c r="CO54" s="10">
        <v>121670</v>
      </c>
      <c r="CP54" s="10">
        <v>121670</v>
      </c>
      <c r="CQ54" s="10">
        <v>121670</v>
      </c>
      <c r="CR54" s="10">
        <v>121670</v>
      </c>
      <c r="CS54" s="10">
        <v>121670</v>
      </c>
      <c r="CT54" s="10">
        <v>121670</v>
      </c>
      <c r="CU54" s="10">
        <v>121670</v>
      </c>
      <c r="CV54" s="10">
        <v>121670</v>
      </c>
      <c r="CW54" s="10">
        <v>121670</v>
      </c>
      <c r="CX54" s="10">
        <v>121670</v>
      </c>
      <c r="CY54" s="10">
        <v>121670</v>
      </c>
      <c r="CZ54" s="10">
        <v>121670</v>
      </c>
      <c r="DA54" s="10">
        <v>121670</v>
      </c>
      <c r="DB54" s="10">
        <v>121670</v>
      </c>
      <c r="DC54" s="10">
        <v>121670</v>
      </c>
      <c r="DD54" s="10">
        <v>121670</v>
      </c>
      <c r="DE54" s="10">
        <v>121670</v>
      </c>
      <c r="DF54" s="10">
        <v>121670</v>
      </c>
      <c r="DG54" s="10">
        <v>121670</v>
      </c>
      <c r="DH54" s="10">
        <v>139920.5</v>
      </c>
      <c r="DI54" s="10">
        <v>139920.5</v>
      </c>
      <c r="DJ54" s="10">
        <v>139920.5</v>
      </c>
      <c r="DK54" s="10">
        <v>139920.5</v>
      </c>
      <c r="DL54" s="10">
        <v>139920.5</v>
      </c>
      <c r="DM54" s="10">
        <v>139920.5</v>
      </c>
      <c r="DN54" s="10">
        <v>139920.5</v>
      </c>
      <c r="DO54" s="10">
        <v>139920.5</v>
      </c>
      <c r="DP54" s="10">
        <v>139920.5</v>
      </c>
      <c r="DQ54" s="10">
        <v>139920.5</v>
      </c>
      <c r="DR54" s="10">
        <v>139920.5</v>
      </c>
      <c r="DS54" s="10">
        <v>139920.5</v>
      </c>
      <c r="DT54" s="10">
        <v>139920.5</v>
      </c>
      <c r="DU54" s="10">
        <v>139920.5</v>
      </c>
      <c r="DV54" s="10">
        <v>139920.5</v>
      </c>
      <c r="DW54" s="10">
        <v>139920.5</v>
      </c>
      <c r="DX54" s="10">
        <v>139920.5</v>
      </c>
      <c r="DY54" s="10">
        <v>139920.5</v>
      </c>
      <c r="DZ54" s="10">
        <v>139920.5</v>
      </c>
      <c r="EA54" s="10">
        <v>139920.5</v>
      </c>
      <c r="EB54" s="10">
        <v>139920.5</v>
      </c>
      <c r="EC54" s="10">
        <v>139920.5</v>
      </c>
      <c r="ED54" s="10">
        <v>139920.5</v>
      </c>
      <c r="EE54" s="10">
        <v>139920.5</v>
      </c>
      <c r="EF54" s="10">
        <v>139920.5</v>
      </c>
      <c r="EG54" s="10">
        <v>139920.5</v>
      </c>
      <c r="EH54" s="10">
        <v>139920.5</v>
      </c>
      <c r="EI54" s="10">
        <v>139920.5</v>
      </c>
      <c r="EJ54" s="10">
        <v>139920.5</v>
      </c>
      <c r="EK54" s="10">
        <v>139920.5</v>
      </c>
      <c r="EL54" s="10">
        <v>139920.5</v>
      </c>
      <c r="EM54" s="10">
        <v>139920.5</v>
      </c>
      <c r="EN54" s="10">
        <v>139920.5</v>
      </c>
      <c r="EO54" s="10">
        <v>139920.5</v>
      </c>
      <c r="EP54" s="10">
        <v>139920.5</v>
      </c>
      <c r="EQ54" s="10">
        <v>139920.5</v>
      </c>
      <c r="ER54" s="10">
        <v>160908.57500000001</v>
      </c>
      <c r="ES54" s="10">
        <v>160908.57500000001</v>
      </c>
      <c r="ET54" s="10">
        <v>160908.57500000001</v>
      </c>
      <c r="EU54" s="10">
        <v>160908.57500000001</v>
      </c>
      <c r="EV54" s="10">
        <v>160908.57500000001</v>
      </c>
      <c r="EW54" s="10">
        <v>160908.57500000001</v>
      </c>
      <c r="EX54" s="10">
        <v>160908.57500000001</v>
      </c>
      <c r="EY54" s="10">
        <v>160908.57500000001</v>
      </c>
      <c r="EZ54" s="10">
        <v>160908.57500000001</v>
      </c>
      <c r="FA54" s="10">
        <v>160908.57500000001</v>
      </c>
      <c r="FB54" s="10">
        <v>160908.57500000001</v>
      </c>
      <c r="FC54" s="10">
        <v>160908.57500000001</v>
      </c>
      <c r="FD54" s="10">
        <v>160908.57500000001</v>
      </c>
      <c r="FE54" s="10">
        <v>160908.57500000001</v>
      </c>
      <c r="FF54" s="10">
        <v>160908.57500000001</v>
      </c>
    </row>
    <row r="55" spans="1:163" ht="16.5">
      <c r="A55" s="26" t="s">
        <v>114</v>
      </c>
      <c r="B55" s="9" t="s">
        <v>115</v>
      </c>
      <c r="C55" s="10">
        <v>134702</v>
      </c>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v>134702</v>
      </c>
      <c r="AF55" s="10">
        <v>134702</v>
      </c>
      <c r="AG55" s="10">
        <v>134702</v>
      </c>
      <c r="AH55" s="10">
        <v>134702</v>
      </c>
      <c r="AI55" s="10">
        <v>134702</v>
      </c>
      <c r="AJ55" s="10">
        <v>134702</v>
      </c>
      <c r="AK55" s="10">
        <v>134702</v>
      </c>
      <c r="AL55" s="10">
        <v>134702</v>
      </c>
      <c r="AM55" s="10">
        <v>134702</v>
      </c>
      <c r="AN55" s="10">
        <v>154907.29999999999</v>
      </c>
      <c r="AO55" s="10">
        <v>154907.29999999999</v>
      </c>
      <c r="AP55" s="10">
        <v>154907.29999999999</v>
      </c>
      <c r="AQ55" s="10">
        <v>154907.29999999999</v>
      </c>
      <c r="AR55" s="10">
        <v>154907.29999999999</v>
      </c>
      <c r="AS55" s="10">
        <v>154907.29999999999</v>
      </c>
      <c r="AT55" s="10">
        <v>154907.29999999999</v>
      </c>
      <c r="AU55" s="10">
        <v>154907.29999999999</v>
      </c>
      <c r="AV55" s="10">
        <v>154907.29999999999</v>
      </c>
      <c r="AW55" s="10">
        <v>154907.29999999999</v>
      </c>
      <c r="AX55" s="10">
        <v>154907.29999999999</v>
      </c>
      <c r="AY55" s="10">
        <v>154907.29999999999</v>
      </c>
      <c r="AZ55" s="10">
        <v>154907.29999999999</v>
      </c>
      <c r="BA55" s="10">
        <v>154907.29999999999</v>
      </c>
      <c r="BB55" s="10">
        <v>154907.29999999999</v>
      </c>
      <c r="BC55" s="10">
        <v>154907.29999999999</v>
      </c>
      <c r="BD55" s="10">
        <v>154907.29999999999</v>
      </c>
      <c r="BE55" s="10">
        <v>154907.29999999999</v>
      </c>
      <c r="BF55" s="10">
        <v>154907.29999999999</v>
      </c>
      <c r="BG55" s="10">
        <v>154907.29999999999</v>
      </c>
      <c r="BH55" s="10">
        <v>154907.29999999999</v>
      </c>
      <c r="BI55" s="10">
        <v>154907.29999999999</v>
      </c>
      <c r="BJ55" s="10">
        <v>154907.29999999999</v>
      </c>
      <c r="BK55" s="10">
        <v>154907.29999999999</v>
      </c>
      <c r="BL55" s="10">
        <v>154907.29999999999</v>
      </c>
      <c r="BM55" s="10">
        <v>154907.29999999999</v>
      </c>
      <c r="BN55" s="10">
        <v>154907.29999999999</v>
      </c>
      <c r="BO55" s="10">
        <v>154907.29999999999</v>
      </c>
      <c r="BP55" s="10">
        <v>154907.29999999999</v>
      </c>
      <c r="BQ55" s="10">
        <v>154907.29999999999</v>
      </c>
      <c r="BR55" s="10">
        <v>154907.29999999999</v>
      </c>
      <c r="BS55" s="10">
        <v>154907.29999999999</v>
      </c>
      <c r="BT55" s="10">
        <v>154907.29999999999</v>
      </c>
      <c r="BU55" s="10">
        <v>154907.29999999999</v>
      </c>
      <c r="BV55" s="10">
        <v>154907.29999999999</v>
      </c>
      <c r="BW55" s="10">
        <v>154907.29999999999</v>
      </c>
      <c r="BX55" s="10">
        <v>178143.39499999999</v>
      </c>
      <c r="BY55" s="10">
        <v>178143.39499999999</v>
      </c>
      <c r="BZ55" s="10">
        <v>178143.39499999999</v>
      </c>
      <c r="CA55" s="10">
        <v>178143.39499999999</v>
      </c>
      <c r="CB55" s="10">
        <v>178143.39499999999</v>
      </c>
      <c r="CC55" s="10">
        <v>178143.39499999999</v>
      </c>
      <c r="CD55" s="10">
        <v>178143.39499999999</v>
      </c>
      <c r="CE55" s="10">
        <v>178143.39499999999</v>
      </c>
      <c r="CF55" s="10">
        <v>178143.39499999999</v>
      </c>
      <c r="CG55" s="10">
        <v>178143.39499999999</v>
      </c>
      <c r="CH55" s="10">
        <v>178143.39499999999</v>
      </c>
      <c r="CI55" s="10">
        <v>178143.39499999999</v>
      </c>
      <c r="CJ55" s="10">
        <v>178143.39499999999</v>
      </c>
      <c r="CK55" s="10">
        <v>178143.39499999999</v>
      </c>
      <c r="CL55" s="10">
        <v>178143.39499999999</v>
      </c>
      <c r="CM55" s="10">
        <v>178143.39499999999</v>
      </c>
      <c r="CN55" s="10">
        <v>178143.39499999999</v>
      </c>
      <c r="CO55" s="10">
        <v>178143.39499999999</v>
      </c>
      <c r="CP55" s="10">
        <v>178143.39499999999</v>
      </c>
      <c r="CQ55" s="10">
        <v>178143.39499999999</v>
      </c>
      <c r="CR55" s="10">
        <v>178143.39499999999</v>
      </c>
      <c r="CS55" s="10">
        <v>178143.39499999999</v>
      </c>
      <c r="CT55" s="10">
        <v>178143.39499999999</v>
      </c>
      <c r="CU55" s="10">
        <v>178143.39499999999</v>
      </c>
      <c r="CV55" s="10">
        <v>178143.39499999999</v>
      </c>
      <c r="CW55" s="10">
        <v>178143.39499999999</v>
      </c>
      <c r="CX55" s="10">
        <v>178143.39499999999</v>
      </c>
      <c r="CY55" s="10">
        <v>178143.39499999999</v>
      </c>
      <c r="CZ55" s="10">
        <v>178143.39499999999</v>
      </c>
      <c r="DA55" s="10">
        <v>178143.39499999999</v>
      </c>
      <c r="DB55" s="10">
        <v>178143.39499999999</v>
      </c>
      <c r="DC55" s="10">
        <v>178143.39499999999</v>
      </c>
      <c r="DD55" s="10">
        <v>178143.39499999999</v>
      </c>
      <c r="DE55" s="10">
        <v>178143.39499999999</v>
      </c>
      <c r="DF55" s="10">
        <v>178143.39499999999</v>
      </c>
      <c r="DG55" s="10">
        <v>178143.39499999999</v>
      </c>
      <c r="DH55" s="10">
        <v>204864.90424999999</v>
      </c>
      <c r="DI55" s="10">
        <v>204864.90424999999</v>
      </c>
      <c r="DJ55" s="10">
        <v>204864.90424999999</v>
      </c>
      <c r="DK55" s="10">
        <v>204864.90424999999</v>
      </c>
      <c r="DL55" s="10">
        <v>204864.90424999999</v>
      </c>
      <c r="DM55" s="10">
        <v>204864.90424999999</v>
      </c>
      <c r="DN55" s="10">
        <v>204864.90424999999</v>
      </c>
      <c r="DO55" s="10">
        <v>204864.90424999999</v>
      </c>
      <c r="DP55" s="10">
        <v>204864.90424999999</v>
      </c>
      <c r="DQ55" s="10">
        <v>204864.90424999999</v>
      </c>
      <c r="DR55" s="10">
        <v>204864.90424999999</v>
      </c>
      <c r="DS55" s="10">
        <v>204864.90424999999</v>
      </c>
      <c r="DT55" s="10">
        <v>204864.90424999999</v>
      </c>
      <c r="DU55" s="10">
        <v>204864.90424999999</v>
      </c>
      <c r="DV55" s="10">
        <v>204864.90424999999</v>
      </c>
      <c r="DW55" s="10">
        <v>204864.90424999999</v>
      </c>
      <c r="DX55" s="10">
        <v>204864.90424999999</v>
      </c>
      <c r="DY55" s="10">
        <v>204864.90424999999</v>
      </c>
      <c r="DZ55" s="10">
        <v>204864.90424999999</v>
      </c>
      <c r="EA55" s="10">
        <v>204864.90424999999</v>
      </c>
      <c r="EB55" s="10">
        <v>204864.90424999999</v>
      </c>
      <c r="EC55" s="10">
        <v>204864.90424999999</v>
      </c>
      <c r="ED55" s="10">
        <v>204864.90424999999</v>
      </c>
      <c r="EE55" s="10">
        <v>204864.90424999999</v>
      </c>
      <c r="EF55" s="10">
        <v>204864.90424999999</v>
      </c>
      <c r="EG55" s="10">
        <v>204864.90424999999</v>
      </c>
      <c r="EH55" s="10">
        <v>204864.90424999999</v>
      </c>
      <c r="EI55" s="10">
        <v>204864.90424999999</v>
      </c>
      <c r="EJ55" s="10">
        <v>204864.90424999999</v>
      </c>
      <c r="EK55" s="10">
        <v>204864.90424999999</v>
      </c>
      <c r="EL55" s="10">
        <v>204864.90424999999</v>
      </c>
      <c r="EM55" s="10">
        <v>204864.90424999999</v>
      </c>
      <c r="EN55" s="10">
        <v>204864.90424999999</v>
      </c>
      <c r="EO55" s="10">
        <v>204864.90424999999</v>
      </c>
      <c r="EP55" s="10">
        <v>204864.90424999999</v>
      </c>
      <c r="EQ55" s="10">
        <v>204864.90424999999</v>
      </c>
      <c r="ER55" s="10">
        <v>235594.6398875</v>
      </c>
      <c r="ES55" s="10">
        <v>235594.6398875</v>
      </c>
      <c r="ET55" s="10">
        <v>235594.6398875</v>
      </c>
      <c r="EU55" s="10">
        <v>235594.6398875</v>
      </c>
      <c r="EV55" s="10">
        <v>235594.6398875</v>
      </c>
      <c r="EW55" s="10">
        <v>235594.6398875</v>
      </c>
      <c r="EX55" s="10">
        <v>235594.6398875</v>
      </c>
      <c r="EY55" s="10">
        <v>235594.6398875</v>
      </c>
      <c r="EZ55" s="10">
        <v>235594.6398875</v>
      </c>
      <c r="FA55" s="10">
        <v>235594.6398875</v>
      </c>
      <c r="FB55" s="10">
        <v>235594.6398875</v>
      </c>
      <c r="FC55" s="10">
        <v>235594.6398875</v>
      </c>
      <c r="FD55" s="10">
        <v>235594.6398875</v>
      </c>
      <c r="FE55" s="10">
        <v>235594.6398875</v>
      </c>
      <c r="FF55" s="10">
        <v>235594.6398875</v>
      </c>
    </row>
    <row r="56" spans="1:163" ht="16.5">
      <c r="A56" s="26" t="s">
        <v>116</v>
      </c>
      <c r="B56" s="9" t="s">
        <v>117</v>
      </c>
      <c r="C56" s="22">
        <v>100000</v>
      </c>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v>100000</v>
      </c>
      <c r="AF56" s="22">
        <v>100000</v>
      </c>
      <c r="AG56" s="22">
        <v>100000</v>
      </c>
      <c r="AH56" s="22">
        <v>100000</v>
      </c>
      <c r="AI56" s="22">
        <v>100000</v>
      </c>
      <c r="AJ56" s="22">
        <v>100000</v>
      </c>
      <c r="AK56" s="22">
        <v>100000</v>
      </c>
      <c r="AL56" s="22">
        <v>100000</v>
      </c>
      <c r="AM56" s="22">
        <v>100000</v>
      </c>
      <c r="AN56" s="10">
        <v>115000</v>
      </c>
      <c r="AO56" s="10">
        <v>115000</v>
      </c>
      <c r="AP56" s="10">
        <v>115000</v>
      </c>
      <c r="AQ56" s="10">
        <v>115000</v>
      </c>
      <c r="AR56" s="10">
        <v>115000</v>
      </c>
      <c r="AS56" s="10">
        <v>115000</v>
      </c>
      <c r="AT56" s="10">
        <v>115000</v>
      </c>
      <c r="AU56" s="10">
        <v>115000</v>
      </c>
      <c r="AV56" s="10">
        <v>115000</v>
      </c>
      <c r="AW56" s="10">
        <v>115000</v>
      </c>
      <c r="AX56" s="10">
        <v>115000</v>
      </c>
      <c r="AY56" s="10">
        <v>115000</v>
      </c>
      <c r="AZ56" s="10">
        <v>115000</v>
      </c>
      <c r="BA56" s="10">
        <v>115000</v>
      </c>
      <c r="BB56" s="10">
        <v>115000</v>
      </c>
      <c r="BC56" s="10">
        <v>115000</v>
      </c>
      <c r="BD56" s="10">
        <v>115000</v>
      </c>
      <c r="BE56" s="10">
        <v>115000</v>
      </c>
      <c r="BF56" s="10">
        <v>115000</v>
      </c>
      <c r="BG56" s="10">
        <v>115000</v>
      </c>
      <c r="BH56" s="10">
        <v>115000</v>
      </c>
      <c r="BI56" s="10">
        <v>115000</v>
      </c>
      <c r="BJ56" s="10">
        <v>115000</v>
      </c>
      <c r="BK56" s="10">
        <v>115000</v>
      </c>
      <c r="BL56" s="10">
        <v>115000</v>
      </c>
      <c r="BM56" s="10">
        <v>115000</v>
      </c>
      <c r="BN56" s="10">
        <v>115000</v>
      </c>
      <c r="BO56" s="10">
        <v>115000</v>
      </c>
      <c r="BP56" s="10">
        <v>115000</v>
      </c>
      <c r="BQ56" s="10">
        <v>115000</v>
      </c>
      <c r="BR56" s="10">
        <v>115000</v>
      </c>
      <c r="BS56" s="10">
        <v>115000</v>
      </c>
      <c r="BT56" s="10">
        <v>115000</v>
      </c>
      <c r="BU56" s="10">
        <v>115000</v>
      </c>
      <c r="BV56" s="10">
        <v>115000</v>
      </c>
      <c r="BW56" s="10">
        <v>115000</v>
      </c>
      <c r="BX56" s="10">
        <v>132250</v>
      </c>
      <c r="BY56" s="10">
        <v>132250</v>
      </c>
      <c r="BZ56" s="10">
        <v>132250</v>
      </c>
      <c r="CA56" s="10">
        <v>132250</v>
      </c>
      <c r="CB56" s="10">
        <v>132250</v>
      </c>
      <c r="CC56" s="10">
        <v>132250</v>
      </c>
      <c r="CD56" s="10">
        <v>132250</v>
      </c>
      <c r="CE56" s="10">
        <v>132250</v>
      </c>
      <c r="CF56" s="10">
        <v>132250</v>
      </c>
      <c r="CG56" s="10">
        <v>132250</v>
      </c>
      <c r="CH56" s="10">
        <v>132250</v>
      </c>
      <c r="CI56" s="10">
        <v>132250</v>
      </c>
      <c r="CJ56" s="10">
        <v>132250</v>
      </c>
      <c r="CK56" s="10">
        <v>132250</v>
      </c>
      <c r="CL56" s="10">
        <v>132250</v>
      </c>
      <c r="CM56" s="10">
        <v>132250</v>
      </c>
      <c r="CN56" s="10">
        <v>132250</v>
      </c>
      <c r="CO56" s="10">
        <v>132250</v>
      </c>
      <c r="CP56" s="10">
        <v>132250</v>
      </c>
      <c r="CQ56" s="10">
        <v>132250</v>
      </c>
      <c r="CR56" s="10">
        <v>132250</v>
      </c>
      <c r="CS56" s="10">
        <v>132250</v>
      </c>
      <c r="CT56" s="10">
        <v>132250</v>
      </c>
      <c r="CU56" s="10">
        <v>132250</v>
      </c>
      <c r="CV56" s="10">
        <v>132250</v>
      </c>
      <c r="CW56" s="10">
        <v>132250</v>
      </c>
      <c r="CX56" s="10">
        <v>132250</v>
      </c>
      <c r="CY56" s="10">
        <v>132250</v>
      </c>
      <c r="CZ56" s="10">
        <v>132250</v>
      </c>
      <c r="DA56" s="10">
        <v>132250</v>
      </c>
      <c r="DB56" s="10">
        <v>132250</v>
      </c>
      <c r="DC56" s="10">
        <v>132250</v>
      </c>
      <c r="DD56" s="10">
        <v>132250</v>
      </c>
      <c r="DE56" s="10">
        <v>132250</v>
      </c>
      <c r="DF56" s="10">
        <v>132250</v>
      </c>
      <c r="DG56" s="10">
        <v>132250</v>
      </c>
      <c r="DH56" s="10">
        <v>152087.5</v>
      </c>
      <c r="DI56" s="10">
        <v>152087.5</v>
      </c>
      <c r="DJ56" s="10">
        <v>152087.5</v>
      </c>
      <c r="DK56" s="10">
        <v>152087.5</v>
      </c>
      <c r="DL56" s="10">
        <v>152087.5</v>
      </c>
      <c r="DM56" s="10">
        <v>152087.5</v>
      </c>
      <c r="DN56" s="10">
        <v>152087.5</v>
      </c>
      <c r="DO56" s="10">
        <v>152087.5</v>
      </c>
      <c r="DP56" s="10">
        <v>152087.5</v>
      </c>
      <c r="DQ56" s="10">
        <v>152087.5</v>
      </c>
      <c r="DR56" s="10">
        <v>152087.5</v>
      </c>
      <c r="DS56" s="10">
        <v>152087.5</v>
      </c>
      <c r="DT56" s="10">
        <v>152087.5</v>
      </c>
      <c r="DU56" s="10">
        <v>152087.5</v>
      </c>
      <c r="DV56" s="10">
        <v>152087.5</v>
      </c>
      <c r="DW56" s="10">
        <v>152087.5</v>
      </c>
      <c r="DX56" s="10">
        <v>152087.5</v>
      </c>
      <c r="DY56" s="10">
        <v>152087.5</v>
      </c>
      <c r="DZ56" s="10">
        <v>152087.5</v>
      </c>
      <c r="EA56" s="10">
        <v>152087.5</v>
      </c>
      <c r="EB56" s="10">
        <v>152087.5</v>
      </c>
      <c r="EC56" s="10">
        <v>152087.5</v>
      </c>
      <c r="ED56" s="10">
        <v>152087.5</v>
      </c>
      <c r="EE56" s="10">
        <v>152087.5</v>
      </c>
      <c r="EF56" s="10">
        <v>152087.5</v>
      </c>
      <c r="EG56" s="10">
        <v>152087.5</v>
      </c>
      <c r="EH56" s="10">
        <v>152087.5</v>
      </c>
      <c r="EI56" s="10">
        <v>152087.5</v>
      </c>
      <c r="EJ56" s="10">
        <v>152087.5</v>
      </c>
      <c r="EK56" s="10">
        <v>152087.5</v>
      </c>
      <c r="EL56" s="10">
        <v>152087.5</v>
      </c>
      <c r="EM56" s="10">
        <v>152087.5</v>
      </c>
      <c r="EN56" s="10">
        <v>152087.5</v>
      </c>
      <c r="EO56" s="10">
        <v>152087.5</v>
      </c>
      <c r="EP56" s="10">
        <v>152087.5</v>
      </c>
      <c r="EQ56" s="10">
        <v>152087.5</v>
      </c>
      <c r="ER56" s="10">
        <v>174900.625</v>
      </c>
      <c r="ES56" s="10">
        <v>174900.625</v>
      </c>
      <c r="ET56" s="10">
        <v>174900.625</v>
      </c>
      <c r="EU56" s="10">
        <v>174900.625</v>
      </c>
      <c r="EV56" s="10">
        <v>174900.625</v>
      </c>
      <c r="EW56" s="10">
        <v>174900.625</v>
      </c>
      <c r="EX56" s="10">
        <v>174900.625</v>
      </c>
      <c r="EY56" s="10">
        <v>174900.625</v>
      </c>
      <c r="EZ56" s="10">
        <v>174900.625</v>
      </c>
      <c r="FA56" s="10">
        <v>174900.625</v>
      </c>
      <c r="FB56" s="10">
        <v>174900.625</v>
      </c>
      <c r="FC56" s="10">
        <v>174900.625</v>
      </c>
      <c r="FD56" s="10">
        <v>174900.625</v>
      </c>
      <c r="FE56" s="10">
        <v>174900.625</v>
      </c>
      <c r="FF56" s="10">
        <v>174900.625</v>
      </c>
    </row>
    <row r="57" spans="1:163" ht="16.5">
      <c r="A57" s="26" t="s">
        <v>118</v>
      </c>
      <c r="B57" s="9" t="s">
        <v>119</v>
      </c>
      <c r="C57" s="22">
        <v>65000</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v>65000</v>
      </c>
      <c r="AF57" s="22">
        <v>65000</v>
      </c>
      <c r="AG57" s="22">
        <v>65000</v>
      </c>
      <c r="AH57" s="22">
        <v>65000</v>
      </c>
      <c r="AI57" s="22">
        <v>65000</v>
      </c>
      <c r="AJ57" s="22">
        <v>65000</v>
      </c>
      <c r="AK57" s="22">
        <v>65000</v>
      </c>
      <c r="AL57" s="22">
        <v>65000</v>
      </c>
      <c r="AM57" s="22">
        <v>65000</v>
      </c>
      <c r="AN57" s="10">
        <v>74750</v>
      </c>
      <c r="AO57" s="10">
        <v>74750</v>
      </c>
      <c r="AP57" s="10">
        <v>74750</v>
      </c>
      <c r="AQ57" s="10">
        <v>74750</v>
      </c>
      <c r="AR57" s="10">
        <v>74750</v>
      </c>
      <c r="AS57" s="10">
        <v>74750</v>
      </c>
      <c r="AT57" s="10">
        <v>74750</v>
      </c>
      <c r="AU57" s="10">
        <v>74750</v>
      </c>
      <c r="AV57" s="10">
        <v>74750</v>
      </c>
      <c r="AW57" s="10">
        <v>74750</v>
      </c>
      <c r="AX57" s="10">
        <v>74750</v>
      </c>
      <c r="AY57" s="10">
        <v>74750</v>
      </c>
      <c r="AZ57" s="10">
        <v>74750</v>
      </c>
      <c r="BA57" s="10">
        <v>74750</v>
      </c>
      <c r="BB57" s="10">
        <v>74750</v>
      </c>
      <c r="BC57" s="10">
        <v>74750</v>
      </c>
      <c r="BD57" s="10">
        <v>74750</v>
      </c>
      <c r="BE57" s="10">
        <v>74750</v>
      </c>
      <c r="BF57" s="10">
        <v>74750</v>
      </c>
      <c r="BG57" s="10">
        <v>74750</v>
      </c>
      <c r="BH57" s="10">
        <v>74750</v>
      </c>
      <c r="BI57" s="10">
        <v>74750</v>
      </c>
      <c r="BJ57" s="10">
        <v>74750</v>
      </c>
      <c r="BK57" s="10">
        <v>74750</v>
      </c>
      <c r="BL57" s="10">
        <v>74750</v>
      </c>
      <c r="BM57" s="10">
        <v>74750</v>
      </c>
      <c r="BN57" s="10">
        <v>74750</v>
      </c>
      <c r="BO57" s="10">
        <v>74750</v>
      </c>
      <c r="BP57" s="10">
        <v>74750</v>
      </c>
      <c r="BQ57" s="10">
        <v>74750</v>
      </c>
      <c r="BR57" s="10">
        <v>74750</v>
      </c>
      <c r="BS57" s="10">
        <v>74750</v>
      </c>
      <c r="BT57" s="10">
        <v>74750</v>
      </c>
      <c r="BU57" s="10">
        <v>74750</v>
      </c>
      <c r="BV57" s="10">
        <v>74750</v>
      </c>
      <c r="BW57" s="10">
        <v>74750</v>
      </c>
      <c r="BX57" s="10">
        <v>85962.5</v>
      </c>
      <c r="BY57" s="10">
        <v>85962.5</v>
      </c>
      <c r="BZ57" s="10">
        <v>85962.5</v>
      </c>
      <c r="CA57" s="10">
        <v>85962.5</v>
      </c>
      <c r="CB57" s="10">
        <v>85962.5</v>
      </c>
      <c r="CC57" s="10">
        <v>85962.5</v>
      </c>
      <c r="CD57" s="10">
        <v>85962.5</v>
      </c>
      <c r="CE57" s="10">
        <v>85962.5</v>
      </c>
      <c r="CF57" s="10">
        <v>85962.5</v>
      </c>
      <c r="CG57" s="10">
        <v>85962.5</v>
      </c>
      <c r="CH57" s="10">
        <v>85962.5</v>
      </c>
      <c r="CI57" s="10">
        <v>85962.5</v>
      </c>
      <c r="CJ57" s="10">
        <v>85962.5</v>
      </c>
      <c r="CK57" s="10">
        <v>85962.5</v>
      </c>
      <c r="CL57" s="10">
        <v>85962.5</v>
      </c>
      <c r="CM57" s="10">
        <v>85962.5</v>
      </c>
      <c r="CN57" s="10">
        <v>85962.5</v>
      </c>
      <c r="CO57" s="10">
        <v>85962.5</v>
      </c>
      <c r="CP57" s="10">
        <v>85962.5</v>
      </c>
      <c r="CQ57" s="10">
        <v>85962.5</v>
      </c>
      <c r="CR57" s="10">
        <v>85962.5</v>
      </c>
      <c r="CS57" s="10">
        <v>85962.5</v>
      </c>
      <c r="CT57" s="10">
        <v>85962.5</v>
      </c>
      <c r="CU57" s="10">
        <v>85962.5</v>
      </c>
      <c r="CV57" s="10">
        <v>85962.5</v>
      </c>
      <c r="CW57" s="10">
        <v>85962.5</v>
      </c>
      <c r="CX57" s="10">
        <v>85962.5</v>
      </c>
      <c r="CY57" s="10">
        <v>85962.5</v>
      </c>
      <c r="CZ57" s="10">
        <v>85962.5</v>
      </c>
      <c r="DA57" s="10">
        <v>85962.5</v>
      </c>
      <c r="DB57" s="10">
        <v>85962.5</v>
      </c>
      <c r="DC57" s="10">
        <v>85962.5</v>
      </c>
      <c r="DD57" s="10">
        <v>85962.5</v>
      </c>
      <c r="DE57" s="10">
        <v>85962.5</v>
      </c>
      <c r="DF57" s="10">
        <v>85962.5</v>
      </c>
      <c r="DG57" s="10">
        <v>85962.5</v>
      </c>
      <c r="DH57" s="10">
        <v>98856.875</v>
      </c>
      <c r="DI57" s="10">
        <v>98856.875</v>
      </c>
      <c r="DJ57" s="10">
        <v>98856.875</v>
      </c>
      <c r="DK57" s="10">
        <v>98856.875</v>
      </c>
      <c r="DL57" s="10">
        <v>98856.875</v>
      </c>
      <c r="DM57" s="10">
        <v>98856.875</v>
      </c>
      <c r="DN57" s="10">
        <v>98856.875</v>
      </c>
      <c r="DO57" s="10">
        <v>98856.875</v>
      </c>
      <c r="DP57" s="10">
        <v>98856.875</v>
      </c>
      <c r="DQ57" s="10">
        <v>98856.875</v>
      </c>
      <c r="DR57" s="10">
        <v>98856.875</v>
      </c>
      <c r="DS57" s="10">
        <v>98856.875</v>
      </c>
      <c r="DT57" s="10">
        <v>98856.875</v>
      </c>
      <c r="DU57" s="10">
        <v>98856.875</v>
      </c>
      <c r="DV57" s="10">
        <v>98856.875</v>
      </c>
      <c r="DW57" s="10">
        <v>98856.875</v>
      </c>
      <c r="DX57" s="10">
        <v>98856.875</v>
      </c>
      <c r="DY57" s="10">
        <v>98856.875</v>
      </c>
      <c r="DZ57" s="10">
        <v>98856.875</v>
      </c>
      <c r="EA57" s="10">
        <v>98856.875</v>
      </c>
      <c r="EB57" s="10">
        <v>98856.875</v>
      </c>
      <c r="EC57" s="10">
        <v>98856.875</v>
      </c>
      <c r="ED57" s="10">
        <v>98856.875</v>
      </c>
      <c r="EE57" s="10">
        <v>98856.875</v>
      </c>
      <c r="EF57" s="10">
        <v>98856.875</v>
      </c>
      <c r="EG57" s="10">
        <v>98856.875</v>
      </c>
      <c r="EH57" s="10">
        <v>98856.875</v>
      </c>
      <c r="EI57" s="10">
        <v>98856.875</v>
      </c>
      <c r="EJ57" s="10">
        <v>98856.875</v>
      </c>
      <c r="EK57" s="10">
        <v>98856.875</v>
      </c>
      <c r="EL57" s="10">
        <v>98856.875</v>
      </c>
      <c r="EM57" s="10">
        <v>98856.875</v>
      </c>
      <c r="EN57" s="10">
        <v>98856.875</v>
      </c>
      <c r="EO57" s="10">
        <v>98856.875</v>
      </c>
      <c r="EP57" s="10">
        <v>98856.875</v>
      </c>
      <c r="EQ57" s="10">
        <v>98856.875</v>
      </c>
      <c r="ER57" s="10">
        <v>113685.40625</v>
      </c>
      <c r="ES57" s="10">
        <v>113685.40625</v>
      </c>
      <c r="ET57" s="10">
        <v>113685.40625</v>
      </c>
      <c r="EU57" s="10">
        <v>113685.40625</v>
      </c>
      <c r="EV57" s="10">
        <v>113685.40625</v>
      </c>
      <c r="EW57" s="10">
        <v>113685.40625</v>
      </c>
      <c r="EX57" s="10">
        <v>113685.40625</v>
      </c>
      <c r="EY57" s="10">
        <v>113685.40625</v>
      </c>
      <c r="EZ57" s="10">
        <v>113685.40625</v>
      </c>
      <c r="FA57" s="10">
        <v>113685.40625</v>
      </c>
      <c r="FB57" s="10">
        <v>113685.40625</v>
      </c>
      <c r="FC57" s="10">
        <v>113685.40625</v>
      </c>
      <c r="FD57" s="10">
        <v>113685.40625</v>
      </c>
      <c r="FE57" s="10">
        <v>113685.40625</v>
      </c>
      <c r="FF57" s="10">
        <v>113685.40625</v>
      </c>
    </row>
    <row r="58" spans="1:163" s="15" customFormat="1" ht="16.5">
      <c r="A58" s="27" t="s">
        <v>120</v>
      </c>
      <c r="B58" s="12" t="s">
        <v>121</v>
      </c>
      <c r="C58" s="23">
        <v>65000</v>
      </c>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v>65000</v>
      </c>
      <c r="AF58" s="23">
        <v>65000</v>
      </c>
      <c r="AG58" s="23">
        <v>65000</v>
      </c>
      <c r="AH58" s="23">
        <v>65000</v>
      </c>
      <c r="AI58" s="23">
        <v>65000</v>
      </c>
      <c r="AJ58" s="23">
        <v>65000</v>
      </c>
      <c r="AK58" s="23">
        <v>65000</v>
      </c>
      <c r="AL58" s="23">
        <v>65000</v>
      </c>
      <c r="AM58" s="23">
        <v>65000</v>
      </c>
      <c r="AN58" s="14">
        <f t="shared" ref="AN58" si="70">AM58*1.15</f>
        <v>74750</v>
      </c>
      <c r="AO58" s="14">
        <f t="shared" ref="AO58:BW58" si="71">AN58</f>
        <v>74750</v>
      </c>
      <c r="AP58" s="14">
        <f t="shared" si="71"/>
        <v>74750</v>
      </c>
      <c r="AQ58" s="14">
        <f t="shared" si="71"/>
        <v>74750</v>
      </c>
      <c r="AR58" s="14">
        <f t="shared" si="71"/>
        <v>74750</v>
      </c>
      <c r="AS58" s="14">
        <f t="shared" si="71"/>
        <v>74750</v>
      </c>
      <c r="AT58" s="14">
        <f t="shared" si="71"/>
        <v>74750</v>
      </c>
      <c r="AU58" s="14">
        <f t="shared" si="71"/>
        <v>74750</v>
      </c>
      <c r="AV58" s="14">
        <f t="shared" si="71"/>
        <v>74750</v>
      </c>
      <c r="AW58" s="14">
        <f t="shared" si="71"/>
        <v>74750</v>
      </c>
      <c r="AX58" s="14">
        <f t="shared" si="71"/>
        <v>74750</v>
      </c>
      <c r="AY58" s="14">
        <f t="shared" si="71"/>
        <v>74750</v>
      </c>
      <c r="AZ58" s="14">
        <f t="shared" si="71"/>
        <v>74750</v>
      </c>
      <c r="BA58" s="14">
        <f t="shared" si="71"/>
        <v>74750</v>
      </c>
      <c r="BB58" s="14">
        <f t="shared" si="71"/>
        <v>74750</v>
      </c>
      <c r="BC58" s="14">
        <f t="shared" si="71"/>
        <v>74750</v>
      </c>
      <c r="BD58" s="14">
        <f t="shared" si="71"/>
        <v>74750</v>
      </c>
      <c r="BE58" s="14">
        <f t="shared" si="71"/>
        <v>74750</v>
      </c>
      <c r="BF58" s="14">
        <f t="shared" si="71"/>
        <v>74750</v>
      </c>
      <c r="BG58" s="14">
        <f t="shared" si="71"/>
        <v>74750</v>
      </c>
      <c r="BH58" s="14">
        <f t="shared" si="71"/>
        <v>74750</v>
      </c>
      <c r="BI58" s="14">
        <f t="shared" si="71"/>
        <v>74750</v>
      </c>
      <c r="BJ58" s="14">
        <f t="shared" si="71"/>
        <v>74750</v>
      </c>
      <c r="BK58" s="14">
        <f t="shared" si="71"/>
        <v>74750</v>
      </c>
      <c r="BL58" s="14">
        <f t="shared" si="71"/>
        <v>74750</v>
      </c>
      <c r="BM58" s="14">
        <f t="shared" si="71"/>
        <v>74750</v>
      </c>
      <c r="BN58" s="14">
        <f t="shared" si="71"/>
        <v>74750</v>
      </c>
      <c r="BO58" s="14">
        <f t="shared" si="71"/>
        <v>74750</v>
      </c>
      <c r="BP58" s="14">
        <f t="shared" si="71"/>
        <v>74750</v>
      </c>
      <c r="BQ58" s="14">
        <f t="shared" si="71"/>
        <v>74750</v>
      </c>
      <c r="BR58" s="14">
        <f t="shared" si="71"/>
        <v>74750</v>
      </c>
      <c r="BS58" s="14">
        <f t="shared" si="71"/>
        <v>74750</v>
      </c>
      <c r="BT58" s="14">
        <f t="shared" si="71"/>
        <v>74750</v>
      </c>
      <c r="BU58" s="14">
        <f t="shared" si="71"/>
        <v>74750</v>
      </c>
      <c r="BV58" s="14">
        <f t="shared" si="71"/>
        <v>74750</v>
      </c>
      <c r="BW58" s="14">
        <f t="shared" si="71"/>
        <v>74750</v>
      </c>
      <c r="BX58" s="14">
        <f t="shared" ref="BX58" si="72">BW58*1.15</f>
        <v>85962.5</v>
      </c>
      <c r="BY58" s="14">
        <f t="shared" ref="BY58:DG58" si="73">BX58</f>
        <v>85962.5</v>
      </c>
      <c r="BZ58" s="14">
        <f t="shared" si="73"/>
        <v>85962.5</v>
      </c>
      <c r="CA58" s="14">
        <f t="shared" si="73"/>
        <v>85962.5</v>
      </c>
      <c r="CB58" s="14">
        <f t="shared" si="73"/>
        <v>85962.5</v>
      </c>
      <c r="CC58" s="14">
        <f t="shared" si="73"/>
        <v>85962.5</v>
      </c>
      <c r="CD58" s="14">
        <f t="shared" si="73"/>
        <v>85962.5</v>
      </c>
      <c r="CE58" s="14">
        <f t="shared" si="73"/>
        <v>85962.5</v>
      </c>
      <c r="CF58" s="14">
        <f t="shared" si="73"/>
        <v>85962.5</v>
      </c>
      <c r="CG58" s="14">
        <f t="shared" si="73"/>
        <v>85962.5</v>
      </c>
      <c r="CH58" s="14">
        <f t="shared" si="73"/>
        <v>85962.5</v>
      </c>
      <c r="CI58" s="14">
        <f t="shared" si="73"/>
        <v>85962.5</v>
      </c>
      <c r="CJ58" s="14">
        <f t="shared" si="73"/>
        <v>85962.5</v>
      </c>
      <c r="CK58" s="14">
        <f t="shared" si="73"/>
        <v>85962.5</v>
      </c>
      <c r="CL58" s="14">
        <f t="shared" si="73"/>
        <v>85962.5</v>
      </c>
      <c r="CM58" s="14">
        <f t="shared" si="73"/>
        <v>85962.5</v>
      </c>
      <c r="CN58" s="14">
        <f t="shared" si="73"/>
        <v>85962.5</v>
      </c>
      <c r="CO58" s="14">
        <f t="shared" si="73"/>
        <v>85962.5</v>
      </c>
      <c r="CP58" s="14">
        <f t="shared" si="73"/>
        <v>85962.5</v>
      </c>
      <c r="CQ58" s="14">
        <f t="shared" si="73"/>
        <v>85962.5</v>
      </c>
      <c r="CR58" s="14">
        <f t="shared" si="73"/>
        <v>85962.5</v>
      </c>
      <c r="CS58" s="14">
        <f t="shared" si="73"/>
        <v>85962.5</v>
      </c>
      <c r="CT58" s="14">
        <f t="shared" si="73"/>
        <v>85962.5</v>
      </c>
      <c r="CU58" s="14">
        <f t="shared" si="73"/>
        <v>85962.5</v>
      </c>
      <c r="CV58" s="14">
        <f t="shared" si="73"/>
        <v>85962.5</v>
      </c>
      <c r="CW58" s="14">
        <f t="shared" si="73"/>
        <v>85962.5</v>
      </c>
      <c r="CX58" s="14">
        <f t="shared" si="73"/>
        <v>85962.5</v>
      </c>
      <c r="CY58" s="14">
        <f t="shared" si="73"/>
        <v>85962.5</v>
      </c>
      <c r="CZ58" s="14">
        <f t="shared" si="73"/>
        <v>85962.5</v>
      </c>
      <c r="DA58" s="14">
        <f t="shared" si="73"/>
        <v>85962.5</v>
      </c>
      <c r="DB58" s="14">
        <f t="shared" si="73"/>
        <v>85962.5</v>
      </c>
      <c r="DC58" s="14">
        <f t="shared" si="73"/>
        <v>85962.5</v>
      </c>
      <c r="DD58" s="14">
        <f t="shared" si="73"/>
        <v>85962.5</v>
      </c>
      <c r="DE58" s="14">
        <f t="shared" si="73"/>
        <v>85962.5</v>
      </c>
      <c r="DF58" s="14">
        <f t="shared" si="73"/>
        <v>85962.5</v>
      </c>
      <c r="DG58" s="14">
        <f t="shared" si="73"/>
        <v>85962.5</v>
      </c>
      <c r="DH58" s="14">
        <f t="shared" ref="DH58" si="74">DG58*1.15</f>
        <v>98856.874999999985</v>
      </c>
      <c r="DI58" s="14">
        <f t="shared" ref="DI58:EQ58" si="75">DH58</f>
        <v>98856.874999999985</v>
      </c>
      <c r="DJ58" s="14">
        <f t="shared" si="75"/>
        <v>98856.874999999985</v>
      </c>
      <c r="DK58" s="14">
        <f t="shared" si="75"/>
        <v>98856.874999999985</v>
      </c>
      <c r="DL58" s="14">
        <f t="shared" si="75"/>
        <v>98856.874999999985</v>
      </c>
      <c r="DM58" s="14">
        <f t="shared" si="75"/>
        <v>98856.874999999985</v>
      </c>
      <c r="DN58" s="14">
        <f t="shared" si="75"/>
        <v>98856.874999999985</v>
      </c>
      <c r="DO58" s="14">
        <f t="shared" si="75"/>
        <v>98856.874999999985</v>
      </c>
      <c r="DP58" s="14">
        <f t="shared" si="75"/>
        <v>98856.874999999985</v>
      </c>
      <c r="DQ58" s="14">
        <f t="shared" si="75"/>
        <v>98856.874999999985</v>
      </c>
      <c r="DR58" s="14">
        <f t="shared" si="75"/>
        <v>98856.874999999985</v>
      </c>
      <c r="DS58" s="14">
        <f t="shared" si="75"/>
        <v>98856.874999999985</v>
      </c>
      <c r="DT58" s="14">
        <f t="shared" si="75"/>
        <v>98856.874999999985</v>
      </c>
      <c r="DU58" s="14">
        <f t="shared" si="75"/>
        <v>98856.874999999985</v>
      </c>
      <c r="DV58" s="14">
        <f t="shared" si="75"/>
        <v>98856.874999999985</v>
      </c>
      <c r="DW58" s="14">
        <f t="shared" si="75"/>
        <v>98856.874999999985</v>
      </c>
      <c r="DX58" s="14">
        <f t="shared" si="75"/>
        <v>98856.874999999985</v>
      </c>
      <c r="DY58" s="14">
        <f t="shared" si="75"/>
        <v>98856.874999999985</v>
      </c>
      <c r="DZ58" s="14">
        <f t="shared" si="75"/>
        <v>98856.874999999985</v>
      </c>
      <c r="EA58" s="14">
        <f t="shared" si="75"/>
        <v>98856.874999999985</v>
      </c>
      <c r="EB58" s="14">
        <f t="shared" si="75"/>
        <v>98856.874999999985</v>
      </c>
      <c r="EC58" s="14">
        <f t="shared" si="75"/>
        <v>98856.874999999985</v>
      </c>
      <c r="ED58" s="14">
        <f t="shared" si="75"/>
        <v>98856.874999999985</v>
      </c>
      <c r="EE58" s="14">
        <f t="shared" si="75"/>
        <v>98856.874999999985</v>
      </c>
      <c r="EF58" s="14">
        <f t="shared" si="75"/>
        <v>98856.874999999985</v>
      </c>
      <c r="EG58" s="14">
        <f t="shared" si="75"/>
        <v>98856.874999999985</v>
      </c>
      <c r="EH58" s="14">
        <f t="shared" si="75"/>
        <v>98856.874999999985</v>
      </c>
      <c r="EI58" s="14">
        <f t="shared" si="75"/>
        <v>98856.874999999985</v>
      </c>
      <c r="EJ58" s="14">
        <f t="shared" si="75"/>
        <v>98856.874999999985</v>
      </c>
      <c r="EK58" s="14">
        <f t="shared" si="75"/>
        <v>98856.874999999985</v>
      </c>
      <c r="EL58" s="14">
        <f t="shared" si="75"/>
        <v>98856.874999999985</v>
      </c>
      <c r="EM58" s="14">
        <f t="shared" si="75"/>
        <v>98856.874999999985</v>
      </c>
      <c r="EN58" s="14">
        <f t="shared" si="75"/>
        <v>98856.874999999985</v>
      </c>
      <c r="EO58" s="14">
        <f t="shared" si="75"/>
        <v>98856.874999999985</v>
      </c>
      <c r="EP58" s="14">
        <f t="shared" si="75"/>
        <v>98856.874999999985</v>
      </c>
      <c r="EQ58" s="14">
        <f t="shared" si="75"/>
        <v>98856.874999999985</v>
      </c>
      <c r="ER58" s="14">
        <f t="shared" ref="ER58" si="76">EQ58*1.15</f>
        <v>113685.40624999997</v>
      </c>
      <c r="ES58" s="14">
        <f t="shared" ref="ES58:FF58" si="77">ER58</f>
        <v>113685.40624999997</v>
      </c>
      <c r="ET58" s="14">
        <f t="shared" si="77"/>
        <v>113685.40624999997</v>
      </c>
      <c r="EU58" s="14">
        <f t="shared" si="77"/>
        <v>113685.40624999997</v>
      </c>
      <c r="EV58" s="14">
        <f t="shared" si="77"/>
        <v>113685.40624999997</v>
      </c>
      <c r="EW58" s="14">
        <f t="shared" si="77"/>
        <v>113685.40624999997</v>
      </c>
      <c r="EX58" s="14">
        <f t="shared" si="77"/>
        <v>113685.40624999997</v>
      </c>
      <c r="EY58" s="14">
        <f t="shared" si="77"/>
        <v>113685.40624999997</v>
      </c>
      <c r="EZ58" s="14">
        <f t="shared" si="77"/>
        <v>113685.40624999997</v>
      </c>
      <c r="FA58" s="14">
        <f t="shared" si="77"/>
        <v>113685.40624999997</v>
      </c>
      <c r="FB58" s="14">
        <f t="shared" si="77"/>
        <v>113685.40624999997</v>
      </c>
      <c r="FC58" s="14">
        <f t="shared" si="77"/>
        <v>113685.40624999997</v>
      </c>
      <c r="FD58" s="14">
        <f t="shared" si="77"/>
        <v>113685.40624999997</v>
      </c>
      <c r="FE58" s="14">
        <f t="shared" si="77"/>
        <v>113685.40624999997</v>
      </c>
      <c r="FF58" s="14">
        <f t="shared" si="77"/>
        <v>113685.40624999997</v>
      </c>
    </row>
    <row r="59" spans="1:163" ht="16.5">
      <c r="A59" s="8" t="s">
        <v>122</v>
      </c>
      <c r="B59" s="9" t="s">
        <v>123</v>
      </c>
      <c r="C59" s="22">
        <v>18150</v>
      </c>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v>18150</v>
      </c>
      <c r="AF59" s="22">
        <v>18150</v>
      </c>
      <c r="AG59" s="22">
        <v>18150</v>
      </c>
      <c r="AH59" s="22">
        <v>18150</v>
      </c>
      <c r="AI59" s="22">
        <v>18150</v>
      </c>
      <c r="AJ59" s="22">
        <v>18150</v>
      </c>
      <c r="AK59" s="22">
        <v>18150</v>
      </c>
      <c r="AL59" s="22">
        <v>18150</v>
      </c>
      <c r="AM59" s="22">
        <v>18150</v>
      </c>
      <c r="AN59" s="10">
        <v>20872.5</v>
      </c>
      <c r="AO59" s="10">
        <v>20872.5</v>
      </c>
      <c r="AP59" s="10">
        <v>20872.5</v>
      </c>
      <c r="AQ59" s="10">
        <v>20872.5</v>
      </c>
      <c r="AR59" s="10">
        <v>20872.5</v>
      </c>
      <c r="AS59" s="10">
        <v>20872.5</v>
      </c>
      <c r="AT59" s="10">
        <v>20872.5</v>
      </c>
      <c r="AU59" s="10">
        <v>20872.5</v>
      </c>
      <c r="AV59" s="10">
        <v>20872.5</v>
      </c>
      <c r="AW59" s="10">
        <v>20872.5</v>
      </c>
      <c r="AX59" s="10">
        <v>20872.5</v>
      </c>
      <c r="AY59" s="10">
        <v>20872.5</v>
      </c>
      <c r="AZ59" s="10">
        <v>20872.5</v>
      </c>
      <c r="BA59" s="10">
        <v>20872.5</v>
      </c>
      <c r="BB59" s="10">
        <v>20872.5</v>
      </c>
      <c r="BC59" s="10">
        <v>20872.5</v>
      </c>
      <c r="BD59" s="10">
        <v>20872.5</v>
      </c>
      <c r="BE59" s="10">
        <v>20872.5</v>
      </c>
      <c r="BF59" s="10">
        <v>20872.5</v>
      </c>
      <c r="BG59" s="10">
        <v>20872.5</v>
      </c>
      <c r="BH59" s="10">
        <v>20872.5</v>
      </c>
      <c r="BI59" s="10">
        <v>20872.5</v>
      </c>
      <c r="BJ59" s="10">
        <v>20872.5</v>
      </c>
      <c r="BK59" s="10">
        <v>20872.5</v>
      </c>
      <c r="BL59" s="10">
        <v>20872.5</v>
      </c>
      <c r="BM59" s="10">
        <v>20872.5</v>
      </c>
      <c r="BN59" s="10">
        <v>20872.5</v>
      </c>
      <c r="BO59" s="10">
        <v>20872.5</v>
      </c>
      <c r="BP59" s="10">
        <v>20872.5</v>
      </c>
      <c r="BQ59" s="10">
        <v>20872.5</v>
      </c>
      <c r="BR59" s="10">
        <v>20872.5</v>
      </c>
      <c r="BS59" s="10">
        <v>20872.5</v>
      </c>
      <c r="BT59" s="10">
        <v>20872.5</v>
      </c>
      <c r="BU59" s="10">
        <v>20872.5</v>
      </c>
      <c r="BV59" s="10">
        <v>20872.5</v>
      </c>
      <c r="BW59" s="10">
        <v>20872.5</v>
      </c>
      <c r="BX59" s="10">
        <v>24003.375</v>
      </c>
      <c r="BY59" s="10">
        <v>24003.375</v>
      </c>
      <c r="BZ59" s="10">
        <v>24003.375</v>
      </c>
      <c r="CA59" s="10">
        <v>24003.375</v>
      </c>
      <c r="CB59" s="10">
        <v>24003.375</v>
      </c>
      <c r="CC59" s="10">
        <v>24003.375</v>
      </c>
      <c r="CD59" s="10">
        <v>24003.375</v>
      </c>
      <c r="CE59" s="10">
        <v>24003.375</v>
      </c>
      <c r="CF59" s="10">
        <v>24003.375</v>
      </c>
      <c r="CG59" s="10">
        <v>24003.375</v>
      </c>
      <c r="CH59" s="10">
        <v>24003.375</v>
      </c>
      <c r="CI59" s="10">
        <v>24003.375</v>
      </c>
      <c r="CJ59" s="10">
        <v>24003.375</v>
      </c>
      <c r="CK59" s="10">
        <v>24003.375</v>
      </c>
      <c r="CL59" s="10">
        <v>24003.375</v>
      </c>
      <c r="CM59" s="10">
        <v>24003.375</v>
      </c>
      <c r="CN59" s="10">
        <v>24003.375</v>
      </c>
      <c r="CO59" s="10">
        <v>24003.375</v>
      </c>
      <c r="CP59" s="10">
        <v>24003.375</v>
      </c>
      <c r="CQ59" s="10">
        <v>24003.375</v>
      </c>
      <c r="CR59" s="10">
        <v>24003.375</v>
      </c>
      <c r="CS59" s="10">
        <v>24003.375</v>
      </c>
      <c r="CT59" s="10">
        <v>24003.375</v>
      </c>
      <c r="CU59" s="10">
        <v>24003.375</v>
      </c>
      <c r="CV59" s="10">
        <v>24003.375</v>
      </c>
      <c r="CW59" s="10">
        <v>24003.375</v>
      </c>
      <c r="CX59" s="10">
        <v>24003.375</v>
      </c>
      <c r="CY59" s="10">
        <v>24003.375</v>
      </c>
      <c r="CZ59" s="10">
        <v>24003.375</v>
      </c>
      <c r="DA59" s="10">
        <v>24003.375</v>
      </c>
      <c r="DB59" s="10">
        <v>24003.375</v>
      </c>
      <c r="DC59" s="10">
        <v>24003.375</v>
      </c>
      <c r="DD59" s="10">
        <v>24003.375</v>
      </c>
      <c r="DE59" s="10">
        <v>24003.375</v>
      </c>
      <c r="DF59" s="10">
        <v>24003.375</v>
      </c>
      <c r="DG59" s="10">
        <v>24003.375</v>
      </c>
      <c r="DH59" s="10">
        <v>27603.881249999999</v>
      </c>
      <c r="DI59" s="10">
        <v>27603.881249999999</v>
      </c>
      <c r="DJ59" s="10">
        <v>27603.881249999999</v>
      </c>
      <c r="DK59" s="10">
        <v>27603.881249999999</v>
      </c>
      <c r="DL59" s="10">
        <v>27603.881249999999</v>
      </c>
      <c r="DM59" s="10">
        <v>27603.881249999999</v>
      </c>
      <c r="DN59" s="10">
        <v>27603.881249999999</v>
      </c>
      <c r="DO59" s="10">
        <v>27603.881249999999</v>
      </c>
      <c r="DP59" s="10">
        <v>27603.881249999999</v>
      </c>
      <c r="DQ59" s="10">
        <v>27603.881249999999</v>
      </c>
      <c r="DR59" s="10">
        <v>27603.881249999999</v>
      </c>
      <c r="DS59" s="10">
        <v>27603.881249999999</v>
      </c>
      <c r="DT59" s="10">
        <v>27603.881249999999</v>
      </c>
      <c r="DU59" s="10">
        <v>27603.881249999999</v>
      </c>
      <c r="DV59" s="10">
        <v>27603.881249999999</v>
      </c>
      <c r="DW59" s="10">
        <v>27603.881249999999</v>
      </c>
      <c r="DX59" s="10">
        <v>27603.881249999999</v>
      </c>
      <c r="DY59" s="10">
        <v>27603.881249999999</v>
      </c>
      <c r="DZ59" s="10">
        <v>27603.881249999999</v>
      </c>
      <c r="EA59" s="10">
        <v>27603.881249999999</v>
      </c>
      <c r="EB59" s="10">
        <v>27603.881249999999</v>
      </c>
      <c r="EC59" s="10">
        <v>27603.881249999999</v>
      </c>
      <c r="ED59" s="10">
        <v>27603.881249999999</v>
      </c>
      <c r="EE59" s="10">
        <v>27603.881249999999</v>
      </c>
      <c r="EF59" s="10">
        <v>27603.881249999999</v>
      </c>
      <c r="EG59" s="10">
        <v>27603.881249999999</v>
      </c>
      <c r="EH59" s="10">
        <v>27603.881249999999</v>
      </c>
      <c r="EI59" s="10">
        <v>27603.881249999999</v>
      </c>
      <c r="EJ59" s="10">
        <v>27603.881249999999</v>
      </c>
      <c r="EK59" s="10">
        <v>27603.881249999999</v>
      </c>
      <c r="EL59" s="10">
        <v>27603.881249999999</v>
      </c>
      <c r="EM59" s="10">
        <v>27603.881249999999</v>
      </c>
      <c r="EN59" s="10">
        <v>27603.881249999999</v>
      </c>
      <c r="EO59" s="10">
        <v>27603.881249999999</v>
      </c>
      <c r="EP59" s="10">
        <v>27603.881249999999</v>
      </c>
      <c r="EQ59" s="10">
        <v>27603.881249999999</v>
      </c>
      <c r="ER59" s="10">
        <v>31744.463437499999</v>
      </c>
      <c r="ES59" s="10">
        <v>31744.463437499999</v>
      </c>
      <c r="ET59" s="10">
        <v>31744.463437499999</v>
      </c>
      <c r="EU59" s="10">
        <v>31744.463437499999</v>
      </c>
      <c r="EV59" s="10">
        <v>31744.463437499999</v>
      </c>
      <c r="EW59" s="10">
        <v>31744.463437499999</v>
      </c>
      <c r="EX59" s="10">
        <v>31744.463437499999</v>
      </c>
      <c r="EY59" s="10">
        <v>31744.463437499999</v>
      </c>
      <c r="EZ59" s="10">
        <v>31744.463437499999</v>
      </c>
      <c r="FA59" s="10">
        <v>31744.463437499999</v>
      </c>
      <c r="FB59" s="10">
        <v>31744.463437499999</v>
      </c>
      <c r="FC59" s="10">
        <v>31744.463437499999</v>
      </c>
      <c r="FD59" s="10">
        <v>31744.463437499999</v>
      </c>
      <c r="FE59" s="10">
        <v>31744.463437499999</v>
      </c>
      <c r="FF59" s="10">
        <v>31744.463437499999</v>
      </c>
    </row>
    <row r="60" spans="1:163" ht="16.5">
      <c r="A60" s="8" t="s">
        <v>122</v>
      </c>
      <c r="B60" s="9" t="s">
        <v>124</v>
      </c>
      <c r="C60" s="22">
        <v>18150</v>
      </c>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v>18150</v>
      </c>
      <c r="AF60" s="22">
        <v>18150</v>
      </c>
      <c r="AG60" s="22">
        <v>18150</v>
      </c>
      <c r="AH60" s="22">
        <v>18150</v>
      </c>
      <c r="AI60" s="22">
        <v>18150</v>
      </c>
      <c r="AJ60" s="22">
        <v>18150</v>
      </c>
      <c r="AK60" s="22">
        <v>18150</v>
      </c>
      <c r="AL60" s="22">
        <v>18150</v>
      </c>
      <c r="AM60" s="22">
        <v>18150</v>
      </c>
      <c r="AN60" s="10">
        <v>20872.5</v>
      </c>
      <c r="AO60" s="10">
        <v>20872.5</v>
      </c>
      <c r="AP60" s="10">
        <v>20872.5</v>
      </c>
      <c r="AQ60" s="10">
        <v>20872.5</v>
      </c>
      <c r="AR60" s="10">
        <v>20872.5</v>
      </c>
      <c r="AS60" s="10">
        <v>20872.5</v>
      </c>
      <c r="AT60" s="10">
        <v>20872.5</v>
      </c>
      <c r="AU60" s="10">
        <v>20872.5</v>
      </c>
      <c r="AV60" s="10">
        <v>20872.5</v>
      </c>
      <c r="AW60" s="10">
        <v>20872.5</v>
      </c>
      <c r="AX60" s="10">
        <v>20872.5</v>
      </c>
      <c r="AY60" s="10">
        <v>20872.5</v>
      </c>
      <c r="AZ60" s="10">
        <v>20872.5</v>
      </c>
      <c r="BA60" s="10">
        <v>20872.5</v>
      </c>
      <c r="BB60" s="10">
        <v>20872.5</v>
      </c>
      <c r="BC60" s="10">
        <v>20872.5</v>
      </c>
      <c r="BD60" s="10">
        <v>20872.5</v>
      </c>
      <c r="BE60" s="10">
        <v>20872.5</v>
      </c>
      <c r="BF60" s="10">
        <v>20872.5</v>
      </c>
      <c r="BG60" s="10">
        <v>20872.5</v>
      </c>
      <c r="BH60" s="10">
        <v>20872.5</v>
      </c>
      <c r="BI60" s="10">
        <v>20872.5</v>
      </c>
      <c r="BJ60" s="10">
        <v>20872.5</v>
      </c>
      <c r="BK60" s="10">
        <v>20872.5</v>
      </c>
      <c r="BL60" s="10">
        <v>20872.5</v>
      </c>
      <c r="BM60" s="10">
        <v>20872.5</v>
      </c>
      <c r="BN60" s="10">
        <v>20872.5</v>
      </c>
      <c r="BO60" s="10">
        <v>20872.5</v>
      </c>
      <c r="BP60" s="10">
        <v>20872.5</v>
      </c>
      <c r="BQ60" s="10">
        <v>20872.5</v>
      </c>
      <c r="BR60" s="10">
        <v>20872.5</v>
      </c>
      <c r="BS60" s="10">
        <v>20872.5</v>
      </c>
      <c r="BT60" s="10">
        <v>20872.5</v>
      </c>
      <c r="BU60" s="10">
        <v>20872.5</v>
      </c>
      <c r="BV60" s="10">
        <v>20872.5</v>
      </c>
      <c r="BW60" s="10">
        <v>20872.5</v>
      </c>
      <c r="BX60" s="10">
        <v>24003.375</v>
      </c>
      <c r="BY60" s="10">
        <v>24003.375</v>
      </c>
      <c r="BZ60" s="10">
        <v>24003.375</v>
      </c>
      <c r="CA60" s="10">
        <v>24003.375</v>
      </c>
      <c r="CB60" s="10">
        <v>24003.375</v>
      </c>
      <c r="CC60" s="10">
        <v>24003.375</v>
      </c>
      <c r="CD60" s="10">
        <v>24003.375</v>
      </c>
      <c r="CE60" s="10">
        <v>24003.375</v>
      </c>
      <c r="CF60" s="10">
        <v>24003.375</v>
      </c>
      <c r="CG60" s="10">
        <v>24003.375</v>
      </c>
      <c r="CH60" s="10">
        <v>24003.375</v>
      </c>
      <c r="CI60" s="10">
        <v>24003.375</v>
      </c>
      <c r="CJ60" s="10">
        <v>24003.375</v>
      </c>
      <c r="CK60" s="10">
        <v>24003.375</v>
      </c>
      <c r="CL60" s="10">
        <v>24003.375</v>
      </c>
      <c r="CM60" s="10">
        <v>24003.375</v>
      </c>
      <c r="CN60" s="10">
        <v>24003.375</v>
      </c>
      <c r="CO60" s="10">
        <v>24003.375</v>
      </c>
      <c r="CP60" s="10">
        <v>24003.375</v>
      </c>
      <c r="CQ60" s="10">
        <v>24003.375</v>
      </c>
      <c r="CR60" s="10">
        <v>24003.375</v>
      </c>
      <c r="CS60" s="10">
        <v>24003.375</v>
      </c>
      <c r="CT60" s="10">
        <v>24003.375</v>
      </c>
      <c r="CU60" s="10">
        <v>24003.375</v>
      </c>
      <c r="CV60" s="10">
        <v>24003.375</v>
      </c>
      <c r="CW60" s="10">
        <v>24003.375</v>
      </c>
      <c r="CX60" s="10">
        <v>24003.375</v>
      </c>
      <c r="CY60" s="10">
        <v>24003.375</v>
      </c>
      <c r="CZ60" s="10">
        <v>24003.375</v>
      </c>
      <c r="DA60" s="10">
        <v>24003.375</v>
      </c>
      <c r="DB60" s="10">
        <v>24003.375</v>
      </c>
      <c r="DC60" s="10">
        <v>24003.375</v>
      </c>
      <c r="DD60" s="10">
        <v>24003.375</v>
      </c>
      <c r="DE60" s="10">
        <v>24003.375</v>
      </c>
      <c r="DF60" s="10">
        <v>24003.375</v>
      </c>
      <c r="DG60" s="10">
        <v>24003.375</v>
      </c>
      <c r="DH60" s="10">
        <v>27603.881249999999</v>
      </c>
      <c r="DI60" s="10">
        <v>27603.881249999999</v>
      </c>
      <c r="DJ60" s="10">
        <v>27603.881249999999</v>
      </c>
      <c r="DK60" s="10">
        <v>27603.881249999999</v>
      </c>
      <c r="DL60" s="10">
        <v>27603.881249999999</v>
      </c>
      <c r="DM60" s="10">
        <v>27603.881249999999</v>
      </c>
      <c r="DN60" s="10">
        <v>27603.881249999999</v>
      </c>
      <c r="DO60" s="10">
        <v>27603.881249999999</v>
      </c>
      <c r="DP60" s="10">
        <v>27603.881249999999</v>
      </c>
      <c r="DQ60" s="10">
        <v>27603.881249999999</v>
      </c>
      <c r="DR60" s="10">
        <v>27603.881249999999</v>
      </c>
      <c r="DS60" s="10">
        <v>27603.881249999999</v>
      </c>
      <c r="DT60" s="10">
        <v>27603.881249999999</v>
      </c>
      <c r="DU60" s="10">
        <v>27603.881249999999</v>
      </c>
      <c r="DV60" s="10">
        <v>27603.881249999999</v>
      </c>
      <c r="DW60" s="10">
        <v>27603.881249999999</v>
      </c>
      <c r="DX60" s="10">
        <v>27603.881249999999</v>
      </c>
      <c r="DY60" s="10">
        <v>27603.881249999999</v>
      </c>
      <c r="DZ60" s="10">
        <v>27603.881249999999</v>
      </c>
      <c r="EA60" s="10">
        <v>27603.881249999999</v>
      </c>
      <c r="EB60" s="10">
        <v>27603.881249999999</v>
      </c>
      <c r="EC60" s="10">
        <v>27603.881249999999</v>
      </c>
      <c r="ED60" s="10">
        <v>27603.881249999999</v>
      </c>
      <c r="EE60" s="10">
        <v>27603.881249999999</v>
      </c>
      <c r="EF60" s="10">
        <v>27603.881249999999</v>
      </c>
      <c r="EG60" s="10">
        <v>27603.881249999999</v>
      </c>
      <c r="EH60" s="10">
        <v>27603.881249999999</v>
      </c>
      <c r="EI60" s="10">
        <v>27603.881249999999</v>
      </c>
      <c r="EJ60" s="10">
        <v>27603.881249999999</v>
      </c>
      <c r="EK60" s="10">
        <v>27603.881249999999</v>
      </c>
      <c r="EL60" s="10">
        <v>27603.881249999999</v>
      </c>
      <c r="EM60" s="10">
        <v>27603.881249999999</v>
      </c>
      <c r="EN60" s="10">
        <v>27603.881249999999</v>
      </c>
      <c r="EO60" s="10">
        <v>27603.881249999999</v>
      </c>
      <c r="EP60" s="10">
        <v>27603.881249999999</v>
      </c>
      <c r="EQ60" s="10">
        <v>27603.881249999999</v>
      </c>
      <c r="ER60" s="10">
        <v>31744.463437499999</v>
      </c>
      <c r="ES60" s="10">
        <v>31744.463437499999</v>
      </c>
      <c r="ET60" s="10">
        <v>31744.463437499999</v>
      </c>
      <c r="EU60" s="10">
        <v>31744.463437499999</v>
      </c>
      <c r="EV60" s="10">
        <v>31744.463437499999</v>
      </c>
      <c r="EW60" s="10">
        <v>31744.463437499999</v>
      </c>
      <c r="EX60" s="10">
        <v>31744.463437499999</v>
      </c>
      <c r="EY60" s="10">
        <v>31744.463437499999</v>
      </c>
      <c r="EZ60" s="10">
        <v>31744.463437499999</v>
      </c>
      <c r="FA60" s="10">
        <v>31744.463437499999</v>
      </c>
      <c r="FB60" s="10">
        <v>31744.463437499999</v>
      </c>
      <c r="FC60" s="10">
        <v>31744.463437499999</v>
      </c>
      <c r="FD60" s="10">
        <v>31744.463437499999</v>
      </c>
      <c r="FE60" s="10">
        <v>31744.463437499999</v>
      </c>
      <c r="FF60" s="10">
        <v>31744.463437499999</v>
      </c>
    </row>
    <row r="61" spans="1:163" ht="16.5">
      <c r="A61" s="8" t="s">
        <v>122</v>
      </c>
      <c r="B61" s="9" t="s">
        <v>125</v>
      </c>
      <c r="C61" s="22">
        <v>18150</v>
      </c>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v>18150</v>
      </c>
      <c r="AF61" s="22">
        <v>18150</v>
      </c>
      <c r="AG61" s="22">
        <v>18150</v>
      </c>
      <c r="AH61" s="22">
        <v>18150</v>
      </c>
      <c r="AI61" s="22">
        <v>18150</v>
      </c>
      <c r="AJ61" s="22">
        <v>18150</v>
      </c>
      <c r="AK61" s="22">
        <v>18150</v>
      </c>
      <c r="AL61" s="22">
        <v>18150</v>
      </c>
      <c r="AM61" s="22">
        <v>18150</v>
      </c>
      <c r="AN61" s="10">
        <v>20872.5</v>
      </c>
      <c r="AO61" s="10">
        <v>20872.5</v>
      </c>
      <c r="AP61" s="10">
        <v>20872.5</v>
      </c>
      <c r="AQ61" s="10">
        <v>20872.5</v>
      </c>
      <c r="AR61" s="10">
        <v>20872.5</v>
      </c>
      <c r="AS61" s="10">
        <v>20872.5</v>
      </c>
      <c r="AT61" s="10">
        <v>20872.5</v>
      </c>
      <c r="AU61" s="10">
        <v>20872.5</v>
      </c>
      <c r="AV61" s="10">
        <v>20872.5</v>
      </c>
      <c r="AW61" s="10">
        <v>20872.5</v>
      </c>
      <c r="AX61" s="10">
        <v>20872.5</v>
      </c>
      <c r="AY61" s="10">
        <v>20872.5</v>
      </c>
      <c r="AZ61" s="10">
        <v>20872.5</v>
      </c>
      <c r="BA61" s="10">
        <v>20872.5</v>
      </c>
      <c r="BB61" s="10">
        <v>20872.5</v>
      </c>
      <c r="BC61" s="10">
        <v>20872.5</v>
      </c>
      <c r="BD61" s="10">
        <v>20872.5</v>
      </c>
      <c r="BE61" s="10">
        <v>20872.5</v>
      </c>
      <c r="BF61" s="10">
        <v>20872.5</v>
      </c>
      <c r="BG61" s="10">
        <v>20872.5</v>
      </c>
      <c r="BH61" s="10">
        <v>20872.5</v>
      </c>
      <c r="BI61" s="10">
        <v>20872.5</v>
      </c>
      <c r="BJ61" s="10">
        <v>20872.5</v>
      </c>
      <c r="BK61" s="10">
        <v>20872.5</v>
      </c>
      <c r="BL61" s="10">
        <v>20872.5</v>
      </c>
      <c r="BM61" s="10">
        <v>20872.5</v>
      </c>
      <c r="BN61" s="10">
        <v>20872.5</v>
      </c>
      <c r="BO61" s="10">
        <v>20872.5</v>
      </c>
      <c r="BP61" s="10">
        <v>20872.5</v>
      </c>
      <c r="BQ61" s="10">
        <v>20872.5</v>
      </c>
      <c r="BR61" s="10">
        <v>20872.5</v>
      </c>
      <c r="BS61" s="10">
        <v>20872.5</v>
      </c>
      <c r="BT61" s="10">
        <v>20872.5</v>
      </c>
      <c r="BU61" s="10">
        <v>20872.5</v>
      </c>
      <c r="BV61" s="10">
        <v>20872.5</v>
      </c>
      <c r="BW61" s="10">
        <v>20872.5</v>
      </c>
      <c r="BX61" s="10">
        <v>24003.375</v>
      </c>
      <c r="BY61" s="10">
        <v>24003.375</v>
      </c>
      <c r="BZ61" s="10">
        <v>24003.375</v>
      </c>
      <c r="CA61" s="10">
        <v>24003.375</v>
      </c>
      <c r="CB61" s="10">
        <v>24003.375</v>
      </c>
      <c r="CC61" s="10">
        <v>24003.375</v>
      </c>
      <c r="CD61" s="10">
        <v>24003.375</v>
      </c>
      <c r="CE61" s="10">
        <v>24003.375</v>
      </c>
      <c r="CF61" s="10">
        <v>24003.375</v>
      </c>
      <c r="CG61" s="10">
        <v>24003.375</v>
      </c>
      <c r="CH61" s="10">
        <v>24003.375</v>
      </c>
      <c r="CI61" s="10">
        <v>24003.375</v>
      </c>
      <c r="CJ61" s="10">
        <v>24003.375</v>
      </c>
      <c r="CK61" s="10">
        <v>24003.375</v>
      </c>
      <c r="CL61" s="10">
        <v>24003.375</v>
      </c>
      <c r="CM61" s="10">
        <v>24003.375</v>
      </c>
      <c r="CN61" s="10">
        <v>24003.375</v>
      </c>
      <c r="CO61" s="10">
        <v>24003.375</v>
      </c>
      <c r="CP61" s="10">
        <v>24003.375</v>
      </c>
      <c r="CQ61" s="10">
        <v>24003.375</v>
      </c>
      <c r="CR61" s="10">
        <v>24003.375</v>
      </c>
      <c r="CS61" s="10">
        <v>24003.375</v>
      </c>
      <c r="CT61" s="10">
        <v>24003.375</v>
      </c>
      <c r="CU61" s="10">
        <v>24003.375</v>
      </c>
      <c r="CV61" s="10">
        <v>24003.375</v>
      </c>
      <c r="CW61" s="10">
        <v>24003.375</v>
      </c>
      <c r="CX61" s="10">
        <v>24003.375</v>
      </c>
      <c r="CY61" s="10">
        <v>24003.375</v>
      </c>
      <c r="CZ61" s="10">
        <v>24003.375</v>
      </c>
      <c r="DA61" s="10">
        <v>24003.375</v>
      </c>
      <c r="DB61" s="10">
        <v>24003.375</v>
      </c>
      <c r="DC61" s="10">
        <v>24003.375</v>
      </c>
      <c r="DD61" s="10">
        <v>24003.375</v>
      </c>
      <c r="DE61" s="10">
        <v>24003.375</v>
      </c>
      <c r="DF61" s="10">
        <v>24003.375</v>
      </c>
      <c r="DG61" s="10">
        <v>24003.375</v>
      </c>
      <c r="DH61" s="10">
        <v>27603.881249999999</v>
      </c>
      <c r="DI61" s="10">
        <v>27603.881249999999</v>
      </c>
      <c r="DJ61" s="10">
        <v>27603.881249999999</v>
      </c>
      <c r="DK61" s="10">
        <v>27603.881249999999</v>
      </c>
      <c r="DL61" s="10">
        <v>27603.881249999999</v>
      </c>
      <c r="DM61" s="10">
        <v>27603.881249999999</v>
      </c>
      <c r="DN61" s="10">
        <v>27603.881249999999</v>
      </c>
      <c r="DO61" s="10">
        <v>27603.881249999999</v>
      </c>
      <c r="DP61" s="10">
        <v>27603.881249999999</v>
      </c>
      <c r="DQ61" s="10">
        <v>27603.881249999999</v>
      </c>
      <c r="DR61" s="10">
        <v>27603.881249999999</v>
      </c>
      <c r="DS61" s="10">
        <v>27603.881249999999</v>
      </c>
      <c r="DT61" s="10">
        <v>27603.881249999999</v>
      </c>
      <c r="DU61" s="10">
        <v>27603.881249999999</v>
      </c>
      <c r="DV61" s="10">
        <v>27603.881249999999</v>
      </c>
      <c r="DW61" s="10">
        <v>27603.881249999999</v>
      </c>
      <c r="DX61" s="10">
        <v>27603.881249999999</v>
      </c>
      <c r="DY61" s="10">
        <v>27603.881249999999</v>
      </c>
      <c r="DZ61" s="10">
        <v>27603.881249999999</v>
      </c>
      <c r="EA61" s="10">
        <v>27603.881249999999</v>
      </c>
      <c r="EB61" s="10">
        <v>27603.881249999999</v>
      </c>
      <c r="EC61" s="10">
        <v>27603.881249999999</v>
      </c>
      <c r="ED61" s="10">
        <v>27603.881249999999</v>
      </c>
      <c r="EE61" s="10">
        <v>27603.881249999999</v>
      </c>
      <c r="EF61" s="10">
        <v>27603.881249999999</v>
      </c>
      <c r="EG61" s="10">
        <v>27603.881249999999</v>
      </c>
      <c r="EH61" s="10">
        <v>27603.881249999999</v>
      </c>
      <c r="EI61" s="10">
        <v>27603.881249999999</v>
      </c>
      <c r="EJ61" s="10">
        <v>27603.881249999999</v>
      </c>
      <c r="EK61" s="10">
        <v>27603.881249999999</v>
      </c>
      <c r="EL61" s="10">
        <v>27603.881249999999</v>
      </c>
      <c r="EM61" s="10">
        <v>27603.881249999999</v>
      </c>
      <c r="EN61" s="10">
        <v>27603.881249999999</v>
      </c>
      <c r="EO61" s="10">
        <v>27603.881249999999</v>
      </c>
      <c r="EP61" s="10">
        <v>27603.881249999999</v>
      </c>
      <c r="EQ61" s="10">
        <v>27603.881249999999</v>
      </c>
      <c r="ER61" s="10">
        <v>31744.463437499999</v>
      </c>
      <c r="ES61" s="10">
        <v>31744.463437499999</v>
      </c>
      <c r="ET61" s="10">
        <v>31744.463437499999</v>
      </c>
      <c r="EU61" s="10">
        <v>31744.463437499999</v>
      </c>
      <c r="EV61" s="10">
        <v>31744.463437499999</v>
      </c>
      <c r="EW61" s="10">
        <v>31744.463437499999</v>
      </c>
      <c r="EX61" s="10">
        <v>31744.463437499999</v>
      </c>
      <c r="EY61" s="10">
        <v>31744.463437499999</v>
      </c>
      <c r="EZ61" s="10">
        <v>31744.463437499999</v>
      </c>
      <c r="FA61" s="10">
        <v>31744.463437499999</v>
      </c>
      <c r="FB61" s="10">
        <v>31744.463437499999</v>
      </c>
      <c r="FC61" s="10">
        <v>31744.463437499999</v>
      </c>
      <c r="FD61" s="10">
        <v>31744.463437499999</v>
      </c>
      <c r="FE61" s="10">
        <v>31744.463437499999</v>
      </c>
      <c r="FF61" s="10">
        <v>31744.463437499999</v>
      </c>
    </row>
    <row r="62" spans="1:163" s="15" customFormat="1" ht="16.5">
      <c r="A62" s="11" t="s">
        <v>122</v>
      </c>
      <c r="B62" s="12" t="s">
        <v>126</v>
      </c>
      <c r="C62" s="13">
        <v>20000</v>
      </c>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13">
        <v>20000</v>
      </c>
      <c r="AF62" s="13">
        <v>20000</v>
      </c>
      <c r="AG62" s="13">
        <v>20000</v>
      </c>
      <c r="AH62" s="13">
        <v>20000</v>
      </c>
      <c r="AI62" s="13">
        <v>20000</v>
      </c>
      <c r="AJ62" s="13">
        <v>20000</v>
      </c>
      <c r="AK62" s="13">
        <v>20000</v>
      </c>
      <c r="AL62" s="13">
        <v>20000</v>
      </c>
      <c r="AM62" s="13">
        <v>20000</v>
      </c>
      <c r="AN62" s="14">
        <f t="shared" ref="AN62" si="78">AM62*1.15</f>
        <v>23000</v>
      </c>
      <c r="AO62" s="14">
        <f t="shared" ref="AO62:BW62" si="79">AN62</f>
        <v>23000</v>
      </c>
      <c r="AP62" s="14">
        <f t="shared" si="79"/>
        <v>23000</v>
      </c>
      <c r="AQ62" s="14">
        <f t="shared" si="79"/>
        <v>23000</v>
      </c>
      <c r="AR62" s="14">
        <f t="shared" si="79"/>
        <v>23000</v>
      </c>
      <c r="AS62" s="14">
        <f t="shared" si="79"/>
        <v>23000</v>
      </c>
      <c r="AT62" s="14">
        <f t="shared" si="79"/>
        <v>23000</v>
      </c>
      <c r="AU62" s="14">
        <f t="shared" si="79"/>
        <v>23000</v>
      </c>
      <c r="AV62" s="14">
        <f t="shared" si="79"/>
        <v>23000</v>
      </c>
      <c r="AW62" s="14">
        <f t="shared" si="79"/>
        <v>23000</v>
      </c>
      <c r="AX62" s="14">
        <f t="shared" si="79"/>
        <v>23000</v>
      </c>
      <c r="AY62" s="14">
        <f t="shared" si="79"/>
        <v>23000</v>
      </c>
      <c r="AZ62" s="14">
        <f t="shared" si="79"/>
        <v>23000</v>
      </c>
      <c r="BA62" s="14">
        <f t="shared" si="79"/>
        <v>23000</v>
      </c>
      <c r="BB62" s="14">
        <f t="shared" si="79"/>
        <v>23000</v>
      </c>
      <c r="BC62" s="14">
        <f t="shared" si="79"/>
        <v>23000</v>
      </c>
      <c r="BD62" s="14">
        <f t="shared" si="79"/>
        <v>23000</v>
      </c>
      <c r="BE62" s="14">
        <f t="shared" si="79"/>
        <v>23000</v>
      </c>
      <c r="BF62" s="14">
        <f t="shared" si="79"/>
        <v>23000</v>
      </c>
      <c r="BG62" s="14">
        <f t="shared" si="79"/>
        <v>23000</v>
      </c>
      <c r="BH62" s="14">
        <f t="shared" si="79"/>
        <v>23000</v>
      </c>
      <c r="BI62" s="14">
        <f t="shared" si="79"/>
        <v>23000</v>
      </c>
      <c r="BJ62" s="14">
        <f t="shared" si="79"/>
        <v>23000</v>
      </c>
      <c r="BK62" s="14">
        <f t="shared" si="79"/>
        <v>23000</v>
      </c>
      <c r="BL62" s="14">
        <f t="shared" si="79"/>
        <v>23000</v>
      </c>
      <c r="BM62" s="14">
        <f t="shared" si="79"/>
        <v>23000</v>
      </c>
      <c r="BN62" s="14">
        <f t="shared" si="79"/>
        <v>23000</v>
      </c>
      <c r="BO62" s="14">
        <f t="shared" si="79"/>
        <v>23000</v>
      </c>
      <c r="BP62" s="14">
        <f t="shared" si="79"/>
        <v>23000</v>
      </c>
      <c r="BQ62" s="14">
        <f t="shared" si="79"/>
        <v>23000</v>
      </c>
      <c r="BR62" s="14">
        <f t="shared" si="79"/>
        <v>23000</v>
      </c>
      <c r="BS62" s="14">
        <f t="shared" si="79"/>
        <v>23000</v>
      </c>
      <c r="BT62" s="14">
        <f t="shared" si="79"/>
        <v>23000</v>
      </c>
      <c r="BU62" s="14">
        <f t="shared" si="79"/>
        <v>23000</v>
      </c>
      <c r="BV62" s="14">
        <f t="shared" si="79"/>
        <v>23000</v>
      </c>
      <c r="BW62" s="14">
        <f t="shared" si="79"/>
        <v>23000</v>
      </c>
      <c r="BX62" s="14">
        <f t="shared" ref="BX62" si="80">BW62*1.15</f>
        <v>26449.999999999996</v>
      </c>
      <c r="BY62" s="14">
        <f t="shared" ref="BY62:DG62" si="81">BX62</f>
        <v>26449.999999999996</v>
      </c>
      <c r="BZ62" s="14">
        <f t="shared" si="81"/>
        <v>26449.999999999996</v>
      </c>
      <c r="CA62" s="14">
        <f t="shared" si="81"/>
        <v>26449.999999999996</v>
      </c>
      <c r="CB62" s="14">
        <f t="shared" si="81"/>
        <v>26449.999999999996</v>
      </c>
      <c r="CC62" s="14">
        <f t="shared" si="81"/>
        <v>26449.999999999996</v>
      </c>
      <c r="CD62" s="14">
        <f t="shared" si="81"/>
        <v>26449.999999999996</v>
      </c>
      <c r="CE62" s="14">
        <f t="shared" si="81"/>
        <v>26449.999999999996</v>
      </c>
      <c r="CF62" s="14">
        <f t="shared" si="81"/>
        <v>26449.999999999996</v>
      </c>
      <c r="CG62" s="14">
        <f t="shared" si="81"/>
        <v>26449.999999999996</v>
      </c>
      <c r="CH62" s="14">
        <f t="shared" si="81"/>
        <v>26449.999999999996</v>
      </c>
      <c r="CI62" s="14">
        <f t="shared" si="81"/>
        <v>26449.999999999996</v>
      </c>
      <c r="CJ62" s="14">
        <f t="shared" si="81"/>
        <v>26449.999999999996</v>
      </c>
      <c r="CK62" s="14">
        <f t="shared" si="81"/>
        <v>26449.999999999996</v>
      </c>
      <c r="CL62" s="14">
        <f t="shared" si="81"/>
        <v>26449.999999999996</v>
      </c>
      <c r="CM62" s="14">
        <f t="shared" si="81"/>
        <v>26449.999999999996</v>
      </c>
      <c r="CN62" s="14">
        <f t="shared" si="81"/>
        <v>26449.999999999996</v>
      </c>
      <c r="CO62" s="14">
        <f t="shared" si="81"/>
        <v>26449.999999999996</v>
      </c>
      <c r="CP62" s="14">
        <f t="shared" si="81"/>
        <v>26449.999999999996</v>
      </c>
      <c r="CQ62" s="14">
        <f t="shared" si="81"/>
        <v>26449.999999999996</v>
      </c>
      <c r="CR62" s="14">
        <f t="shared" si="81"/>
        <v>26449.999999999996</v>
      </c>
      <c r="CS62" s="14">
        <f t="shared" si="81"/>
        <v>26449.999999999996</v>
      </c>
      <c r="CT62" s="14">
        <f t="shared" si="81"/>
        <v>26449.999999999996</v>
      </c>
      <c r="CU62" s="14">
        <f t="shared" si="81"/>
        <v>26449.999999999996</v>
      </c>
      <c r="CV62" s="14">
        <f t="shared" si="81"/>
        <v>26449.999999999996</v>
      </c>
      <c r="CW62" s="14">
        <f t="shared" si="81"/>
        <v>26449.999999999996</v>
      </c>
      <c r="CX62" s="14">
        <f t="shared" si="81"/>
        <v>26449.999999999996</v>
      </c>
      <c r="CY62" s="14">
        <f t="shared" si="81"/>
        <v>26449.999999999996</v>
      </c>
      <c r="CZ62" s="14">
        <f t="shared" si="81"/>
        <v>26449.999999999996</v>
      </c>
      <c r="DA62" s="14">
        <f t="shared" si="81"/>
        <v>26449.999999999996</v>
      </c>
      <c r="DB62" s="14">
        <f t="shared" si="81"/>
        <v>26449.999999999996</v>
      </c>
      <c r="DC62" s="14">
        <f t="shared" si="81"/>
        <v>26449.999999999996</v>
      </c>
      <c r="DD62" s="14">
        <f t="shared" si="81"/>
        <v>26449.999999999996</v>
      </c>
      <c r="DE62" s="14">
        <f t="shared" si="81"/>
        <v>26449.999999999996</v>
      </c>
      <c r="DF62" s="14">
        <f t="shared" si="81"/>
        <v>26449.999999999996</v>
      </c>
      <c r="DG62" s="14">
        <f t="shared" si="81"/>
        <v>26449.999999999996</v>
      </c>
      <c r="DH62" s="14">
        <f t="shared" ref="DH62" si="82">DG62*1.15</f>
        <v>30417.499999999993</v>
      </c>
      <c r="DI62" s="14">
        <f t="shared" ref="DI62:EQ62" si="83">DH62</f>
        <v>30417.499999999993</v>
      </c>
      <c r="DJ62" s="14">
        <f t="shared" si="83"/>
        <v>30417.499999999993</v>
      </c>
      <c r="DK62" s="14">
        <f t="shared" si="83"/>
        <v>30417.499999999993</v>
      </c>
      <c r="DL62" s="14">
        <f t="shared" si="83"/>
        <v>30417.499999999993</v>
      </c>
      <c r="DM62" s="14">
        <f t="shared" si="83"/>
        <v>30417.499999999993</v>
      </c>
      <c r="DN62" s="14">
        <f t="shared" si="83"/>
        <v>30417.499999999993</v>
      </c>
      <c r="DO62" s="14">
        <f t="shared" si="83"/>
        <v>30417.499999999993</v>
      </c>
      <c r="DP62" s="14">
        <f t="shared" si="83"/>
        <v>30417.499999999993</v>
      </c>
      <c r="DQ62" s="14">
        <f t="shared" si="83"/>
        <v>30417.499999999993</v>
      </c>
      <c r="DR62" s="14">
        <f t="shared" si="83"/>
        <v>30417.499999999993</v>
      </c>
      <c r="DS62" s="14">
        <f t="shared" si="83"/>
        <v>30417.499999999993</v>
      </c>
      <c r="DT62" s="14">
        <f t="shared" si="83"/>
        <v>30417.499999999993</v>
      </c>
      <c r="DU62" s="14">
        <f t="shared" si="83"/>
        <v>30417.499999999993</v>
      </c>
      <c r="DV62" s="14">
        <f t="shared" si="83"/>
        <v>30417.499999999993</v>
      </c>
      <c r="DW62" s="14">
        <f t="shared" si="83"/>
        <v>30417.499999999993</v>
      </c>
      <c r="DX62" s="14">
        <f t="shared" si="83"/>
        <v>30417.499999999993</v>
      </c>
      <c r="DY62" s="14">
        <f t="shared" si="83"/>
        <v>30417.499999999993</v>
      </c>
      <c r="DZ62" s="14">
        <f t="shared" si="83"/>
        <v>30417.499999999993</v>
      </c>
      <c r="EA62" s="14">
        <f t="shared" si="83"/>
        <v>30417.499999999993</v>
      </c>
      <c r="EB62" s="14">
        <f t="shared" si="83"/>
        <v>30417.499999999993</v>
      </c>
      <c r="EC62" s="14">
        <f t="shared" si="83"/>
        <v>30417.499999999993</v>
      </c>
      <c r="ED62" s="14">
        <f t="shared" si="83"/>
        <v>30417.499999999993</v>
      </c>
      <c r="EE62" s="14">
        <f t="shared" si="83"/>
        <v>30417.499999999993</v>
      </c>
      <c r="EF62" s="14">
        <f t="shared" si="83"/>
        <v>30417.499999999993</v>
      </c>
      <c r="EG62" s="14">
        <f t="shared" si="83"/>
        <v>30417.499999999993</v>
      </c>
      <c r="EH62" s="14">
        <f t="shared" si="83"/>
        <v>30417.499999999993</v>
      </c>
      <c r="EI62" s="14">
        <f t="shared" si="83"/>
        <v>30417.499999999993</v>
      </c>
      <c r="EJ62" s="14">
        <f t="shared" si="83"/>
        <v>30417.499999999993</v>
      </c>
      <c r="EK62" s="14">
        <f t="shared" si="83"/>
        <v>30417.499999999993</v>
      </c>
      <c r="EL62" s="14">
        <f t="shared" si="83"/>
        <v>30417.499999999993</v>
      </c>
      <c r="EM62" s="14">
        <f t="shared" si="83"/>
        <v>30417.499999999993</v>
      </c>
      <c r="EN62" s="14">
        <f t="shared" si="83"/>
        <v>30417.499999999993</v>
      </c>
      <c r="EO62" s="14">
        <f t="shared" si="83"/>
        <v>30417.499999999993</v>
      </c>
      <c r="EP62" s="14">
        <f t="shared" si="83"/>
        <v>30417.499999999993</v>
      </c>
      <c r="EQ62" s="14">
        <f t="shared" si="83"/>
        <v>30417.499999999993</v>
      </c>
      <c r="ER62" s="14">
        <f t="shared" ref="ER62" si="84">EQ62*1.15</f>
        <v>34980.124999999985</v>
      </c>
      <c r="ES62" s="14">
        <f t="shared" ref="ES62:FF62" si="85">ER62</f>
        <v>34980.124999999985</v>
      </c>
      <c r="ET62" s="14">
        <f t="shared" si="85"/>
        <v>34980.124999999985</v>
      </c>
      <c r="EU62" s="14">
        <f t="shared" si="85"/>
        <v>34980.124999999985</v>
      </c>
      <c r="EV62" s="14">
        <f t="shared" si="85"/>
        <v>34980.124999999985</v>
      </c>
      <c r="EW62" s="14">
        <f t="shared" si="85"/>
        <v>34980.124999999985</v>
      </c>
      <c r="EX62" s="14">
        <f t="shared" si="85"/>
        <v>34980.124999999985</v>
      </c>
      <c r="EY62" s="14">
        <f t="shared" si="85"/>
        <v>34980.124999999985</v>
      </c>
      <c r="EZ62" s="14">
        <f t="shared" si="85"/>
        <v>34980.124999999985</v>
      </c>
      <c r="FA62" s="14">
        <f t="shared" si="85"/>
        <v>34980.124999999985</v>
      </c>
      <c r="FB62" s="14">
        <f t="shared" si="85"/>
        <v>34980.124999999985</v>
      </c>
      <c r="FC62" s="14">
        <f t="shared" si="85"/>
        <v>34980.124999999985</v>
      </c>
      <c r="FD62" s="14">
        <f t="shared" si="85"/>
        <v>34980.124999999985</v>
      </c>
      <c r="FE62" s="14">
        <f t="shared" si="85"/>
        <v>34980.124999999985</v>
      </c>
      <c r="FF62" s="14">
        <f t="shared" si="85"/>
        <v>34980.124999999985</v>
      </c>
    </row>
    <row r="63" spans="1:163" ht="17.25" thickBot="1">
      <c r="A63" s="29" t="s">
        <v>127</v>
      </c>
      <c r="B63" s="30" t="s">
        <v>128</v>
      </c>
      <c r="C63" s="31">
        <v>2000</v>
      </c>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v>2000</v>
      </c>
      <c r="AF63" s="31">
        <v>2000</v>
      </c>
      <c r="AG63" s="31">
        <v>2000</v>
      </c>
      <c r="AH63" s="31">
        <v>2000</v>
      </c>
      <c r="AI63" s="31">
        <v>2000</v>
      </c>
      <c r="AJ63" s="31">
        <v>2000</v>
      </c>
      <c r="AK63" s="31">
        <v>2000</v>
      </c>
      <c r="AL63" s="31">
        <v>2000</v>
      </c>
      <c r="AM63" s="31">
        <v>2000</v>
      </c>
      <c r="AN63" s="10">
        <v>2300</v>
      </c>
      <c r="AO63" s="10">
        <v>2300</v>
      </c>
      <c r="AP63" s="10">
        <v>2300</v>
      </c>
      <c r="AQ63" s="10">
        <v>2300</v>
      </c>
      <c r="AR63" s="10">
        <v>2300</v>
      </c>
      <c r="AS63" s="10">
        <v>2300</v>
      </c>
      <c r="AT63" s="10">
        <v>2300</v>
      </c>
      <c r="AU63" s="10">
        <v>2300</v>
      </c>
      <c r="AV63" s="10">
        <v>2300</v>
      </c>
      <c r="AW63" s="10">
        <v>2300</v>
      </c>
      <c r="AX63" s="10">
        <v>2300</v>
      </c>
      <c r="AY63" s="10">
        <v>2300</v>
      </c>
      <c r="AZ63" s="10">
        <v>2300</v>
      </c>
      <c r="BA63" s="10">
        <v>2300</v>
      </c>
      <c r="BB63" s="10">
        <v>2300</v>
      </c>
      <c r="BC63" s="10">
        <v>2300</v>
      </c>
      <c r="BD63" s="10">
        <v>2300</v>
      </c>
      <c r="BE63" s="10">
        <v>2300</v>
      </c>
      <c r="BF63" s="10">
        <v>2300</v>
      </c>
      <c r="BG63" s="10">
        <v>2300</v>
      </c>
      <c r="BH63" s="10">
        <v>2300</v>
      </c>
      <c r="BI63" s="10">
        <v>2300</v>
      </c>
      <c r="BJ63" s="10">
        <v>2300</v>
      </c>
      <c r="BK63" s="10">
        <v>2300</v>
      </c>
      <c r="BL63" s="10">
        <v>2300</v>
      </c>
      <c r="BM63" s="10">
        <v>2300</v>
      </c>
      <c r="BN63" s="10">
        <v>2300</v>
      </c>
      <c r="BO63" s="10">
        <v>2300</v>
      </c>
      <c r="BP63" s="10">
        <v>2300</v>
      </c>
      <c r="BQ63" s="10">
        <v>2300</v>
      </c>
      <c r="BR63" s="10">
        <v>2300</v>
      </c>
      <c r="BS63" s="10">
        <v>2300</v>
      </c>
      <c r="BT63" s="10">
        <v>2300</v>
      </c>
      <c r="BU63" s="10">
        <v>2300</v>
      </c>
      <c r="BV63" s="10">
        <v>2300</v>
      </c>
      <c r="BW63" s="10">
        <v>2300</v>
      </c>
      <c r="BX63" s="10">
        <v>2645</v>
      </c>
      <c r="BY63" s="10">
        <v>2645</v>
      </c>
      <c r="BZ63" s="10">
        <v>2645</v>
      </c>
      <c r="CA63" s="10">
        <v>2645</v>
      </c>
      <c r="CB63" s="10">
        <v>2645</v>
      </c>
      <c r="CC63" s="10">
        <v>2645</v>
      </c>
      <c r="CD63" s="10">
        <v>2645</v>
      </c>
      <c r="CE63" s="10">
        <v>2645</v>
      </c>
      <c r="CF63" s="10">
        <v>2645</v>
      </c>
      <c r="CG63" s="10">
        <v>2645</v>
      </c>
      <c r="CH63" s="10">
        <v>2645</v>
      </c>
      <c r="CI63" s="10">
        <v>2645</v>
      </c>
      <c r="CJ63" s="10">
        <v>2645</v>
      </c>
      <c r="CK63" s="10">
        <v>2645</v>
      </c>
      <c r="CL63" s="10">
        <v>2645</v>
      </c>
      <c r="CM63" s="10">
        <v>2645</v>
      </c>
      <c r="CN63" s="10">
        <v>2645</v>
      </c>
      <c r="CO63" s="10">
        <v>2645</v>
      </c>
      <c r="CP63" s="10">
        <v>2645</v>
      </c>
      <c r="CQ63" s="10">
        <v>2645</v>
      </c>
      <c r="CR63" s="10">
        <v>2645</v>
      </c>
      <c r="CS63" s="10">
        <v>2645</v>
      </c>
      <c r="CT63" s="10">
        <v>2645</v>
      </c>
      <c r="CU63" s="10">
        <v>2645</v>
      </c>
      <c r="CV63" s="10">
        <v>2645</v>
      </c>
      <c r="CW63" s="10">
        <v>2645</v>
      </c>
      <c r="CX63" s="10">
        <v>2645</v>
      </c>
      <c r="CY63" s="10">
        <v>2645</v>
      </c>
      <c r="CZ63" s="10">
        <v>2645</v>
      </c>
      <c r="DA63" s="10">
        <v>2645</v>
      </c>
      <c r="DB63" s="10">
        <v>2645</v>
      </c>
      <c r="DC63" s="10">
        <v>2645</v>
      </c>
      <c r="DD63" s="10">
        <v>2645</v>
      </c>
      <c r="DE63" s="10">
        <v>2645</v>
      </c>
      <c r="DF63" s="10">
        <v>2645</v>
      </c>
      <c r="DG63" s="10">
        <v>2645</v>
      </c>
      <c r="DH63" s="10">
        <v>3041.75</v>
      </c>
      <c r="DI63" s="10">
        <v>3041.75</v>
      </c>
      <c r="DJ63" s="10">
        <v>3041.75</v>
      </c>
      <c r="DK63" s="10">
        <v>3041.75</v>
      </c>
      <c r="DL63" s="10">
        <v>3041.75</v>
      </c>
      <c r="DM63" s="10">
        <v>3041.75</v>
      </c>
      <c r="DN63" s="10">
        <v>3041.75</v>
      </c>
      <c r="DO63" s="10">
        <v>3041.75</v>
      </c>
      <c r="DP63" s="10">
        <v>3041.75</v>
      </c>
      <c r="DQ63" s="10">
        <v>3041.75</v>
      </c>
      <c r="DR63" s="10">
        <v>3041.75</v>
      </c>
      <c r="DS63" s="10">
        <v>3041.75</v>
      </c>
      <c r="DT63" s="10">
        <v>3041.75</v>
      </c>
      <c r="DU63" s="10">
        <v>3041.75</v>
      </c>
      <c r="DV63" s="10">
        <v>3041.75</v>
      </c>
      <c r="DW63" s="10">
        <v>3041.75</v>
      </c>
      <c r="DX63" s="10">
        <v>3041.75</v>
      </c>
      <c r="DY63" s="10">
        <v>3041.75</v>
      </c>
      <c r="DZ63" s="10">
        <v>3041.75</v>
      </c>
      <c r="EA63" s="10">
        <v>3041.75</v>
      </c>
      <c r="EB63" s="10">
        <v>3041.75</v>
      </c>
      <c r="EC63" s="10">
        <v>3041.75</v>
      </c>
      <c r="ED63" s="10">
        <v>3041.75</v>
      </c>
      <c r="EE63" s="10">
        <v>3041.75</v>
      </c>
      <c r="EF63" s="10">
        <v>3041.75</v>
      </c>
      <c r="EG63" s="10">
        <v>3041.75</v>
      </c>
      <c r="EH63" s="10">
        <v>3041.75</v>
      </c>
      <c r="EI63" s="10">
        <v>3041.75</v>
      </c>
      <c r="EJ63" s="10">
        <v>3041.75</v>
      </c>
      <c r="EK63" s="10">
        <v>3041.75</v>
      </c>
      <c r="EL63" s="10">
        <v>3041.75</v>
      </c>
      <c r="EM63" s="10">
        <v>3041.75</v>
      </c>
      <c r="EN63" s="10">
        <v>3041.75</v>
      </c>
      <c r="EO63" s="10">
        <v>3041.75</v>
      </c>
      <c r="EP63" s="10">
        <v>3041.75</v>
      </c>
      <c r="EQ63" s="10">
        <v>3041.75</v>
      </c>
      <c r="ER63" s="10">
        <v>3498.0124999999998</v>
      </c>
      <c r="ES63" s="10">
        <v>3498.0124999999998</v>
      </c>
      <c r="ET63" s="10">
        <v>3498.0124999999998</v>
      </c>
      <c r="EU63" s="10">
        <v>3498.0124999999998</v>
      </c>
      <c r="EV63" s="10">
        <v>3498.0124999999998</v>
      </c>
      <c r="EW63" s="10">
        <v>3498.0124999999998</v>
      </c>
      <c r="EX63" s="10">
        <v>3498.0124999999998</v>
      </c>
      <c r="EY63" s="10">
        <v>3498.0124999999998</v>
      </c>
      <c r="EZ63" s="10">
        <v>3498.0124999999998</v>
      </c>
      <c r="FA63" s="10">
        <v>3498.0124999999998</v>
      </c>
      <c r="FB63" s="10">
        <v>3498.0124999999998</v>
      </c>
      <c r="FC63" s="10">
        <v>3498.0124999999998</v>
      </c>
      <c r="FD63" s="10">
        <v>3498.0124999999998</v>
      </c>
      <c r="FE63" s="10">
        <v>3498.0124999999998</v>
      </c>
      <c r="FF63" s="10">
        <v>3498.0124999999998</v>
      </c>
    </row>
    <row r="64" spans="1:163" ht="13.5" thickBot="1">
      <c r="A64" s="32"/>
      <c r="B64" s="33" t="s">
        <v>129</v>
      </c>
      <c r="C64" s="34">
        <f t="shared" ref="C64:AH64" si="86">SUM(C4:C63)</f>
        <v>9584363.0889200028</v>
      </c>
      <c r="D64" s="35">
        <f t="shared" si="86"/>
        <v>0</v>
      </c>
      <c r="E64" s="35">
        <f t="shared" si="86"/>
        <v>0</v>
      </c>
      <c r="F64" s="35">
        <f t="shared" si="86"/>
        <v>0</v>
      </c>
      <c r="G64" s="35">
        <f t="shared" si="86"/>
        <v>0</v>
      </c>
      <c r="H64" s="35">
        <f t="shared" si="86"/>
        <v>0</v>
      </c>
      <c r="I64" s="35">
        <f t="shared" si="86"/>
        <v>0</v>
      </c>
      <c r="J64" s="35">
        <f t="shared" si="86"/>
        <v>0</v>
      </c>
      <c r="K64" s="35">
        <f t="shared" si="86"/>
        <v>0</v>
      </c>
      <c r="L64" s="35">
        <f t="shared" si="86"/>
        <v>0</v>
      </c>
      <c r="M64" s="35">
        <f t="shared" si="86"/>
        <v>0</v>
      </c>
      <c r="N64" s="35">
        <f t="shared" si="86"/>
        <v>0</v>
      </c>
      <c r="O64" s="35">
        <f t="shared" si="86"/>
        <v>0</v>
      </c>
      <c r="P64" s="35">
        <f t="shared" si="86"/>
        <v>0</v>
      </c>
      <c r="Q64" s="35">
        <f t="shared" si="86"/>
        <v>0</v>
      </c>
      <c r="R64" s="35">
        <f t="shared" si="86"/>
        <v>0</v>
      </c>
      <c r="S64" s="35">
        <f t="shared" si="86"/>
        <v>0</v>
      </c>
      <c r="T64" s="35">
        <f t="shared" si="86"/>
        <v>0</v>
      </c>
      <c r="U64" s="35">
        <f t="shared" si="86"/>
        <v>0</v>
      </c>
      <c r="V64" s="35">
        <f t="shared" si="86"/>
        <v>0</v>
      </c>
      <c r="W64" s="35">
        <f t="shared" si="86"/>
        <v>0</v>
      </c>
      <c r="X64" s="35">
        <f t="shared" si="86"/>
        <v>0</v>
      </c>
      <c r="Y64" s="35">
        <f t="shared" si="86"/>
        <v>0</v>
      </c>
      <c r="Z64" s="35">
        <f t="shared" si="86"/>
        <v>0</v>
      </c>
      <c r="AA64" s="35">
        <f t="shared" si="86"/>
        <v>0</v>
      </c>
      <c r="AB64" s="35">
        <f t="shared" si="86"/>
        <v>0</v>
      </c>
      <c r="AC64" s="35">
        <f t="shared" si="86"/>
        <v>0</v>
      </c>
      <c r="AD64" s="35">
        <f t="shared" si="86"/>
        <v>0</v>
      </c>
      <c r="AE64" s="35">
        <f t="shared" si="86"/>
        <v>9584363.2389200013</v>
      </c>
      <c r="AF64" s="35">
        <f t="shared" si="86"/>
        <v>9584363.2389200013</v>
      </c>
      <c r="AG64" s="35">
        <f t="shared" si="86"/>
        <v>9584363.2389200013</v>
      </c>
      <c r="AH64" s="35">
        <f t="shared" si="86"/>
        <v>9584363.2389200013</v>
      </c>
      <c r="AI64" s="35">
        <f t="shared" ref="AI64:CT64" si="87">SUM(AI4:AI63)</f>
        <v>9584363.2389200013</v>
      </c>
      <c r="AJ64" s="35">
        <f t="shared" si="87"/>
        <v>9584363.2389200013</v>
      </c>
      <c r="AK64" s="35">
        <f t="shared" si="87"/>
        <v>9584363.2389200013</v>
      </c>
      <c r="AL64" s="35">
        <f t="shared" si="87"/>
        <v>9584363.2389200013</v>
      </c>
      <c r="AM64" s="35">
        <f t="shared" si="87"/>
        <v>9584363.2389200013</v>
      </c>
      <c r="AN64" s="35">
        <f t="shared" si="87"/>
        <v>11022017.724758001</v>
      </c>
      <c r="AO64" s="35">
        <f t="shared" si="87"/>
        <v>11022017.724758001</v>
      </c>
      <c r="AP64" s="35">
        <f t="shared" si="87"/>
        <v>11022017.724758001</v>
      </c>
      <c r="AQ64" s="35">
        <f t="shared" si="87"/>
        <v>11022017.724758001</v>
      </c>
      <c r="AR64" s="35">
        <f t="shared" si="87"/>
        <v>11022017.724758001</v>
      </c>
      <c r="AS64" s="35">
        <f t="shared" si="87"/>
        <v>11022017.724758001</v>
      </c>
      <c r="AT64" s="35">
        <f t="shared" si="87"/>
        <v>11022017.724758001</v>
      </c>
      <c r="AU64" s="35">
        <f t="shared" si="87"/>
        <v>11022017.724758001</v>
      </c>
      <c r="AV64" s="35">
        <f t="shared" si="87"/>
        <v>11022017.724758001</v>
      </c>
      <c r="AW64" s="35">
        <f t="shared" si="87"/>
        <v>11022017.724758001</v>
      </c>
      <c r="AX64" s="35">
        <f t="shared" si="87"/>
        <v>11022017.724758001</v>
      </c>
      <c r="AY64" s="35">
        <f t="shared" si="87"/>
        <v>11022017.724758001</v>
      </c>
      <c r="AZ64" s="35">
        <f t="shared" si="87"/>
        <v>11022017.724758001</v>
      </c>
      <c r="BA64" s="35">
        <f t="shared" si="87"/>
        <v>11022017.724758001</v>
      </c>
      <c r="BB64" s="35">
        <f t="shared" si="87"/>
        <v>11022017.724758001</v>
      </c>
      <c r="BC64" s="35">
        <f t="shared" si="87"/>
        <v>11022017.724758001</v>
      </c>
      <c r="BD64" s="35">
        <f t="shared" si="87"/>
        <v>11022017.724758001</v>
      </c>
      <c r="BE64" s="35">
        <f t="shared" si="87"/>
        <v>11022017.724758001</v>
      </c>
      <c r="BF64" s="35">
        <f t="shared" si="87"/>
        <v>11022017.724758001</v>
      </c>
      <c r="BG64" s="35">
        <f t="shared" si="87"/>
        <v>11022017.724758001</v>
      </c>
      <c r="BH64" s="35">
        <f t="shared" si="87"/>
        <v>11022017.724758001</v>
      </c>
      <c r="BI64" s="35">
        <f t="shared" si="87"/>
        <v>11022017.724758001</v>
      </c>
      <c r="BJ64" s="35">
        <f t="shared" si="87"/>
        <v>11022017.724758001</v>
      </c>
      <c r="BK64" s="35">
        <f t="shared" si="87"/>
        <v>11022017.724758001</v>
      </c>
      <c r="BL64" s="35">
        <f t="shared" si="87"/>
        <v>11022017.724758001</v>
      </c>
      <c r="BM64" s="35">
        <f t="shared" si="87"/>
        <v>11022017.724758001</v>
      </c>
      <c r="BN64" s="35">
        <f t="shared" si="87"/>
        <v>11022017.724758001</v>
      </c>
      <c r="BO64" s="35">
        <f t="shared" si="87"/>
        <v>11022017.724758001</v>
      </c>
      <c r="BP64" s="35">
        <f t="shared" si="87"/>
        <v>11022017.724758001</v>
      </c>
      <c r="BQ64" s="35">
        <f t="shared" si="87"/>
        <v>11022017.724758001</v>
      </c>
      <c r="BR64" s="35">
        <f t="shared" si="87"/>
        <v>11022017.724758001</v>
      </c>
      <c r="BS64" s="35">
        <f t="shared" si="87"/>
        <v>11022017.724758001</v>
      </c>
      <c r="BT64" s="35">
        <f t="shared" si="87"/>
        <v>11022017.724758001</v>
      </c>
      <c r="BU64" s="35">
        <f t="shared" si="87"/>
        <v>11022017.724758001</v>
      </c>
      <c r="BV64" s="35">
        <f t="shared" si="87"/>
        <v>11022017.724758001</v>
      </c>
      <c r="BW64" s="35">
        <f t="shared" si="87"/>
        <v>11022017.724758001</v>
      </c>
      <c r="BX64" s="35">
        <f t="shared" si="87"/>
        <v>12676520.383471701</v>
      </c>
      <c r="BY64" s="35">
        <f t="shared" si="87"/>
        <v>12676520.383471701</v>
      </c>
      <c r="BZ64" s="35">
        <f t="shared" si="87"/>
        <v>12676520.383471701</v>
      </c>
      <c r="CA64" s="35">
        <f t="shared" si="87"/>
        <v>12676520.383471701</v>
      </c>
      <c r="CB64" s="35">
        <f t="shared" si="87"/>
        <v>12676520.383471701</v>
      </c>
      <c r="CC64" s="35">
        <f t="shared" si="87"/>
        <v>12676520.383471701</v>
      </c>
      <c r="CD64" s="35">
        <f t="shared" si="87"/>
        <v>12676520.383471701</v>
      </c>
      <c r="CE64" s="35">
        <f t="shared" si="87"/>
        <v>12676520.383471701</v>
      </c>
      <c r="CF64" s="35">
        <f t="shared" si="87"/>
        <v>12676520.383471701</v>
      </c>
      <c r="CG64" s="35">
        <f t="shared" si="87"/>
        <v>12676520.383471701</v>
      </c>
      <c r="CH64" s="35">
        <f t="shared" si="87"/>
        <v>12676520.383471701</v>
      </c>
      <c r="CI64" s="35">
        <f t="shared" si="87"/>
        <v>12676520.383471701</v>
      </c>
      <c r="CJ64" s="35">
        <f t="shared" si="87"/>
        <v>12676520.383471701</v>
      </c>
      <c r="CK64" s="35">
        <f t="shared" si="87"/>
        <v>12676520.383471701</v>
      </c>
      <c r="CL64" s="35">
        <f t="shared" si="87"/>
        <v>12676520.383471701</v>
      </c>
      <c r="CM64" s="35">
        <f t="shared" si="87"/>
        <v>12676520.383471701</v>
      </c>
      <c r="CN64" s="35">
        <f t="shared" si="87"/>
        <v>12676520.383471701</v>
      </c>
      <c r="CO64" s="35">
        <f t="shared" si="87"/>
        <v>12676520.383471701</v>
      </c>
      <c r="CP64" s="35">
        <f t="shared" si="87"/>
        <v>12676520.383471701</v>
      </c>
      <c r="CQ64" s="35">
        <f t="shared" si="87"/>
        <v>12676520.383471701</v>
      </c>
      <c r="CR64" s="35">
        <f t="shared" si="87"/>
        <v>12676520.383471701</v>
      </c>
      <c r="CS64" s="35">
        <f t="shared" si="87"/>
        <v>12676520.383471701</v>
      </c>
      <c r="CT64" s="35">
        <f t="shared" si="87"/>
        <v>12676520.383471701</v>
      </c>
      <c r="CU64" s="35">
        <f t="shared" ref="CU64:DZ64" si="88">SUM(CU4:CU63)</f>
        <v>12676520.383471701</v>
      </c>
      <c r="CV64" s="35">
        <f t="shared" si="88"/>
        <v>12676520.383471701</v>
      </c>
      <c r="CW64" s="35">
        <f t="shared" si="88"/>
        <v>12676520.383471701</v>
      </c>
      <c r="CX64" s="35">
        <f t="shared" si="88"/>
        <v>12676520.383471701</v>
      </c>
      <c r="CY64" s="35">
        <f t="shared" si="88"/>
        <v>12676520.383471701</v>
      </c>
      <c r="CZ64" s="35">
        <f t="shared" si="88"/>
        <v>12676520.383471701</v>
      </c>
      <c r="DA64" s="35">
        <f t="shared" si="88"/>
        <v>12676520.383471701</v>
      </c>
      <c r="DB64" s="35">
        <f t="shared" si="88"/>
        <v>12676520.383471701</v>
      </c>
      <c r="DC64" s="35">
        <f t="shared" si="88"/>
        <v>12676520.383471701</v>
      </c>
      <c r="DD64" s="35">
        <f t="shared" si="88"/>
        <v>12676520.383471701</v>
      </c>
      <c r="DE64" s="35">
        <f t="shared" si="88"/>
        <v>12676520.383471701</v>
      </c>
      <c r="DF64" s="35">
        <f t="shared" si="88"/>
        <v>12676520.383471701</v>
      </c>
      <c r="DG64" s="35">
        <f t="shared" si="88"/>
        <v>12676520.383471701</v>
      </c>
      <c r="DH64" s="35">
        <f t="shared" si="88"/>
        <v>14576618.44099245</v>
      </c>
      <c r="DI64" s="35">
        <f t="shared" si="88"/>
        <v>14576618.44099245</v>
      </c>
      <c r="DJ64" s="35">
        <f t="shared" si="88"/>
        <v>14576618.44099245</v>
      </c>
      <c r="DK64" s="35">
        <f t="shared" si="88"/>
        <v>14576618.44099245</v>
      </c>
      <c r="DL64" s="35">
        <f t="shared" si="88"/>
        <v>14576618.44099245</v>
      </c>
      <c r="DM64" s="35">
        <f t="shared" si="88"/>
        <v>14576618.44099245</v>
      </c>
      <c r="DN64" s="35">
        <f t="shared" si="88"/>
        <v>14576618.44099245</v>
      </c>
      <c r="DO64" s="35">
        <f t="shared" si="88"/>
        <v>14576618.44099245</v>
      </c>
      <c r="DP64" s="35">
        <f t="shared" si="88"/>
        <v>14576618.44099245</v>
      </c>
      <c r="DQ64" s="35">
        <f t="shared" si="88"/>
        <v>14576618.44099245</v>
      </c>
      <c r="DR64" s="35">
        <f t="shared" si="88"/>
        <v>14576618.44099245</v>
      </c>
      <c r="DS64" s="35">
        <f t="shared" si="88"/>
        <v>14576618.44099245</v>
      </c>
      <c r="DT64" s="35">
        <f t="shared" si="88"/>
        <v>14576618.44099245</v>
      </c>
      <c r="DU64" s="35">
        <f t="shared" si="88"/>
        <v>14576618.44099245</v>
      </c>
      <c r="DV64" s="35">
        <f t="shared" si="88"/>
        <v>14576618.44099245</v>
      </c>
      <c r="DW64" s="35">
        <f t="shared" si="88"/>
        <v>14576618.44099245</v>
      </c>
      <c r="DX64" s="35">
        <f t="shared" si="88"/>
        <v>14576618.44099245</v>
      </c>
      <c r="DY64" s="35">
        <f t="shared" si="88"/>
        <v>14576618.44099245</v>
      </c>
      <c r="DZ64" s="35">
        <f t="shared" si="88"/>
        <v>14576618.44099245</v>
      </c>
      <c r="EA64" s="35">
        <f t="shared" ref="EA64:FF64" si="89">SUM(EA4:EA63)</f>
        <v>14576618.44099245</v>
      </c>
      <c r="EB64" s="35">
        <f t="shared" si="89"/>
        <v>14576618.44099245</v>
      </c>
      <c r="EC64" s="35">
        <f t="shared" si="89"/>
        <v>14576618.44099245</v>
      </c>
      <c r="ED64" s="35">
        <f t="shared" si="89"/>
        <v>14576618.44099245</v>
      </c>
      <c r="EE64" s="35">
        <f t="shared" si="89"/>
        <v>14576618.44099245</v>
      </c>
      <c r="EF64" s="35">
        <f t="shared" si="89"/>
        <v>14576618.44099245</v>
      </c>
      <c r="EG64" s="35">
        <f t="shared" si="89"/>
        <v>14576618.44099245</v>
      </c>
      <c r="EH64" s="35">
        <f t="shared" si="89"/>
        <v>14576618.44099245</v>
      </c>
      <c r="EI64" s="35">
        <f t="shared" si="89"/>
        <v>14576618.44099245</v>
      </c>
      <c r="EJ64" s="35">
        <f t="shared" si="89"/>
        <v>14576618.44099245</v>
      </c>
      <c r="EK64" s="35">
        <f t="shared" si="89"/>
        <v>14576618.44099245</v>
      </c>
      <c r="EL64" s="35">
        <f t="shared" si="89"/>
        <v>14576618.44099245</v>
      </c>
      <c r="EM64" s="35">
        <f t="shared" si="89"/>
        <v>14576618.44099245</v>
      </c>
      <c r="EN64" s="35">
        <f t="shared" si="89"/>
        <v>14576618.44099245</v>
      </c>
      <c r="EO64" s="35">
        <f t="shared" si="89"/>
        <v>14576618.44099245</v>
      </c>
      <c r="EP64" s="35">
        <f t="shared" si="89"/>
        <v>14576618.44099245</v>
      </c>
      <c r="EQ64" s="35">
        <f t="shared" si="89"/>
        <v>14576618.44099245</v>
      </c>
      <c r="ER64" s="35">
        <f t="shared" si="89"/>
        <v>16763111.20715332</v>
      </c>
      <c r="ES64" s="35">
        <f t="shared" si="89"/>
        <v>16763111.20715332</v>
      </c>
      <c r="ET64" s="35">
        <f t="shared" si="89"/>
        <v>16763111.20715332</v>
      </c>
      <c r="EU64" s="35">
        <f t="shared" si="89"/>
        <v>16763111.20715332</v>
      </c>
      <c r="EV64" s="35">
        <f t="shared" si="89"/>
        <v>16763111.20715332</v>
      </c>
      <c r="EW64" s="35">
        <f t="shared" si="89"/>
        <v>16763111.20715332</v>
      </c>
      <c r="EX64" s="35">
        <f t="shared" si="89"/>
        <v>16763111.20715332</v>
      </c>
      <c r="EY64" s="35">
        <f t="shared" si="89"/>
        <v>16763111.20715332</v>
      </c>
      <c r="EZ64" s="35">
        <f t="shared" si="89"/>
        <v>16763111.20715332</v>
      </c>
      <c r="FA64" s="35">
        <f t="shared" si="89"/>
        <v>16763111.20715332</v>
      </c>
      <c r="FB64" s="35">
        <f t="shared" si="89"/>
        <v>16763111.20715332</v>
      </c>
      <c r="FC64" s="35">
        <f t="shared" si="89"/>
        <v>16763111.20715332</v>
      </c>
      <c r="FD64" s="35">
        <f t="shared" si="89"/>
        <v>16763111.20715332</v>
      </c>
      <c r="FE64" s="35">
        <f t="shared" si="89"/>
        <v>16763111.20715332</v>
      </c>
      <c r="FF64" s="35">
        <f t="shared" si="89"/>
        <v>16763111.20715332</v>
      </c>
      <c r="FG64" s="36">
        <f t="shared" ref="FG64:FG69" si="90">SUM(L64:FF64)</f>
        <v>1715611573.0295765</v>
      </c>
    </row>
    <row r="65" spans="1:163">
      <c r="B65" s="37" t="s">
        <v>130</v>
      </c>
      <c r="C65" s="38"/>
      <c r="D65" s="39">
        <f>D64*10%</f>
        <v>0</v>
      </c>
      <c r="E65" s="39">
        <f t="shared" ref="E65:O65" si="91">E64*10%</f>
        <v>0</v>
      </c>
      <c r="F65" s="39">
        <f t="shared" si="91"/>
        <v>0</v>
      </c>
      <c r="G65" s="39">
        <f t="shared" si="91"/>
        <v>0</v>
      </c>
      <c r="H65" s="39">
        <f t="shared" si="91"/>
        <v>0</v>
      </c>
      <c r="I65" s="39">
        <f t="shared" si="91"/>
        <v>0</v>
      </c>
      <c r="J65" s="39">
        <f t="shared" si="91"/>
        <v>0</v>
      </c>
      <c r="K65" s="39">
        <f t="shared" si="91"/>
        <v>0</v>
      </c>
      <c r="L65" s="39">
        <f t="shared" si="91"/>
        <v>0</v>
      </c>
      <c r="M65" s="39">
        <f t="shared" si="91"/>
        <v>0</v>
      </c>
      <c r="N65" s="39">
        <f t="shared" si="91"/>
        <v>0</v>
      </c>
      <c r="O65" s="39">
        <f t="shared" si="91"/>
        <v>0</v>
      </c>
      <c r="P65" s="39">
        <f>P64*10%</f>
        <v>0</v>
      </c>
      <c r="Q65" s="39">
        <f t="shared" ref="Q65:AA65" si="92">Q64*10%</f>
        <v>0</v>
      </c>
      <c r="R65" s="39">
        <f t="shared" si="92"/>
        <v>0</v>
      </c>
      <c r="S65" s="39">
        <f t="shared" si="92"/>
        <v>0</v>
      </c>
      <c r="T65" s="39">
        <f t="shared" si="92"/>
        <v>0</v>
      </c>
      <c r="U65" s="39">
        <f t="shared" si="92"/>
        <v>0</v>
      </c>
      <c r="V65" s="39">
        <f t="shared" si="92"/>
        <v>0</v>
      </c>
      <c r="W65" s="39">
        <f t="shared" si="92"/>
        <v>0</v>
      </c>
      <c r="X65" s="39">
        <f t="shared" si="92"/>
        <v>0</v>
      </c>
      <c r="Y65" s="39">
        <f t="shared" si="92"/>
        <v>0</v>
      </c>
      <c r="Z65" s="39">
        <f t="shared" si="92"/>
        <v>0</v>
      </c>
      <c r="AA65" s="39">
        <f t="shared" si="92"/>
        <v>0</v>
      </c>
      <c r="AB65" s="39">
        <f>AB64*10%</f>
        <v>0</v>
      </c>
      <c r="AC65" s="39">
        <f t="shared" ref="AC65:AM65" si="93">AC64*10%</f>
        <v>0</v>
      </c>
      <c r="AD65" s="39">
        <f t="shared" si="93"/>
        <v>0</v>
      </c>
      <c r="AE65" s="39">
        <f t="shared" si="93"/>
        <v>958436.32389200013</v>
      </c>
      <c r="AF65" s="39">
        <f t="shared" si="93"/>
        <v>958436.32389200013</v>
      </c>
      <c r="AG65" s="39">
        <f t="shared" si="93"/>
        <v>958436.32389200013</v>
      </c>
      <c r="AH65" s="39">
        <f t="shared" si="93"/>
        <v>958436.32389200013</v>
      </c>
      <c r="AI65" s="39">
        <f t="shared" si="93"/>
        <v>958436.32389200013</v>
      </c>
      <c r="AJ65" s="39">
        <f t="shared" si="93"/>
        <v>958436.32389200013</v>
      </c>
      <c r="AK65" s="39">
        <f t="shared" si="93"/>
        <v>958436.32389200013</v>
      </c>
      <c r="AL65" s="39">
        <f t="shared" si="93"/>
        <v>958436.32389200013</v>
      </c>
      <c r="AM65" s="39">
        <f t="shared" si="93"/>
        <v>958436.32389200013</v>
      </c>
      <c r="AN65" s="39">
        <f>AN64*10%</f>
        <v>1102201.7724758002</v>
      </c>
      <c r="AO65" s="39">
        <f t="shared" ref="AO65:AY65" si="94">AO64*10%</f>
        <v>1102201.7724758002</v>
      </c>
      <c r="AP65" s="39">
        <f t="shared" si="94"/>
        <v>1102201.7724758002</v>
      </c>
      <c r="AQ65" s="39">
        <f t="shared" si="94"/>
        <v>1102201.7724758002</v>
      </c>
      <c r="AR65" s="39">
        <f t="shared" si="94"/>
        <v>1102201.7724758002</v>
      </c>
      <c r="AS65" s="39">
        <f t="shared" si="94"/>
        <v>1102201.7724758002</v>
      </c>
      <c r="AT65" s="39">
        <f t="shared" si="94"/>
        <v>1102201.7724758002</v>
      </c>
      <c r="AU65" s="39">
        <f t="shared" si="94"/>
        <v>1102201.7724758002</v>
      </c>
      <c r="AV65" s="39">
        <f t="shared" si="94"/>
        <v>1102201.7724758002</v>
      </c>
      <c r="AW65" s="39">
        <f t="shared" si="94"/>
        <v>1102201.7724758002</v>
      </c>
      <c r="AX65" s="39">
        <f t="shared" si="94"/>
        <v>1102201.7724758002</v>
      </c>
      <c r="AY65" s="39">
        <f t="shared" si="94"/>
        <v>1102201.7724758002</v>
      </c>
      <c r="AZ65" s="39">
        <f>AZ64*10%</f>
        <v>1102201.7724758002</v>
      </c>
      <c r="BA65" s="39">
        <f t="shared" ref="BA65:BK65" si="95">BA64*10%</f>
        <v>1102201.7724758002</v>
      </c>
      <c r="BB65" s="39">
        <f t="shared" si="95"/>
        <v>1102201.7724758002</v>
      </c>
      <c r="BC65" s="39">
        <f t="shared" si="95"/>
        <v>1102201.7724758002</v>
      </c>
      <c r="BD65" s="39">
        <f t="shared" si="95"/>
        <v>1102201.7724758002</v>
      </c>
      <c r="BE65" s="39">
        <f t="shared" si="95"/>
        <v>1102201.7724758002</v>
      </c>
      <c r="BF65" s="39">
        <f t="shared" si="95"/>
        <v>1102201.7724758002</v>
      </c>
      <c r="BG65" s="39">
        <f t="shared" si="95"/>
        <v>1102201.7724758002</v>
      </c>
      <c r="BH65" s="39">
        <f t="shared" si="95"/>
        <v>1102201.7724758002</v>
      </c>
      <c r="BI65" s="39">
        <f t="shared" si="95"/>
        <v>1102201.7724758002</v>
      </c>
      <c r="BJ65" s="39">
        <f t="shared" si="95"/>
        <v>1102201.7724758002</v>
      </c>
      <c r="BK65" s="39">
        <f t="shared" si="95"/>
        <v>1102201.7724758002</v>
      </c>
      <c r="BL65" s="39">
        <f>BL64*10%</f>
        <v>1102201.7724758002</v>
      </c>
      <c r="BM65" s="39">
        <f t="shared" ref="BM65:BW65" si="96">BM64*10%</f>
        <v>1102201.7724758002</v>
      </c>
      <c r="BN65" s="39">
        <f t="shared" si="96"/>
        <v>1102201.7724758002</v>
      </c>
      <c r="BO65" s="39">
        <f t="shared" si="96"/>
        <v>1102201.7724758002</v>
      </c>
      <c r="BP65" s="39">
        <f t="shared" si="96"/>
        <v>1102201.7724758002</v>
      </c>
      <c r="BQ65" s="39">
        <f t="shared" si="96"/>
        <v>1102201.7724758002</v>
      </c>
      <c r="BR65" s="39">
        <f t="shared" si="96"/>
        <v>1102201.7724758002</v>
      </c>
      <c r="BS65" s="39">
        <f t="shared" si="96"/>
        <v>1102201.7724758002</v>
      </c>
      <c r="BT65" s="39">
        <f t="shared" si="96"/>
        <v>1102201.7724758002</v>
      </c>
      <c r="BU65" s="39">
        <f t="shared" si="96"/>
        <v>1102201.7724758002</v>
      </c>
      <c r="BV65" s="39">
        <f t="shared" si="96"/>
        <v>1102201.7724758002</v>
      </c>
      <c r="BW65" s="39">
        <f t="shared" si="96"/>
        <v>1102201.7724758002</v>
      </c>
      <c r="BX65" s="39">
        <f>BX64*10%</f>
        <v>1267652.0383471702</v>
      </c>
      <c r="BY65" s="39">
        <f t="shared" ref="BY65:CI65" si="97">BY64*10%</f>
        <v>1267652.0383471702</v>
      </c>
      <c r="BZ65" s="39">
        <f t="shared" si="97"/>
        <v>1267652.0383471702</v>
      </c>
      <c r="CA65" s="39">
        <f t="shared" si="97"/>
        <v>1267652.0383471702</v>
      </c>
      <c r="CB65" s="39">
        <f t="shared" si="97"/>
        <v>1267652.0383471702</v>
      </c>
      <c r="CC65" s="39">
        <f t="shared" si="97"/>
        <v>1267652.0383471702</v>
      </c>
      <c r="CD65" s="39">
        <f t="shared" si="97"/>
        <v>1267652.0383471702</v>
      </c>
      <c r="CE65" s="39">
        <f t="shared" si="97"/>
        <v>1267652.0383471702</v>
      </c>
      <c r="CF65" s="39">
        <f t="shared" si="97"/>
        <v>1267652.0383471702</v>
      </c>
      <c r="CG65" s="39">
        <f t="shared" si="97"/>
        <v>1267652.0383471702</v>
      </c>
      <c r="CH65" s="39">
        <f t="shared" si="97"/>
        <v>1267652.0383471702</v>
      </c>
      <c r="CI65" s="39">
        <f t="shared" si="97"/>
        <v>1267652.0383471702</v>
      </c>
      <c r="CJ65" s="39">
        <f>CJ64*10%</f>
        <v>1267652.0383471702</v>
      </c>
      <c r="CK65" s="39">
        <f t="shared" ref="CK65:CU65" si="98">CK64*10%</f>
        <v>1267652.0383471702</v>
      </c>
      <c r="CL65" s="39">
        <f t="shared" si="98"/>
        <v>1267652.0383471702</v>
      </c>
      <c r="CM65" s="39">
        <f t="shared" si="98"/>
        <v>1267652.0383471702</v>
      </c>
      <c r="CN65" s="39">
        <f t="shared" si="98"/>
        <v>1267652.0383471702</v>
      </c>
      <c r="CO65" s="39">
        <f t="shared" si="98"/>
        <v>1267652.0383471702</v>
      </c>
      <c r="CP65" s="39">
        <f t="shared" si="98"/>
        <v>1267652.0383471702</v>
      </c>
      <c r="CQ65" s="39">
        <f t="shared" si="98"/>
        <v>1267652.0383471702</v>
      </c>
      <c r="CR65" s="39">
        <f t="shared" si="98"/>
        <v>1267652.0383471702</v>
      </c>
      <c r="CS65" s="39">
        <f t="shared" si="98"/>
        <v>1267652.0383471702</v>
      </c>
      <c r="CT65" s="39">
        <f t="shared" si="98"/>
        <v>1267652.0383471702</v>
      </c>
      <c r="CU65" s="39">
        <f t="shared" si="98"/>
        <v>1267652.0383471702</v>
      </c>
      <c r="CV65" s="39">
        <f>CV64*10%</f>
        <v>1267652.0383471702</v>
      </c>
      <c r="CW65" s="39">
        <f t="shared" ref="CW65:DG65" si="99">CW64*10%</f>
        <v>1267652.0383471702</v>
      </c>
      <c r="CX65" s="39">
        <f t="shared" si="99"/>
        <v>1267652.0383471702</v>
      </c>
      <c r="CY65" s="39">
        <f t="shared" si="99"/>
        <v>1267652.0383471702</v>
      </c>
      <c r="CZ65" s="39">
        <f t="shared" si="99"/>
        <v>1267652.0383471702</v>
      </c>
      <c r="DA65" s="39">
        <f t="shared" si="99"/>
        <v>1267652.0383471702</v>
      </c>
      <c r="DB65" s="39">
        <f t="shared" si="99"/>
        <v>1267652.0383471702</v>
      </c>
      <c r="DC65" s="39">
        <f t="shared" si="99"/>
        <v>1267652.0383471702</v>
      </c>
      <c r="DD65" s="39">
        <f t="shared" si="99"/>
        <v>1267652.0383471702</v>
      </c>
      <c r="DE65" s="39">
        <f t="shared" si="99"/>
        <v>1267652.0383471702</v>
      </c>
      <c r="DF65" s="39">
        <f t="shared" si="99"/>
        <v>1267652.0383471702</v>
      </c>
      <c r="DG65" s="39">
        <f t="shared" si="99"/>
        <v>1267652.0383471702</v>
      </c>
      <c r="DH65" s="39">
        <f>DH64*10%</f>
        <v>1457661.844099245</v>
      </c>
      <c r="DI65" s="39">
        <f t="shared" ref="DI65:DS65" si="100">DI64*10%</f>
        <v>1457661.844099245</v>
      </c>
      <c r="DJ65" s="39">
        <f t="shared" si="100"/>
        <v>1457661.844099245</v>
      </c>
      <c r="DK65" s="39">
        <f t="shared" si="100"/>
        <v>1457661.844099245</v>
      </c>
      <c r="DL65" s="39">
        <f t="shared" si="100"/>
        <v>1457661.844099245</v>
      </c>
      <c r="DM65" s="39">
        <f t="shared" si="100"/>
        <v>1457661.844099245</v>
      </c>
      <c r="DN65" s="39">
        <f t="shared" si="100"/>
        <v>1457661.844099245</v>
      </c>
      <c r="DO65" s="39">
        <f t="shared" si="100"/>
        <v>1457661.844099245</v>
      </c>
      <c r="DP65" s="39">
        <f t="shared" si="100"/>
        <v>1457661.844099245</v>
      </c>
      <c r="DQ65" s="39">
        <f t="shared" si="100"/>
        <v>1457661.844099245</v>
      </c>
      <c r="DR65" s="39">
        <f t="shared" si="100"/>
        <v>1457661.844099245</v>
      </c>
      <c r="DS65" s="39">
        <f t="shared" si="100"/>
        <v>1457661.844099245</v>
      </c>
      <c r="DT65" s="39">
        <f>DT64*10%</f>
        <v>1457661.844099245</v>
      </c>
      <c r="DU65" s="39">
        <f t="shared" ref="DU65:EE65" si="101">DU64*10%</f>
        <v>1457661.844099245</v>
      </c>
      <c r="DV65" s="39">
        <f t="shared" si="101"/>
        <v>1457661.844099245</v>
      </c>
      <c r="DW65" s="39">
        <f t="shared" si="101"/>
        <v>1457661.844099245</v>
      </c>
      <c r="DX65" s="39">
        <f t="shared" si="101"/>
        <v>1457661.844099245</v>
      </c>
      <c r="DY65" s="39">
        <f t="shared" si="101"/>
        <v>1457661.844099245</v>
      </c>
      <c r="DZ65" s="39">
        <f t="shared" si="101"/>
        <v>1457661.844099245</v>
      </c>
      <c r="EA65" s="39">
        <f t="shared" si="101"/>
        <v>1457661.844099245</v>
      </c>
      <c r="EB65" s="39">
        <f t="shared" si="101"/>
        <v>1457661.844099245</v>
      </c>
      <c r="EC65" s="39">
        <f t="shared" si="101"/>
        <v>1457661.844099245</v>
      </c>
      <c r="ED65" s="39">
        <f t="shared" si="101"/>
        <v>1457661.844099245</v>
      </c>
      <c r="EE65" s="39">
        <f t="shared" si="101"/>
        <v>1457661.844099245</v>
      </c>
      <c r="EF65" s="39">
        <f>EF64*10%</f>
        <v>1457661.844099245</v>
      </c>
      <c r="EG65" s="39">
        <f t="shared" ref="EG65:EQ65" si="102">EG64*10%</f>
        <v>1457661.844099245</v>
      </c>
      <c r="EH65" s="39">
        <f t="shared" si="102"/>
        <v>1457661.844099245</v>
      </c>
      <c r="EI65" s="39">
        <f t="shared" si="102"/>
        <v>1457661.844099245</v>
      </c>
      <c r="EJ65" s="39">
        <f t="shared" si="102"/>
        <v>1457661.844099245</v>
      </c>
      <c r="EK65" s="39">
        <f t="shared" si="102"/>
        <v>1457661.844099245</v>
      </c>
      <c r="EL65" s="39">
        <f t="shared" si="102"/>
        <v>1457661.844099245</v>
      </c>
      <c r="EM65" s="39">
        <f t="shared" si="102"/>
        <v>1457661.844099245</v>
      </c>
      <c r="EN65" s="39">
        <f t="shared" si="102"/>
        <v>1457661.844099245</v>
      </c>
      <c r="EO65" s="39">
        <f t="shared" si="102"/>
        <v>1457661.844099245</v>
      </c>
      <c r="EP65" s="39">
        <f t="shared" si="102"/>
        <v>1457661.844099245</v>
      </c>
      <c r="EQ65" s="39">
        <f t="shared" si="102"/>
        <v>1457661.844099245</v>
      </c>
      <c r="ER65" s="39">
        <f>ER64*10%</f>
        <v>1676311.1207153322</v>
      </c>
      <c r="ES65" s="39">
        <f t="shared" ref="ES65:FF65" si="103">ES64*10%</f>
        <v>1676311.1207153322</v>
      </c>
      <c r="ET65" s="39">
        <f t="shared" si="103"/>
        <v>1676311.1207153322</v>
      </c>
      <c r="EU65" s="39">
        <f t="shared" si="103"/>
        <v>1676311.1207153322</v>
      </c>
      <c r="EV65" s="39">
        <f t="shared" si="103"/>
        <v>1676311.1207153322</v>
      </c>
      <c r="EW65" s="39">
        <f t="shared" si="103"/>
        <v>1676311.1207153322</v>
      </c>
      <c r="EX65" s="39">
        <f t="shared" si="103"/>
        <v>1676311.1207153322</v>
      </c>
      <c r="EY65" s="39">
        <f t="shared" si="103"/>
        <v>1676311.1207153322</v>
      </c>
      <c r="EZ65" s="39">
        <f t="shared" si="103"/>
        <v>1676311.1207153322</v>
      </c>
      <c r="FA65" s="39">
        <f t="shared" si="103"/>
        <v>1676311.1207153322</v>
      </c>
      <c r="FB65" s="39">
        <f t="shared" si="103"/>
        <v>1676311.1207153322</v>
      </c>
      <c r="FC65" s="39">
        <f t="shared" si="103"/>
        <v>1676311.1207153322</v>
      </c>
      <c r="FD65" s="39">
        <f t="shared" si="103"/>
        <v>1676311.1207153322</v>
      </c>
      <c r="FE65" s="39">
        <f t="shared" si="103"/>
        <v>1676311.1207153322</v>
      </c>
      <c r="FF65" s="39">
        <f t="shared" si="103"/>
        <v>1676311.1207153322</v>
      </c>
      <c r="FG65" s="36">
        <f t="shared" si="90"/>
        <v>171561157.30295748</v>
      </c>
    </row>
    <row r="66" spans="1:163">
      <c r="B66" s="37" t="s">
        <v>131</v>
      </c>
      <c r="C66" s="38"/>
      <c r="D66" s="39"/>
      <c r="E66" s="39"/>
      <c r="F66" s="39"/>
      <c r="G66" s="39"/>
      <c r="H66" s="39"/>
      <c r="I66" s="39"/>
      <c r="J66" s="39"/>
      <c r="K66" s="39"/>
      <c r="L66" s="39">
        <f>+L64-L65</f>
        <v>0</v>
      </c>
      <c r="M66" s="39">
        <f>+M64-M65</f>
        <v>0</v>
      </c>
      <c r="N66" s="39">
        <f>+N64-N65</f>
        <v>0</v>
      </c>
      <c r="O66" s="39">
        <f>+O64-O65</f>
        <v>0</v>
      </c>
      <c r="P66" s="39">
        <f>+P64-P65</f>
        <v>0</v>
      </c>
      <c r="Q66" s="39">
        <f t="shared" ref="Q66:AA66" si="104">+Q64-Q65</f>
        <v>0</v>
      </c>
      <c r="R66" s="39">
        <f t="shared" si="104"/>
        <v>0</v>
      </c>
      <c r="S66" s="39">
        <f t="shared" si="104"/>
        <v>0</v>
      </c>
      <c r="T66" s="39">
        <f t="shared" si="104"/>
        <v>0</v>
      </c>
      <c r="U66" s="39">
        <f t="shared" si="104"/>
        <v>0</v>
      </c>
      <c r="V66" s="39">
        <f t="shared" si="104"/>
        <v>0</v>
      </c>
      <c r="W66" s="39">
        <f t="shared" si="104"/>
        <v>0</v>
      </c>
      <c r="X66" s="39">
        <f t="shared" si="104"/>
        <v>0</v>
      </c>
      <c r="Y66" s="39">
        <f t="shared" si="104"/>
        <v>0</v>
      </c>
      <c r="Z66" s="39">
        <f t="shared" si="104"/>
        <v>0</v>
      </c>
      <c r="AA66" s="39">
        <f t="shared" si="104"/>
        <v>0</v>
      </c>
      <c r="AB66" s="39">
        <f>+AB64-AB65</f>
        <v>0</v>
      </c>
      <c r="AC66" s="39">
        <f t="shared" ref="AC66:AM66" si="105">+AC64-AC65</f>
        <v>0</v>
      </c>
      <c r="AD66" s="39">
        <f t="shared" si="105"/>
        <v>0</v>
      </c>
      <c r="AE66" s="39">
        <f t="shared" si="105"/>
        <v>8625926.9150280021</v>
      </c>
      <c r="AF66" s="39">
        <f t="shared" si="105"/>
        <v>8625926.9150280021</v>
      </c>
      <c r="AG66" s="39">
        <f t="shared" si="105"/>
        <v>8625926.9150280021</v>
      </c>
      <c r="AH66" s="39">
        <f t="shared" si="105"/>
        <v>8625926.9150280021</v>
      </c>
      <c r="AI66" s="39">
        <f t="shared" si="105"/>
        <v>8625926.9150280021</v>
      </c>
      <c r="AJ66" s="39">
        <f t="shared" si="105"/>
        <v>8625926.9150280021</v>
      </c>
      <c r="AK66" s="39">
        <f t="shared" si="105"/>
        <v>8625926.9150280021</v>
      </c>
      <c r="AL66" s="39">
        <f t="shared" si="105"/>
        <v>8625926.9150280021</v>
      </c>
      <c r="AM66" s="39">
        <f t="shared" si="105"/>
        <v>8625926.9150280021</v>
      </c>
      <c r="AN66" s="39">
        <f>+AN64-AN65</f>
        <v>9919815.9522822015</v>
      </c>
      <c r="AO66" s="39">
        <f t="shared" ref="AO66:AY66" si="106">+AO64-AO65</f>
        <v>9919815.9522822015</v>
      </c>
      <c r="AP66" s="39">
        <f t="shared" si="106"/>
        <v>9919815.9522822015</v>
      </c>
      <c r="AQ66" s="39">
        <f t="shared" si="106"/>
        <v>9919815.9522822015</v>
      </c>
      <c r="AR66" s="39">
        <f t="shared" si="106"/>
        <v>9919815.9522822015</v>
      </c>
      <c r="AS66" s="39">
        <f t="shared" si="106"/>
        <v>9919815.9522822015</v>
      </c>
      <c r="AT66" s="39">
        <f t="shared" si="106"/>
        <v>9919815.9522822015</v>
      </c>
      <c r="AU66" s="39">
        <f t="shared" si="106"/>
        <v>9919815.9522822015</v>
      </c>
      <c r="AV66" s="39">
        <f t="shared" si="106"/>
        <v>9919815.9522822015</v>
      </c>
      <c r="AW66" s="39">
        <f t="shared" si="106"/>
        <v>9919815.9522822015</v>
      </c>
      <c r="AX66" s="39">
        <f t="shared" si="106"/>
        <v>9919815.9522822015</v>
      </c>
      <c r="AY66" s="39">
        <f t="shared" si="106"/>
        <v>9919815.9522822015</v>
      </c>
      <c r="AZ66" s="39">
        <f>+AZ64-AZ65</f>
        <v>9919815.9522822015</v>
      </c>
      <c r="BA66" s="39">
        <f t="shared" ref="BA66:BK66" si="107">+BA64-BA65</f>
        <v>9919815.9522822015</v>
      </c>
      <c r="BB66" s="39">
        <f t="shared" si="107"/>
        <v>9919815.9522822015</v>
      </c>
      <c r="BC66" s="39">
        <f t="shared" si="107"/>
        <v>9919815.9522822015</v>
      </c>
      <c r="BD66" s="39">
        <f t="shared" si="107"/>
        <v>9919815.9522822015</v>
      </c>
      <c r="BE66" s="39">
        <f t="shared" si="107"/>
        <v>9919815.9522822015</v>
      </c>
      <c r="BF66" s="39">
        <f t="shared" si="107"/>
        <v>9919815.9522822015</v>
      </c>
      <c r="BG66" s="39">
        <f t="shared" si="107"/>
        <v>9919815.9522822015</v>
      </c>
      <c r="BH66" s="39">
        <f t="shared" si="107"/>
        <v>9919815.9522822015</v>
      </c>
      <c r="BI66" s="39">
        <f t="shared" si="107"/>
        <v>9919815.9522822015</v>
      </c>
      <c r="BJ66" s="39">
        <f t="shared" si="107"/>
        <v>9919815.9522822015</v>
      </c>
      <c r="BK66" s="39">
        <f t="shared" si="107"/>
        <v>9919815.9522822015</v>
      </c>
      <c r="BL66" s="39">
        <f>+BL64-BL65</f>
        <v>9919815.9522822015</v>
      </c>
      <c r="BM66" s="39">
        <f t="shared" ref="BM66:BW66" si="108">+BM64-BM65</f>
        <v>9919815.9522822015</v>
      </c>
      <c r="BN66" s="39">
        <f t="shared" si="108"/>
        <v>9919815.9522822015</v>
      </c>
      <c r="BO66" s="39">
        <f t="shared" si="108"/>
        <v>9919815.9522822015</v>
      </c>
      <c r="BP66" s="39">
        <f t="shared" si="108"/>
        <v>9919815.9522822015</v>
      </c>
      <c r="BQ66" s="39">
        <f t="shared" si="108"/>
        <v>9919815.9522822015</v>
      </c>
      <c r="BR66" s="39">
        <f t="shared" si="108"/>
        <v>9919815.9522822015</v>
      </c>
      <c r="BS66" s="39">
        <f t="shared" si="108"/>
        <v>9919815.9522822015</v>
      </c>
      <c r="BT66" s="39">
        <f t="shared" si="108"/>
        <v>9919815.9522822015</v>
      </c>
      <c r="BU66" s="39">
        <f t="shared" si="108"/>
        <v>9919815.9522822015</v>
      </c>
      <c r="BV66" s="39">
        <f t="shared" si="108"/>
        <v>9919815.9522822015</v>
      </c>
      <c r="BW66" s="39">
        <f t="shared" si="108"/>
        <v>9919815.9522822015</v>
      </c>
      <c r="BX66" s="39">
        <f>+BX64-BX65</f>
        <v>11408868.345124532</v>
      </c>
      <c r="BY66" s="39">
        <f t="shared" ref="BY66:CI66" si="109">+BY64-BY65</f>
        <v>11408868.345124532</v>
      </c>
      <c r="BZ66" s="39">
        <f t="shared" si="109"/>
        <v>11408868.345124532</v>
      </c>
      <c r="CA66" s="39">
        <f t="shared" si="109"/>
        <v>11408868.345124532</v>
      </c>
      <c r="CB66" s="39">
        <f t="shared" si="109"/>
        <v>11408868.345124532</v>
      </c>
      <c r="CC66" s="39">
        <f t="shared" si="109"/>
        <v>11408868.345124532</v>
      </c>
      <c r="CD66" s="39">
        <f t="shared" si="109"/>
        <v>11408868.345124532</v>
      </c>
      <c r="CE66" s="39">
        <f t="shared" si="109"/>
        <v>11408868.345124532</v>
      </c>
      <c r="CF66" s="39">
        <f t="shared" si="109"/>
        <v>11408868.345124532</v>
      </c>
      <c r="CG66" s="39">
        <f t="shared" si="109"/>
        <v>11408868.345124532</v>
      </c>
      <c r="CH66" s="39">
        <f t="shared" si="109"/>
        <v>11408868.345124532</v>
      </c>
      <c r="CI66" s="39">
        <f t="shared" si="109"/>
        <v>11408868.345124532</v>
      </c>
      <c r="CJ66" s="39">
        <f>+CJ64-CJ65</f>
        <v>11408868.345124532</v>
      </c>
      <c r="CK66" s="39">
        <f t="shared" ref="CK66:CU66" si="110">+CK64-CK65</f>
        <v>11408868.345124532</v>
      </c>
      <c r="CL66" s="39">
        <f t="shared" si="110"/>
        <v>11408868.345124532</v>
      </c>
      <c r="CM66" s="39">
        <f t="shared" si="110"/>
        <v>11408868.345124532</v>
      </c>
      <c r="CN66" s="39">
        <f t="shared" si="110"/>
        <v>11408868.345124532</v>
      </c>
      <c r="CO66" s="39">
        <f t="shared" si="110"/>
        <v>11408868.345124532</v>
      </c>
      <c r="CP66" s="39">
        <f t="shared" si="110"/>
        <v>11408868.345124532</v>
      </c>
      <c r="CQ66" s="39">
        <f t="shared" si="110"/>
        <v>11408868.345124532</v>
      </c>
      <c r="CR66" s="39">
        <f t="shared" si="110"/>
        <v>11408868.345124532</v>
      </c>
      <c r="CS66" s="39">
        <f t="shared" si="110"/>
        <v>11408868.345124532</v>
      </c>
      <c r="CT66" s="39">
        <f t="shared" si="110"/>
        <v>11408868.345124532</v>
      </c>
      <c r="CU66" s="39">
        <f t="shared" si="110"/>
        <v>11408868.345124532</v>
      </c>
      <c r="CV66" s="39">
        <f>+CV64-CV65</f>
        <v>11408868.345124532</v>
      </c>
      <c r="CW66" s="39">
        <f t="shared" ref="CW66:DG66" si="111">+CW64-CW65</f>
        <v>11408868.345124532</v>
      </c>
      <c r="CX66" s="39">
        <f t="shared" si="111"/>
        <v>11408868.345124532</v>
      </c>
      <c r="CY66" s="39">
        <f t="shared" si="111"/>
        <v>11408868.345124532</v>
      </c>
      <c r="CZ66" s="39">
        <f t="shared" si="111"/>
        <v>11408868.345124532</v>
      </c>
      <c r="DA66" s="39">
        <f t="shared" si="111"/>
        <v>11408868.345124532</v>
      </c>
      <c r="DB66" s="39">
        <f t="shared" si="111"/>
        <v>11408868.345124532</v>
      </c>
      <c r="DC66" s="39">
        <f t="shared" si="111"/>
        <v>11408868.345124532</v>
      </c>
      <c r="DD66" s="39">
        <f t="shared" si="111"/>
        <v>11408868.345124532</v>
      </c>
      <c r="DE66" s="39">
        <f t="shared" si="111"/>
        <v>11408868.345124532</v>
      </c>
      <c r="DF66" s="39">
        <f t="shared" si="111"/>
        <v>11408868.345124532</v>
      </c>
      <c r="DG66" s="39">
        <f t="shared" si="111"/>
        <v>11408868.345124532</v>
      </c>
      <c r="DH66" s="39">
        <f>+DH64-DH65</f>
        <v>13118956.596893206</v>
      </c>
      <c r="DI66" s="39">
        <f t="shared" ref="DI66:DS66" si="112">+DI64-DI65</f>
        <v>13118956.596893206</v>
      </c>
      <c r="DJ66" s="39">
        <f t="shared" si="112"/>
        <v>13118956.596893206</v>
      </c>
      <c r="DK66" s="39">
        <f t="shared" si="112"/>
        <v>13118956.596893206</v>
      </c>
      <c r="DL66" s="39">
        <f t="shared" si="112"/>
        <v>13118956.596893206</v>
      </c>
      <c r="DM66" s="39">
        <f t="shared" si="112"/>
        <v>13118956.596893206</v>
      </c>
      <c r="DN66" s="39">
        <f t="shared" si="112"/>
        <v>13118956.596893206</v>
      </c>
      <c r="DO66" s="39">
        <f t="shared" si="112"/>
        <v>13118956.596893206</v>
      </c>
      <c r="DP66" s="39">
        <f t="shared" si="112"/>
        <v>13118956.596893206</v>
      </c>
      <c r="DQ66" s="39">
        <f t="shared" si="112"/>
        <v>13118956.596893206</v>
      </c>
      <c r="DR66" s="39">
        <f t="shared" si="112"/>
        <v>13118956.596893206</v>
      </c>
      <c r="DS66" s="39">
        <f t="shared" si="112"/>
        <v>13118956.596893206</v>
      </c>
      <c r="DT66" s="39">
        <f>+DT64-DT65</f>
        <v>13118956.596893206</v>
      </c>
      <c r="DU66" s="39">
        <f t="shared" ref="DU66:EE66" si="113">+DU64-DU65</f>
        <v>13118956.596893206</v>
      </c>
      <c r="DV66" s="39">
        <f t="shared" si="113"/>
        <v>13118956.596893206</v>
      </c>
      <c r="DW66" s="39">
        <f t="shared" si="113"/>
        <v>13118956.596893206</v>
      </c>
      <c r="DX66" s="39">
        <f t="shared" si="113"/>
        <v>13118956.596893206</v>
      </c>
      <c r="DY66" s="39">
        <f t="shared" si="113"/>
        <v>13118956.596893206</v>
      </c>
      <c r="DZ66" s="39">
        <f t="shared" si="113"/>
        <v>13118956.596893206</v>
      </c>
      <c r="EA66" s="39">
        <f t="shared" si="113"/>
        <v>13118956.596893206</v>
      </c>
      <c r="EB66" s="39">
        <f t="shared" si="113"/>
        <v>13118956.596893206</v>
      </c>
      <c r="EC66" s="39">
        <f t="shared" si="113"/>
        <v>13118956.596893206</v>
      </c>
      <c r="ED66" s="39">
        <f t="shared" si="113"/>
        <v>13118956.596893206</v>
      </c>
      <c r="EE66" s="39">
        <f t="shared" si="113"/>
        <v>13118956.596893206</v>
      </c>
      <c r="EF66" s="39">
        <f>+EF64-EF65</f>
        <v>13118956.596893206</v>
      </c>
      <c r="EG66" s="39">
        <f t="shared" ref="EG66:EQ66" si="114">+EG64-EG65</f>
        <v>13118956.596893206</v>
      </c>
      <c r="EH66" s="39">
        <f t="shared" si="114"/>
        <v>13118956.596893206</v>
      </c>
      <c r="EI66" s="39">
        <f t="shared" si="114"/>
        <v>13118956.596893206</v>
      </c>
      <c r="EJ66" s="39">
        <f t="shared" si="114"/>
        <v>13118956.596893206</v>
      </c>
      <c r="EK66" s="39">
        <f t="shared" si="114"/>
        <v>13118956.596893206</v>
      </c>
      <c r="EL66" s="39">
        <f t="shared" si="114"/>
        <v>13118956.596893206</v>
      </c>
      <c r="EM66" s="39">
        <f t="shared" si="114"/>
        <v>13118956.596893206</v>
      </c>
      <c r="EN66" s="39">
        <f t="shared" si="114"/>
        <v>13118956.596893206</v>
      </c>
      <c r="EO66" s="39">
        <f t="shared" si="114"/>
        <v>13118956.596893206</v>
      </c>
      <c r="EP66" s="39">
        <f t="shared" si="114"/>
        <v>13118956.596893206</v>
      </c>
      <c r="EQ66" s="39">
        <f t="shared" si="114"/>
        <v>13118956.596893206</v>
      </c>
      <c r="ER66" s="39">
        <f>+ER64-ER65</f>
        <v>15086800.086437989</v>
      </c>
      <c r="ES66" s="39">
        <f t="shared" ref="ES66:FF66" si="115">+ES64-ES65</f>
        <v>15086800.086437989</v>
      </c>
      <c r="ET66" s="39">
        <f t="shared" si="115"/>
        <v>15086800.086437989</v>
      </c>
      <c r="EU66" s="39">
        <f t="shared" si="115"/>
        <v>15086800.086437989</v>
      </c>
      <c r="EV66" s="39">
        <f t="shared" si="115"/>
        <v>15086800.086437989</v>
      </c>
      <c r="EW66" s="39">
        <f t="shared" si="115"/>
        <v>15086800.086437989</v>
      </c>
      <c r="EX66" s="39">
        <f t="shared" si="115"/>
        <v>15086800.086437989</v>
      </c>
      <c r="EY66" s="39">
        <f t="shared" si="115"/>
        <v>15086800.086437989</v>
      </c>
      <c r="EZ66" s="39">
        <f t="shared" si="115"/>
        <v>15086800.086437989</v>
      </c>
      <c r="FA66" s="39">
        <f t="shared" si="115"/>
        <v>15086800.086437989</v>
      </c>
      <c r="FB66" s="39">
        <f t="shared" si="115"/>
        <v>15086800.086437989</v>
      </c>
      <c r="FC66" s="39">
        <f t="shared" si="115"/>
        <v>15086800.086437989</v>
      </c>
      <c r="FD66" s="39">
        <f t="shared" si="115"/>
        <v>15086800.086437989</v>
      </c>
      <c r="FE66" s="39">
        <f t="shared" si="115"/>
        <v>15086800.086437989</v>
      </c>
      <c r="FF66" s="39">
        <f t="shared" si="115"/>
        <v>15086800.086437989</v>
      </c>
      <c r="FG66" s="36">
        <f t="shared" si="90"/>
        <v>1544050415.726619</v>
      </c>
    </row>
    <row r="67" spans="1:163">
      <c r="B67" s="37" t="s">
        <v>132</v>
      </c>
      <c r="C67" s="38"/>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c r="CZ67" s="39"/>
      <c r="DA67" s="39"/>
      <c r="DB67" s="39"/>
      <c r="DC67" s="39"/>
      <c r="DD67" s="39"/>
      <c r="DE67" s="39"/>
      <c r="DF67" s="39"/>
      <c r="DG67" s="39"/>
      <c r="DH67" s="39"/>
      <c r="DI67" s="39"/>
      <c r="DJ67" s="39"/>
      <c r="DK67" s="39"/>
      <c r="DL67" s="39"/>
      <c r="DM67" s="39"/>
      <c r="DN67" s="39"/>
      <c r="DO67" s="39"/>
      <c r="DP67" s="39"/>
      <c r="DQ67" s="39"/>
      <c r="DR67" s="39"/>
      <c r="DS67" s="39"/>
      <c r="DT67" s="39"/>
      <c r="DU67" s="39"/>
      <c r="DV67" s="39"/>
      <c r="DW67" s="39"/>
      <c r="DX67" s="39"/>
      <c r="DY67" s="39"/>
      <c r="DZ67" s="39"/>
      <c r="EA67" s="39"/>
      <c r="EB67" s="39"/>
      <c r="EC67" s="39"/>
      <c r="ED67" s="39"/>
      <c r="EE67" s="39"/>
      <c r="EF67" s="39"/>
      <c r="EG67" s="39"/>
      <c r="EH67" s="39"/>
      <c r="EI67" s="39"/>
      <c r="EJ67" s="39"/>
      <c r="EK67" s="39"/>
      <c r="EL67" s="39"/>
      <c r="EM67" s="39"/>
      <c r="EN67" s="39"/>
      <c r="EO67" s="39"/>
      <c r="EP67" s="39"/>
      <c r="EQ67" s="39"/>
      <c r="ER67" s="39"/>
      <c r="ES67" s="39"/>
      <c r="ET67" s="39"/>
      <c r="EU67" s="39"/>
      <c r="EV67" s="39"/>
      <c r="EW67" s="39"/>
      <c r="EX67" s="39"/>
      <c r="EY67" s="39"/>
      <c r="EZ67" s="39"/>
      <c r="FA67" s="39"/>
      <c r="FB67" s="39"/>
      <c r="FC67" s="39"/>
      <c r="FD67" s="39"/>
      <c r="FE67" s="39"/>
      <c r="FF67" s="39"/>
      <c r="FG67" s="36"/>
    </row>
    <row r="68" spans="1:163">
      <c r="B68" s="37" t="s">
        <v>133</v>
      </c>
      <c r="C68" s="38"/>
      <c r="D68" s="35">
        <f>D64-D65</f>
        <v>0</v>
      </c>
      <c r="E68" s="35">
        <f t="shared" ref="E68:K68" si="116">E64-E65</f>
        <v>0</v>
      </c>
      <c r="F68" s="35">
        <f t="shared" si="116"/>
        <v>0</v>
      </c>
      <c r="G68" s="35">
        <f t="shared" si="116"/>
        <v>0</v>
      </c>
      <c r="H68" s="35">
        <f t="shared" si="116"/>
        <v>0</v>
      </c>
      <c r="I68" s="35">
        <f t="shared" si="116"/>
        <v>0</v>
      </c>
      <c r="J68" s="35">
        <f t="shared" si="116"/>
        <v>0</v>
      </c>
      <c r="K68" s="35">
        <f t="shared" si="116"/>
        <v>0</v>
      </c>
      <c r="L68" s="35">
        <f>SUM(L66:L67)</f>
        <v>0</v>
      </c>
      <c r="M68" s="35">
        <f>SUM(M66:M67)</f>
        <v>0</v>
      </c>
      <c r="N68" s="35">
        <f>SUM(N66:N67)</f>
        <v>0</v>
      </c>
      <c r="O68" s="35">
        <f>SUM(O66:O67)</f>
        <v>0</v>
      </c>
      <c r="P68" s="35">
        <f>SUM(P66:P67)</f>
        <v>0</v>
      </c>
      <c r="Q68" s="35">
        <f t="shared" ref="Q68:AA68" si="117">SUM(Q66:Q67)</f>
        <v>0</v>
      </c>
      <c r="R68" s="35">
        <f t="shared" si="117"/>
        <v>0</v>
      </c>
      <c r="S68" s="35">
        <f t="shared" si="117"/>
        <v>0</v>
      </c>
      <c r="T68" s="35">
        <f t="shared" si="117"/>
        <v>0</v>
      </c>
      <c r="U68" s="35">
        <f t="shared" si="117"/>
        <v>0</v>
      </c>
      <c r="V68" s="35">
        <f t="shared" si="117"/>
        <v>0</v>
      </c>
      <c r="W68" s="35">
        <f t="shared" si="117"/>
        <v>0</v>
      </c>
      <c r="X68" s="35">
        <f t="shared" si="117"/>
        <v>0</v>
      </c>
      <c r="Y68" s="35">
        <f t="shared" si="117"/>
        <v>0</v>
      </c>
      <c r="Z68" s="35">
        <f t="shared" si="117"/>
        <v>0</v>
      </c>
      <c r="AA68" s="35">
        <f t="shared" si="117"/>
        <v>0</v>
      </c>
      <c r="AB68" s="35">
        <f>SUM(AB66:AB67)</f>
        <v>0</v>
      </c>
      <c r="AC68" s="35">
        <f t="shared" ref="AC68:AM68" si="118">SUM(AC66:AC67)</f>
        <v>0</v>
      </c>
      <c r="AD68" s="35">
        <f t="shared" si="118"/>
        <v>0</v>
      </c>
      <c r="AE68" s="35">
        <f t="shared" si="118"/>
        <v>8625926.9150280021</v>
      </c>
      <c r="AF68" s="35">
        <f t="shared" si="118"/>
        <v>8625926.9150280021</v>
      </c>
      <c r="AG68" s="35">
        <f t="shared" si="118"/>
        <v>8625926.9150280021</v>
      </c>
      <c r="AH68" s="35">
        <f t="shared" si="118"/>
        <v>8625926.9150280021</v>
      </c>
      <c r="AI68" s="35">
        <f t="shared" si="118"/>
        <v>8625926.9150280021</v>
      </c>
      <c r="AJ68" s="35">
        <f t="shared" si="118"/>
        <v>8625926.9150280021</v>
      </c>
      <c r="AK68" s="35">
        <f t="shared" si="118"/>
        <v>8625926.9150280021</v>
      </c>
      <c r="AL68" s="35">
        <f t="shared" si="118"/>
        <v>8625926.9150280021</v>
      </c>
      <c r="AM68" s="35">
        <f t="shared" si="118"/>
        <v>8625926.9150280021</v>
      </c>
      <c r="AN68" s="35">
        <f>SUM(AN66:AN67)</f>
        <v>9919815.9522822015</v>
      </c>
      <c r="AO68" s="35">
        <f t="shared" ref="AO68:AY68" si="119">SUM(AO66:AO67)</f>
        <v>9919815.9522822015</v>
      </c>
      <c r="AP68" s="35">
        <f t="shared" si="119"/>
        <v>9919815.9522822015</v>
      </c>
      <c r="AQ68" s="35">
        <f t="shared" si="119"/>
        <v>9919815.9522822015</v>
      </c>
      <c r="AR68" s="35">
        <f t="shared" si="119"/>
        <v>9919815.9522822015</v>
      </c>
      <c r="AS68" s="35">
        <f t="shared" si="119"/>
        <v>9919815.9522822015</v>
      </c>
      <c r="AT68" s="35">
        <f t="shared" si="119"/>
        <v>9919815.9522822015</v>
      </c>
      <c r="AU68" s="35">
        <f t="shared" si="119"/>
        <v>9919815.9522822015</v>
      </c>
      <c r="AV68" s="35">
        <f t="shared" si="119"/>
        <v>9919815.9522822015</v>
      </c>
      <c r="AW68" s="35">
        <f t="shared" si="119"/>
        <v>9919815.9522822015</v>
      </c>
      <c r="AX68" s="35">
        <f t="shared" si="119"/>
        <v>9919815.9522822015</v>
      </c>
      <c r="AY68" s="35">
        <f t="shared" si="119"/>
        <v>9919815.9522822015</v>
      </c>
      <c r="AZ68" s="35">
        <f>SUM(AZ66:AZ67)</f>
        <v>9919815.9522822015</v>
      </c>
      <c r="BA68" s="35">
        <f t="shared" ref="BA68:BK68" si="120">SUM(BA66:BA67)</f>
        <v>9919815.9522822015</v>
      </c>
      <c r="BB68" s="35">
        <f t="shared" si="120"/>
        <v>9919815.9522822015</v>
      </c>
      <c r="BC68" s="35">
        <f t="shared" si="120"/>
        <v>9919815.9522822015</v>
      </c>
      <c r="BD68" s="35">
        <f t="shared" si="120"/>
        <v>9919815.9522822015</v>
      </c>
      <c r="BE68" s="35">
        <f t="shared" si="120"/>
        <v>9919815.9522822015</v>
      </c>
      <c r="BF68" s="35">
        <f t="shared" si="120"/>
        <v>9919815.9522822015</v>
      </c>
      <c r="BG68" s="35">
        <f t="shared" si="120"/>
        <v>9919815.9522822015</v>
      </c>
      <c r="BH68" s="35">
        <f t="shared" si="120"/>
        <v>9919815.9522822015</v>
      </c>
      <c r="BI68" s="35">
        <f t="shared" si="120"/>
        <v>9919815.9522822015</v>
      </c>
      <c r="BJ68" s="35">
        <f t="shared" si="120"/>
        <v>9919815.9522822015</v>
      </c>
      <c r="BK68" s="35">
        <f t="shared" si="120"/>
        <v>9919815.9522822015</v>
      </c>
      <c r="BL68" s="35">
        <f>SUM(BL66:BL67)</f>
        <v>9919815.9522822015</v>
      </c>
      <c r="BM68" s="35">
        <f t="shared" ref="BM68:BW68" si="121">SUM(BM66:BM67)</f>
        <v>9919815.9522822015</v>
      </c>
      <c r="BN68" s="35">
        <f t="shared" si="121"/>
        <v>9919815.9522822015</v>
      </c>
      <c r="BO68" s="35">
        <f t="shared" si="121"/>
        <v>9919815.9522822015</v>
      </c>
      <c r="BP68" s="35">
        <f t="shared" si="121"/>
        <v>9919815.9522822015</v>
      </c>
      <c r="BQ68" s="35">
        <f t="shared" si="121"/>
        <v>9919815.9522822015</v>
      </c>
      <c r="BR68" s="35">
        <f t="shared" si="121"/>
        <v>9919815.9522822015</v>
      </c>
      <c r="BS68" s="35">
        <f t="shared" si="121"/>
        <v>9919815.9522822015</v>
      </c>
      <c r="BT68" s="35">
        <f t="shared" si="121"/>
        <v>9919815.9522822015</v>
      </c>
      <c r="BU68" s="35">
        <f t="shared" si="121"/>
        <v>9919815.9522822015</v>
      </c>
      <c r="BV68" s="35">
        <f t="shared" si="121"/>
        <v>9919815.9522822015</v>
      </c>
      <c r="BW68" s="35">
        <f t="shared" si="121"/>
        <v>9919815.9522822015</v>
      </c>
      <c r="BX68" s="35">
        <f>SUM(BX66:BX67)</f>
        <v>11408868.345124532</v>
      </c>
      <c r="BY68" s="35">
        <f t="shared" ref="BY68:CI68" si="122">SUM(BY66:BY67)</f>
        <v>11408868.345124532</v>
      </c>
      <c r="BZ68" s="35">
        <f t="shared" si="122"/>
        <v>11408868.345124532</v>
      </c>
      <c r="CA68" s="35">
        <f t="shared" si="122"/>
        <v>11408868.345124532</v>
      </c>
      <c r="CB68" s="35">
        <f t="shared" si="122"/>
        <v>11408868.345124532</v>
      </c>
      <c r="CC68" s="35">
        <f t="shared" si="122"/>
        <v>11408868.345124532</v>
      </c>
      <c r="CD68" s="35">
        <f t="shared" si="122"/>
        <v>11408868.345124532</v>
      </c>
      <c r="CE68" s="35">
        <f t="shared" si="122"/>
        <v>11408868.345124532</v>
      </c>
      <c r="CF68" s="35">
        <f t="shared" si="122"/>
        <v>11408868.345124532</v>
      </c>
      <c r="CG68" s="35">
        <f t="shared" si="122"/>
        <v>11408868.345124532</v>
      </c>
      <c r="CH68" s="35">
        <f t="shared" si="122"/>
        <v>11408868.345124532</v>
      </c>
      <c r="CI68" s="35">
        <f t="shared" si="122"/>
        <v>11408868.345124532</v>
      </c>
      <c r="CJ68" s="35">
        <f>SUM(CJ66:CJ67)</f>
        <v>11408868.345124532</v>
      </c>
      <c r="CK68" s="35">
        <f t="shared" ref="CK68:CU68" si="123">SUM(CK66:CK67)</f>
        <v>11408868.345124532</v>
      </c>
      <c r="CL68" s="35">
        <f t="shared" si="123"/>
        <v>11408868.345124532</v>
      </c>
      <c r="CM68" s="35">
        <f t="shared" si="123"/>
        <v>11408868.345124532</v>
      </c>
      <c r="CN68" s="35">
        <f t="shared" si="123"/>
        <v>11408868.345124532</v>
      </c>
      <c r="CO68" s="35">
        <f t="shared" si="123"/>
        <v>11408868.345124532</v>
      </c>
      <c r="CP68" s="35">
        <f t="shared" si="123"/>
        <v>11408868.345124532</v>
      </c>
      <c r="CQ68" s="35">
        <f t="shared" si="123"/>
        <v>11408868.345124532</v>
      </c>
      <c r="CR68" s="35">
        <f t="shared" si="123"/>
        <v>11408868.345124532</v>
      </c>
      <c r="CS68" s="35">
        <f t="shared" si="123"/>
        <v>11408868.345124532</v>
      </c>
      <c r="CT68" s="35">
        <f t="shared" si="123"/>
        <v>11408868.345124532</v>
      </c>
      <c r="CU68" s="35">
        <f t="shared" si="123"/>
        <v>11408868.345124532</v>
      </c>
      <c r="CV68" s="35">
        <f>SUM(CV66:CV67)</f>
        <v>11408868.345124532</v>
      </c>
      <c r="CW68" s="35">
        <f t="shared" ref="CW68:DG68" si="124">SUM(CW66:CW67)</f>
        <v>11408868.345124532</v>
      </c>
      <c r="CX68" s="35">
        <f t="shared" si="124"/>
        <v>11408868.345124532</v>
      </c>
      <c r="CY68" s="35">
        <f t="shared" si="124"/>
        <v>11408868.345124532</v>
      </c>
      <c r="CZ68" s="35">
        <f t="shared" si="124"/>
        <v>11408868.345124532</v>
      </c>
      <c r="DA68" s="35">
        <f t="shared" si="124"/>
        <v>11408868.345124532</v>
      </c>
      <c r="DB68" s="35">
        <f t="shared" si="124"/>
        <v>11408868.345124532</v>
      </c>
      <c r="DC68" s="35">
        <f t="shared" si="124"/>
        <v>11408868.345124532</v>
      </c>
      <c r="DD68" s="35">
        <f t="shared" si="124"/>
        <v>11408868.345124532</v>
      </c>
      <c r="DE68" s="35">
        <f t="shared" si="124"/>
        <v>11408868.345124532</v>
      </c>
      <c r="DF68" s="35">
        <f t="shared" si="124"/>
        <v>11408868.345124532</v>
      </c>
      <c r="DG68" s="35">
        <f t="shared" si="124"/>
        <v>11408868.345124532</v>
      </c>
      <c r="DH68" s="35">
        <f>SUM(DH66:DH67)</f>
        <v>13118956.596893206</v>
      </c>
      <c r="DI68" s="35">
        <f t="shared" ref="DI68:DS68" si="125">SUM(DI66:DI67)</f>
        <v>13118956.596893206</v>
      </c>
      <c r="DJ68" s="35">
        <f t="shared" si="125"/>
        <v>13118956.596893206</v>
      </c>
      <c r="DK68" s="35">
        <f t="shared" si="125"/>
        <v>13118956.596893206</v>
      </c>
      <c r="DL68" s="35">
        <f t="shared" si="125"/>
        <v>13118956.596893206</v>
      </c>
      <c r="DM68" s="35">
        <f t="shared" si="125"/>
        <v>13118956.596893206</v>
      </c>
      <c r="DN68" s="35">
        <f t="shared" si="125"/>
        <v>13118956.596893206</v>
      </c>
      <c r="DO68" s="35">
        <f t="shared" si="125"/>
        <v>13118956.596893206</v>
      </c>
      <c r="DP68" s="35">
        <f t="shared" si="125"/>
        <v>13118956.596893206</v>
      </c>
      <c r="DQ68" s="35">
        <f t="shared" si="125"/>
        <v>13118956.596893206</v>
      </c>
      <c r="DR68" s="35">
        <f t="shared" si="125"/>
        <v>13118956.596893206</v>
      </c>
      <c r="DS68" s="35">
        <f t="shared" si="125"/>
        <v>13118956.596893206</v>
      </c>
      <c r="DT68" s="35">
        <f>SUM(DT66:DT67)</f>
        <v>13118956.596893206</v>
      </c>
      <c r="DU68" s="35">
        <f t="shared" ref="DU68:EE68" si="126">SUM(DU66:DU67)</f>
        <v>13118956.596893206</v>
      </c>
      <c r="DV68" s="35">
        <f t="shared" si="126"/>
        <v>13118956.596893206</v>
      </c>
      <c r="DW68" s="35">
        <f t="shared" si="126"/>
        <v>13118956.596893206</v>
      </c>
      <c r="DX68" s="35">
        <f t="shared" si="126"/>
        <v>13118956.596893206</v>
      </c>
      <c r="DY68" s="35">
        <f t="shared" si="126"/>
        <v>13118956.596893206</v>
      </c>
      <c r="DZ68" s="35">
        <f t="shared" si="126"/>
        <v>13118956.596893206</v>
      </c>
      <c r="EA68" s="35">
        <f t="shared" si="126"/>
        <v>13118956.596893206</v>
      </c>
      <c r="EB68" s="35">
        <f t="shared" si="126"/>
        <v>13118956.596893206</v>
      </c>
      <c r="EC68" s="35">
        <f t="shared" si="126"/>
        <v>13118956.596893206</v>
      </c>
      <c r="ED68" s="35">
        <f t="shared" si="126"/>
        <v>13118956.596893206</v>
      </c>
      <c r="EE68" s="35">
        <f t="shared" si="126"/>
        <v>13118956.596893206</v>
      </c>
      <c r="EF68" s="35">
        <f>SUM(EF66:EF67)</f>
        <v>13118956.596893206</v>
      </c>
      <c r="EG68" s="35">
        <f t="shared" ref="EG68:EQ68" si="127">SUM(EG66:EG67)</f>
        <v>13118956.596893206</v>
      </c>
      <c r="EH68" s="35">
        <f t="shared" si="127"/>
        <v>13118956.596893206</v>
      </c>
      <c r="EI68" s="35">
        <f t="shared" si="127"/>
        <v>13118956.596893206</v>
      </c>
      <c r="EJ68" s="35">
        <f t="shared" si="127"/>
        <v>13118956.596893206</v>
      </c>
      <c r="EK68" s="35">
        <f t="shared" si="127"/>
        <v>13118956.596893206</v>
      </c>
      <c r="EL68" s="35">
        <f t="shared" si="127"/>
        <v>13118956.596893206</v>
      </c>
      <c r="EM68" s="35">
        <f t="shared" si="127"/>
        <v>13118956.596893206</v>
      </c>
      <c r="EN68" s="35">
        <f t="shared" si="127"/>
        <v>13118956.596893206</v>
      </c>
      <c r="EO68" s="35">
        <f t="shared" si="127"/>
        <v>13118956.596893206</v>
      </c>
      <c r="EP68" s="35">
        <f t="shared" si="127"/>
        <v>13118956.596893206</v>
      </c>
      <c r="EQ68" s="35">
        <f t="shared" si="127"/>
        <v>13118956.596893206</v>
      </c>
      <c r="ER68" s="35">
        <f>SUM(ER66:ER67)</f>
        <v>15086800.086437989</v>
      </c>
      <c r="ES68" s="35">
        <f t="shared" ref="ES68:FC68" si="128">SUM(ES66:ES67)</f>
        <v>15086800.086437989</v>
      </c>
      <c r="ET68" s="35">
        <f t="shared" si="128"/>
        <v>15086800.086437989</v>
      </c>
      <c r="EU68" s="35">
        <f t="shared" si="128"/>
        <v>15086800.086437989</v>
      </c>
      <c r="EV68" s="35">
        <f t="shared" si="128"/>
        <v>15086800.086437989</v>
      </c>
      <c r="EW68" s="35">
        <f t="shared" si="128"/>
        <v>15086800.086437989</v>
      </c>
      <c r="EX68" s="35">
        <f t="shared" si="128"/>
        <v>15086800.086437989</v>
      </c>
      <c r="EY68" s="35">
        <f t="shared" si="128"/>
        <v>15086800.086437989</v>
      </c>
      <c r="EZ68" s="35">
        <f t="shared" si="128"/>
        <v>15086800.086437989</v>
      </c>
      <c r="FA68" s="35">
        <f t="shared" si="128"/>
        <v>15086800.086437989</v>
      </c>
      <c r="FB68" s="35">
        <f t="shared" si="128"/>
        <v>15086800.086437989</v>
      </c>
      <c r="FC68" s="35">
        <f t="shared" si="128"/>
        <v>15086800.086437989</v>
      </c>
      <c r="FD68" s="35">
        <f>SUM(FD66:FD67)</f>
        <v>15086800.086437989</v>
      </c>
      <c r="FE68" s="35">
        <f>SUM(FE66:FE67)</f>
        <v>15086800.086437989</v>
      </c>
      <c r="FF68" s="35">
        <f>SUM(FF66:FF67)</f>
        <v>15086800.086437989</v>
      </c>
      <c r="FG68" s="36">
        <f t="shared" si="90"/>
        <v>1544050415.726619</v>
      </c>
    </row>
    <row r="69" spans="1:163">
      <c r="B69" s="40" t="s">
        <v>134</v>
      </c>
      <c r="C69" s="40"/>
      <c r="D69" s="41">
        <f>D68/(1+$B$984)^(31/365)</f>
        <v>0</v>
      </c>
      <c r="E69" s="41">
        <f>E68/(1+$B$984)^(28/365)</f>
        <v>0</v>
      </c>
      <c r="F69" s="41">
        <f>F68/(1+$B$984)^(31/365)</f>
        <v>0</v>
      </c>
      <c r="G69" s="41">
        <f>G68/(1+$B$984)^(30/365)</f>
        <v>0</v>
      </c>
      <c r="H69" s="41">
        <f>H68/(1+$B$984)^(31/365)</f>
        <v>0</v>
      </c>
      <c r="I69" s="41">
        <f>I68/(1+$B$984)^(30/365)</f>
        <v>0</v>
      </c>
      <c r="J69" s="41">
        <f>J68/(1+$B$984)^(31/365)</f>
        <v>0</v>
      </c>
      <c r="K69" s="41">
        <f>K68/(1+$B$984)^(31/365)</f>
        <v>0</v>
      </c>
      <c r="L69" s="42">
        <f>L68*[1]Sheet2!B3</f>
        <v>0</v>
      </c>
      <c r="M69" s="42">
        <f>M68*[1]Sheet2!B4</f>
        <v>0</v>
      </c>
      <c r="N69" s="42">
        <f>N68*[1]Sheet2!B5</f>
        <v>0</v>
      </c>
      <c r="O69" s="42">
        <f>O68*[1]Sheet2!B6</f>
        <v>0</v>
      </c>
      <c r="P69" s="41">
        <f>P68*[1]Sheet2!B7</f>
        <v>0</v>
      </c>
      <c r="Q69" s="41">
        <f>Q68*[1]Sheet2!B8</f>
        <v>0</v>
      </c>
      <c r="R69" s="41">
        <f>R68*[1]Sheet2!B9</f>
        <v>0</v>
      </c>
      <c r="S69" s="41">
        <f>S68*[1]Sheet2!B10</f>
        <v>0</v>
      </c>
      <c r="T69" s="41">
        <f>T68*[1]Sheet2!B11</f>
        <v>0</v>
      </c>
      <c r="U69" s="41">
        <f>U68*[1]Sheet2!B12</f>
        <v>0</v>
      </c>
      <c r="V69" s="41">
        <f>V68*[1]Sheet2!B13</f>
        <v>0</v>
      </c>
      <c r="W69" s="41">
        <f>W68*[1]Sheet2!B14</f>
        <v>0</v>
      </c>
      <c r="X69" s="41">
        <f>X68*[1]Sheet2!B15</f>
        <v>0</v>
      </c>
      <c r="Y69" s="41">
        <f>Y68*[1]Sheet2!B16</f>
        <v>0</v>
      </c>
      <c r="Z69" s="41">
        <f>Z68*[1]Sheet2!B17</f>
        <v>0</v>
      </c>
      <c r="AA69" s="41">
        <f>AA68*[1]Sheet2!B18</f>
        <v>0</v>
      </c>
      <c r="AB69" s="41">
        <f>AB68*[1]Sheet2!B19</f>
        <v>0</v>
      </c>
      <c r="AC69" s="41">
        <f>AC68*[1]Sheet2!B20</f>
        <v>0</v>
      </c>
      <c r="AD69" s="41">
        <f>AD68*[1]Sheet2!B21</f>
        <v>0</v>
      </c>
      <c r="AE69" s="41">
        <f>AE68*[1]Sheet2!B22</f>
        <v>7081006.379385639</v>
      </c>
      <c r="AF69" s="41">
        <f>AF68*[1]Sheet2!B23</f>
        <v>7011475.9099453483</v>
      </c>
      <c r="AG69" s="41">
        <f>AG68*[1]Sheet2!B24</f>
        <v>6942628.1804888342</v>
      </c>
      <c r="AH69" s="41">
        <f>AH68*[1]Sheet2!B25</f>
        <v>6874456.486992823</v>
      </c>
      <c r="AI69" s="41">
        <f>AI68*[1]Sheet2!B26</f>
        <v>6806954.1912628012</v>
      </c>
      <c r="AJ69" s="41">
        <f>AJ68*[1]Sheet2!B27</f>
        <v>6740114.7202866264</v>
      </c>
      <c r="AK69" s="41">
        <f>AK68*[1]Sheet2!B28</f>
        <v>6673931.5655944822</v>
      </c>
      <c r="AL69" s="41">
        <f>AL68*[1]Sheet2!B29</f>
        <v>6608398.2826251164</v>
      </c>
      <c r="AM69" s="41">
        <f>AM68*[1]Sheet2!B30</f>
        <v>6543508.4900983097</v>
      </c>
      <c r="AN69" s="41">
        <f>AN68*[1]Sheet2!B31</f>
        <v>7451144.249802514</v>
      </c>
      <c r="AO69" s="41">
        <f>AO68*[1]Sheet2!B32</f>
        <v>7377979.2885246454</v>
      </c>
      <c r="AP69" s="41">
        <f>AP68*[1]Sheet2!B33</f>
        <v>7305532.7553672539</v>
      </c>
      <c r="AQ69" s="41">
        <f>AQ68*[1]Sheet2!B34</f>
        <v>7233797.5958748292</v>
      </c>
      <c r="AR69" s="41">
        <f>AR68*[1]Sheet2!B35</f>
        <v>7162766.8248616178</v>
      </c>
      <c r="AS69" s="41">
        <f>AS68*[1]Sheet2!B36</f>
        <v>7092433.5257314481</v>
      </c>
      <c r="AT69" s="41">
        <f>AT68*[1]Sheet2!B37</f>
        <v>7022790.8498042244</v>
      </c>
      <c r="AU69" s="41">
        <f>AU68*[1]Sheet2!B38</f>
        <v>6953832.0156490384</v>
      </c>
      <c r="AV69" s="41">
        <f>AV68*[1]Sheet2!B39</f>
        <v>6885550.3084238349</v>
      </c>
      <c r="AW69" s="41">
        <f>AW68*[1]Sheet2!B40</f>
        <v>6817939.079221555</v>
      </c>
      <c r="AX69" s="41">
        <f>AX68*[1]Sheet2!B41</f>
        <v>6750991.7444226965</v>
      </c>
      <c r="AY69" s="41">
        <f>AY68*[1]Sheet2!B42</f>
        <v>6684701.7850542432</v>
      </c>
      <c r="AZ69" s="41">
        <f>AZ68*[1]Sheet2!B43</f>
        <v>6619062.7461548755</v>
      </c>
      <c r="BA69" s="41">
        <f>BA68*[1]Sheet2!B44</f>
        <v>6554068.236146424</v>
      </c>
      <c r="BB69" s="41">
        <f>BB68*[1]Sheet2!B45</f>
        <v>6489711.926211494</v>
      </c>
      <c r="BC69" s="41">
        <f>BC68*[1]Sheet2!B46</f>
        <v>6425987.549677196</v>
      </c>
      <c r="BD69" s="41">
        <f>BD68*[1]Sheet2!B47</f>
        <v>6362888.9014049312</v>
      </c>
      <c r="BE69" s="41">
        <f>BE68*[1]Sheet2!B48</f>
        <v>6300409.8371861689</v>
      </c>
      <c r="BF69" s="41">
        <f>BF68*[1]Sheet2!B49</f>
        <v>6238544.2731441567</v>
      </c>
      <c r="BG69" s="41">
        <f>BG68*[1]Sheet2!B50</f>
        <v>6177286.1851415038</v>
      </c>
      <c r="BH69" s="41">
        <f>BH68*[1]Sheet2!B51</f>
        <v>6116629.6081935847</v>
      </c>
      <c r="BI69" s="41">
        <f>BI68*[1]Sheet2!B52</f>
        <v>6056568.6358876983</v>
      </c>
      <c r="BJ69" s="41">
        <f>BJ68*[1]Sheet2!B53</f>
        <v>5997097.419807937</v>
      </c>
      <c r="BK69" s="41">
        <f>BK68*[1]Sheet2!B54</f>
        <v>5938210.1689656945</v>
      </c>
      <c r="BL69" s="41">
        <f>BL68*[1]Sheet2!B55</f>
        <v>5879901.1492357729</v>
      </c>
      <c r="BM69" s="41">
        <f>BM68*[1]Sheet2!B56</f>
        <v>5822164.6827980261</v>
      </c>
      <c r="BN69" s="41">
        <f>BN68*[1]Sheet2!B57</f>
        <v>5764995.1475844812</v>
      </c>
      <c r="BO69" s="41">
        <f>BO68*[1]Sheet2!B58</f>
        <v>5708386.9767318899</v>
      </c>
      <c r="BP69" s="41">
        <f>BP68*[1]Sheet2!B59</f>
        <v>5652334.6580396639</v>
      </c>
      <c r="BQ69" s="41">
        <f>BQ68*[1]Sheet2!B60</f>
        <v>5596832.733433119</v>
      </c>
      <c r="BR69" s="41">
        <f>BR68*[1]Sheet2!B61</f>
        <v>5541875.7984320028</v>
      </c>
      <c r="BS69" s="41">
        <f>BS68*[1]Sheet2!B62</f>
        <v>5487458.5016242303</v>
      </c>
      <c r="BT69" s="41">
        <f>BT68*[1]Sheet2!B63</f>
        <v>5433575.5441447943</v>
      </c>
      <c r="BU69" s="41">
        <f>BU68*[1]Sheet2!B64</f>
        <v>5380221.679159794</v>
      </c>
      <c r="BV69" s="41">
        <f>BV68*[1]Sheet2!B65</f>
        <v>5327391.7113555195</v>
      </c>
      <c r="BW69" s="41">
        <f>BW68*[1]Sheet2!B66</f>
        <v>5275080.4964325642</v>
      </c>
      <c r="BX69" s="41">
        <f>BX68*[1]Sheet2!B67</f>
        <v>6007344.0561148962</v>
      </c>
      <c r="BY69" s="41">
        <f>BY68*[1]Sheet2!B68</f>
        <v>5948356.1905585239</v>
      </c>
      <c r="BZ69" s="41">
        <f>BZ68*[1]Sheet2!B69</f>
        <v>5889947.5440797331</v>
      </c>
      <c r="CA69" s="41">
        <f>CA68*[1]Sheet2!B70</f>
        <v>5832112.4291572571</v>
      </c>
      <c r="CB69" s="41">
        <f>CB68*[1]Sheet2!B71</f>
        <v>5774845.2141172625</v>
      </c>
      <c r="CC69" s="41">
        <f>CC68*[1]Sheet2!B72</f>
        <v>5718140.3225849615</v>
      </c>
      <c r="CD69" s="41">
        <f>CD68*[1]Sheet2!B73</f>
        <v>5661992.2329416247</v>
      </c>
      <c r="CE69" s="41">
        <f>CE68*[1]Sheet2!B74</f>
        <v>5606395.4777869051</v>
      </c>
      <c r="CF69" s="41">
        <f>CF68*[1]Sheet2!B75</f>
        <v>5551344.6434064582</v>
      </c>
      <c r="CG69" s="41">
        <f>CG68*[1]Sheet2!B76</f>
        <v>5496834.3692447823</v>
      </c>
      <c r="CH69" s="41">
        <f>CH68*[1]Sheet2!B77</f>
        <v>5442859.3473832319</v>
      </c>
      <c r="CI69" s="41">
        <f>CI68*[1]Sheet2!B78</f>
        <v>5389414.3220231701</v>
      </c>
      <c r="CJ69" s="41">
        <f>CJ68*[1]Sheet2!B79</f>
        <v>5336494.0889741769</v>
      </c>
      <c r="CK69" s="41">
        <f>CK68*[1]Sheet2!B80</f>
        <v>5284093.4951473</v>
      </c>
      <c r="CL69" s="41">
        <f>CL68*[1]Sheet2!B81</f>
        <v>5232207.4380532717</v>
      </c>
      <c r="CM69" s="41">
        <f>CM68*[1]Sheet2!B82</f>
        <v>5180830.8653056575</v>
      </c>
      <c r="CN69" s="41">
        <f>CN68*[1]Sheet2!B83</f>
        <v>5129958.7741288804</v>
      </c>
      <c r="CO69" s="41">
        <f>CO68*[1]Sheet2!B84</f>
        <v>5079586.2108710762</v>
      </c>
      <c r="CP69" s="41">
        <f>CP68*[1]Sheet2!B85</f>
        <v>5029708.2705217358</v>
      </c>
      <c r="CQ69" s="41">
        <f>CQ68*[1]Sheet2!B86</f>
        <v>4980320.0962340822</v>
      </c>
      <c r="CR69" s="41">
        <f>CR68*[1]Sheet2!B87</f>
        <v>4931416.8788521318</v>
      </c>
      <c r="CS69" s="41">
        <f>CS68*[1]Sheet2!B88</f>
        <v>4882993.8564424114</v>
      </c>
      <c r="CT69" s="41">
        <f>CT68*[1]Sheet2!B89</f>
        <v>4835046.3138302621</v>
      </c>
      <c r="CU69" s="41">
        <f>CU68*[1]Sheet2!B90</f>
        <v>4787569.5821407009</v>
      </c>
      <c r="CV69" s="41">
        <f>CV68*[1]Sheet2!B91</f>
        <v>4740559.0383437918</v>
      </c>
      <c r="CW69" s="41">
        <f>CW68*[1]Sheet2!B92</f>
        <v>4694010.1048044814</v>
      </c>
      <c r="CX69" s="41">
        <f>CX68*[1]Sheet2!B93</f>
        <v>4647918.2488368507</v>
      </c>
      <c r="CY69" s="41">
        <f>CY68*[1]Sheet2!B94</f>
        <v>4602278.9822627455</v>
      </c>
      <c r="CZ69" s="41">
        <f>CZ68*[1]Sheet2!B95</f>
        <v>4557087.8609747458</v>
      </c>
      <c r="DA69" s="41">
        <f>DA68*[1]Sheet2!B96</f>
        <v>4512340.484503421</v>
      </c>
      <c r="DB69" s="41">
        <f>DB68*[1]Sheet2!B97</f>
        <v>4468032.4955888316</v>
      </c>
      <c r="DC69" s="41">
        <f>DC68*[1]Sheet2!B98</f>
        <v>4424159.5797562497</v>
      </c>
      <c r="DD69" s="41">
        <f>DD68*[1]Sheet2!B99</f>
        <v>4380717.4648960307</v>
      </c>
      <c r="DE69" s="41">
        <f>DE68*[1]Sheet2!B100</f>
        <v>4337701.9208476255</v>
      </c>
      <c r="DF69" s="41">
        <f>DF68*[1]Sheet2!B101</f>
        <v>4295108.7589876652</v>
      </c>
      <c r="DG69" s="41">
        <f>DG68*[1]Sheet2!B102</f>
        <v>4252933.8318220964</v>
      </c>
      <c r="DH69" s="41">
        <f>DH68*[1]Sheet2!B103</f>
        <v>4842390.5478814254</v>
      </c>
      <c r="DI69" s="41">
        <f>DI68*[1]Sheet2!B104</f>
        <v>4794841.7010130463</v>
      </c>
      <c r="DJ69" s="41">
        <f>DJ68*[1]Sheet2!B105</f>
        <v>4747759.7501573199</v>
      </c>
      <c r="DK69" s="41">
        <f>DK68*[1]Sheet2!B106</f>
        <v>4701140.1107259542</v>
      </c>
      <c r="DL69" s="41">
        <f>DL68*[1]Sheet2!B107</f>
        <v>4654978.2431480698</v>
      </c>
      <c r="DM69" s="41">
        <f>DM68*[1]Sheet2!B108</f>
        <v>4609269.6524281576</v>
      </c>
      <c r="DN69" s="41">
        <f>DN68*[1]Sheet2!B109</f>
        <v>4564009.8877083827</v>
      </c>
      <c r="DO69" s="41">
        <f>DO68*[1]Sheet2!B110</f>
        <v>4519194.5418351842</v>
      </c>
      <c r="DP69" s="41">
        <f>DP68*[1]Sheet2!B111</f>
        <v>4474819.2509301277</v>
      </c>
      <c r="DQ69" s="41">
        <f>DQ68*[1]Sheet2!B112</f>
        <v>4430879.693964975</v>
      </c>
      <c r="DR69" s="41">
        <f>DR68*[1]Sheet2!B113</f>
        <v>4387371.5923409276</v>
      </c>
      <c r="DS69" s="41">
        <f>DS68*[1]Sheet2!B114</f>
        <v>4344290.7094719969</v>
      </c>
      <c r="DT69" s="41">
        <f>DT68*[1]Sheet2!B115</f>
        <v>4301632.8503724709</v>
      </c>
      <c r="DU69" s="41">
        <f>DU68*[1]Sheet2!B116</f>
        <v>4259393.8612484243</v>
      </c>
      <c r="DV69" s="41">
        <f>DV68*[1]Sheet2!B117</f>
        <v>4217569.6290932503</v>
      </c>
      <c r="DW69" s="41">
        <f>DW68*[1]Sheet2!B118</f>
        <v>4176156.0812871535</v>
      </c>
      <c r="DX69" s="41">
        <f>DX68*[1]Sheet2!B119</f>
        <v>4135149.1852005813</v>
      </c>
      <c r="DY69" s="41">
        <f>DY68*[1]Sheet2!B120</f>
        <v>4094544.9478015495</v>
      </c>
      <c r="DZ69" s="41">
        <f>DZ68*[1]Sheet2!B121</f>
        <v>4054339.4152668207</v>
      </c>
      <c r="EA69" s="41">
        <f>EA68*[1]Sheet2!B122</f>
        <v>4014528.6725969021</v>
      </c>
      <c r="EB69" s="41">
        <f>EB68*[1]Sheet2!B123</f>
        <v>3975108.8432348236</v>
      </c>
      <c r="EC69" s="41">
        <f>EC68*[1]Sheet2!B124</f>
        <v>3936076.0886886613</v>
      </c>
      <c r="ED69" s="41">
        <f>ED68*[1]Sheet2!B125</f>
        <v>3897426.6081577637</v>
      </c>
      <c r="EE69" s="41">
        <f>EE68*[1]Sheet2!B126</f>
        <v>3859156.6381626511</v>
      </c>
      <c r="EF69" s="41">
        <f>EF68*[1]Sheet2!B127</f>
        <v>3821262.4521785472</v>
      </c>
      <c r="EG69" s="41">
        <f>EG68*[1]Sheet2!B128</f>
        <v>3783740.3602725118</v>
      </c>
      <c r="EH69" s="41">
        <f>EH68*[1]Sheet2!B129</f>
        <v>3746586.7087441324</v>
      </c>
      <c r="EI69" s="41">
        <f>EI68*[1]Sheet2!B130</f>
        <v>3709797.8797697495</v>
      </c>
      <c r="EJ69" s="41">
        <f>EJ68*[1]Sheet2!B131</f>
        <v>3673370.2910501687</v>
      </c>
      <c r="EK69" s="41">
        <f>EK68*[1]Sheet2!B132</f>
        <v>3637300.3954618392</v>
      </c>
      <c r="EL69" s="41">
        <f>EL68*[1]Sheet2!B133</f>
        <v>3601584.680711451</v>
      </c>
      <c r="EM69" s="41">
        <f>EM68*[1]Sheet2!B134</f>
        <v>3566219.6689939285</v>
      </c>
      <c r="EN69" s="41">
        <f>EN68*[1]Sheet2!B135</f>
        <v>3531201.9166537789</v>
      </c>
      <c r="EO69" s="41">
        <f>EO68*[1]Sheet2!B136</f>
        <v>3496528.0138497693</v>
      </c>
      <c r="EP69" s="41">
        <f>EP68*[1]Sheet2!B137</f>
        <v>3462194.5842228923</v>
      </c>
      <c r="EQ69" s="41">
        <f>EQ68*[1]Sheet2!B138</f>
        <v>3428198.2845675973</v>
      </c>
      <c r="ER69" s="35">
        <f>ER68*[1]Sheet2!B139</f>
        <v>3903716.1751849754</v>
      </c>
      <c r="ES69" s="35">
        <f>ES68*[1]Sheet2!B140</f>
        <v>3865384.4460945381</v>
      </c>
      <c r="ET69" s="35">
        <f>ET68*[1]Sheet2!B141</f>
        <v>3827429.107445702</v>
      </c>
      <c r="EU69" s="35">
        <f>EU68*[1]Sheet2!B142</f>
        <v>3789846.4633508064</v>
      </c>
      <c r="EV69" s="35">
        <f>EV68*[1]Sheet2!B143</f>
        <v>3752632.8542131926</v>
      </c>
      <c r="EW69" s="35">
        <f>EW68*[1]Sheet2!B144</f>
        <v>3715784.6563708484</v>
      </c>
      <c r="EX69" s="35">
        <f>EX68*[1]Sheet2!B145</f>
        <v>3679298.2817435586</v>
      </c>
      <c r="EY69" s="35">
        <f>EY68*[1]Sheet2!B146</f>
        <v>3643170.1774835144</v>
      </c>
      <c r="EZ69" s="35"/>
      <c r="FA69" s="35"/>
      <c r="FB69" s="35"/>
      <c r="FC69" s="35"/>
      <c r="FD69" s="43"/>
      <c r="FE69" s="43"/>
      <c r="FF69" s="43"/>
      <c r="FG69" s="36">
        <f t="shared" si="90"/>
        <v>648718555.48891675</v>
      </c>
    </row>
    <row r="70" spans="1:163">
      <c r="B70" s="40" t="s">
        <v>135</v>
      </c>
      <c r="C70" s="40"/>
      <c r="D70" s="41"/>
      <c r="E70" s="41"/>
      <c r="F70" s="41"/>
      <c r="G70" s="41"/>
      <c r="H70" s="41"/>
      <c r="I70" s="41"/>
      <c r="J70" s="41"/>
      <c r="K70" s="41"/>
      <c r="L70" s="42">
        <v>13688459.208920188</v>
      </c>
      <c r="M70" s="42">
        <v>13688459.208920188</v>
      </c>
      <c r="N70" s="42">
        <v>13688459.208920188</v>
      </c>
      <c r="O70" s="42">
        <v>13688459.208920188</v>
      </c>
      <c r="P70" s="42">
        <v>13688459.208920188</v>
      </c>
      <c r="Q70" s="42">
        <v>13688459.208920188</v>
      </c>
      <c r="R70" s="42">
        <v>13688459.208920188</v>
      </c>
      <c r="S70" s="42">
        <v>13688459.208920188</v>
      </c>
      <c r="T70" s="42">
        <v>13688459.208920188</v>
      </c>
      <c r="U70" s="42">
        <v>13688459.208920188</v>
      </c>
      <c r="V70" s="42">
        <v>13688459.208920188</v>
      </c>
      <c r="W70" s="42">
        <v>13688459.208920188</v>
      </c>
      <c r="X70" s="42">
        <v>13688459.208920188</v>
      </c>
      <c r="Y70" s="42">
        <v>13688459.208920188</v>
      </c>
      <c r="Z70" s="42">
        <v>13688459.208920188</v>
      </c>
      <c r="AA70" s="42">
        <v>13688459.208920188</v>
      </c>
      <c r="AB70" s="42">
        <v>13688459.208920188</v>
      </c>
      <c r="AC70" s="42">
        <v>13688459.208920188</v>
      </c>
      <c r="AD70" s="42">
        <v>13688459.208920188</v>
      </c>
      <c r="AE70" s="42">
        <v>13688459.208920188</v>
      </c>
      <c r="AF70" s="42">
        <v>13688459.208920188</v>
      </c>
      <c r="AG70" s="42">
        <v>13688459.208920188</v>
      </c>
      <c r="AH70" s="42">
        <v>13688459.208920188</v>
      </c>
      <c r="AI70" s="42">
        <v>13688459.208920188</v>
      </c>
      <c r="AJ70" s="42">
        <v>13688459.208920188</v>
      </c>
      <c r="AK70" s="42">
        <v>13688459.208920188</v>
      </c>
      <c r="AL70" s="42">
        <v>13688459.208920188</v>
      </c>
      <c r="AM70" s="42">
        <v>13688459.208920188</v>
      </c>
      <c r="AN70" s="42">
        <v>13688459.208920188</v>
      </c>
      <c r="AO70" s="42">
        <v>13688459.208920188</v>
      </c>
      <c r="AP70" s="42">
        <v>13688459.208920188</v>
      </c>
      <c r="AQ70" s="42">
        <v>13688459.208920188</v>
      </c>
      <c r="AR70" s="42">
        <v>13688459.208920188</v>
      </c>
      <c r="AS70" s="42">
        <v>13688459.208920188</v>
      </c>
      <c r="AT70" s="42">
        <v>13688459.208920188</v>
      </c>
      <c r="AU70" s="42">
        <v>13688459.208920188</v>
      </c>
      <c r="AV70" s="42">
        <v>16489789.249329824</v>
      </c>
      <c r="AW70" s="42">
        <v>16489789.249329824</v>
      </c>
      <c r="AX70" s="42">
        <v>16489789.249329824</v>
      </c>
      <c r="AY70" s="42">
        <v>16489789.249329824</v>
      </c>
      <c r="AZ70" s="42">
        <v>16489789.249329824</v>
      </c>
      <c r="BA70" s="42">
        <v>16489789.249329824</v>
      </c>
      <c r="BB70" s="42">
        <v>16489789.249329824</v>
      </c>
      <c r="BC70" s="42">
        <v>16489789.249329824</v>
      </c>
      <c r="BD70" s="42">
        <v>16489789.249329824</v>
      </c>
      <c r="BE70" s="42">
        <v>16489789.249329824</v>
      </c>
      <c r="BF70" s="42">
        <v>16489789.249329824</v>
      </c>
      <c r="BG70" s="42">
        <v>16489789.249329824</v>
      </c>
      <c r="BH70" s="42">
        <v>16489789.249329824</v>
      </c>
      <c r="BI70" s="42">
        <v>16489789.249329824</v>
      </c>
      <c r="BJ70" s="42">
        <v>16489789.249329824</v>
      </c>
      <c r="BK70" s="42">
        <v>16489789.249329824</v>
      </c>
      <c r="BL70" s="42">
        <v>16489789.249329824</v>
      </c>
      <c r="BM70" s="42">
        <v>16489789.249329824</v>
      </c>
      <c r="BN70" s="42">
        <v>16489789.249329824</v>
      </c>
      <c r="BO70" s="42">
        <v>16489789.249329824</v>
      </c>
      <c r="BP70" s="42">
        <v>16489789.249329824</v>
      </c>
      <c r="BQ70" s="42">
        <v>16489789.249329824</v>
      </c>
      <c r="BR70" s="42">
        <v>16489789.249329824</v>
      </c>
      <c r="BS70" s="42">
        <v>16489789.249329824</v>
      </c>
      <c r="BT70" s="42">
        <v>16489789.249329824</v>
      </c>
      <c r="BU70" s="42">
        <v>16489789.249329824</v>
      </c>
      <c r="BV70" s="42">
        <v>16489789.249329824</v>
      </c>
      <c r="BW70" s="42">
        <v>16489789.249329824</v>
      </c>
      <c r="BX70" s="42">
        <v>16489789.249329824</v>
      </c>
      <c r="BY70" s="42">
        <v>16489789.249329824</v>
      </c>
      <c r="BZ70" s="42">
        <v>16489789.249329824</v>
      </c>
      <c r="CA70" s="42">
        <v>16489789.249329824</v>
      </c>
      <c r="CB70" s="42">
        <v>16489789.249329824</v>
      </c>
      <c r="CC70" s="42">
        <v>16489789.249329824</v>
      </c>
      <c r="CD70" s="42">
        <v>16489789.249329824</v>
      </c>
      <c r="CE70" s="42">
        <v>16489789.249329824</v>
      </c>
      <c r="CF70" s="42">
        <v>17409107.77868326</v>
      </c>
      <c r="CG70" s="42">
        <v>17409107.77868326</v>
      </c>
      <c r="CH70" s="42">
        <v>17409107.77868326</v>
      </c>
      <c r="CI70" s="42">
        <v>17409107.77868326</v>
      </c>
      <c r="CJ70" s="42">
        <v>17409107.77868326</v>
      </c>
      <c r="CK70" s="42">
        <v>17409107.77868326</v>
      </c>
      <c r="CL70" s="42">
        <v>17409107.77868326</v>
      </c>
      <c r="CM70" s="42">
        <v>17409107.77868326</v>
      </c>
      <c r="CN70" s="42">
        <v>17409107.77868326</v>
      </c>
      <c r="CO70" s="42">
        <v>17409107.77868326</v>
      </c>
      <c r="CP70" s="42">
        <v>17409107.77868326</v>
      </c>
      <c r="CQ70" s="42">
        <v>17409107.77868326</v>
      </c>
      <c r="CR70" s="42">
        <v>17409107.77868326</v>
      </c>
      <c r="CS70" s="42">
        <v>17409107.77868326</v>
      </c>
      <c r="CT70" s="42">
        <v>17409107.77868326</v>
      </c>
      <c r="CU70" s="42">
        <v>17409107.77868326</v>
      </c>
      <c r="CV70" s="42">
        <v>17409107.77868326</v>
      </c>
      <c r="CW70" s="42">
        <v>17409107.77868326</v>
      </c>
      <c r="CX70" s="42">
        <v>17409107.77868326</v>
      </c>
      <c r="CY70" s="42">
        <v>17409107.77868326</v>
      </c>
      <c r="CZ70" s="42">
        <v>17409107.77868326</v>
      </c>
      <c r="DA70" s="42">
        <v>17409107.77868326</v>
      </c>
      <c r="DB70" s="42">
        <v>17409107.77868326</v>
      </c>
      <c r="DC70" s="42">
        <v>17409107.77868326</v>
      </c>
      <c r="DD70" s="42">
        <v>17409107.77868326</v>
      </c>
      <c r="DE70" s="42">
        <v>17409107.77868326</v>
      </c>
      <c r="DF70" s="42">
        <v>17409107.77868326</v>
      </c>
      <c r="DG70" s="42">
        <v>17409107.77868326</v>
      </c>
      <c r="DH70" s="42">
        <v>17409107.77868326</v>
      </c>
      <c r="DI70" s="42">
        <v>17409107.77868326</v>
      </c>
      <c r="DJ70" s="42">
        <v>17409107.77868326</v>
      </c>
      <c r="DK70" s="42">
        <v>17409107.77868326</v>
      </c>
      <c r="DL70" s="42">
        <v>17409107.77868326</v>
      </c>
      <c r="DM70" s="42">
        <v>17409107.77868326</v>
      </c>
      <c r="DN70" s="42">
        <v>17409107.77868326</v>
      </c>
      <c r="DO70" s="42">
        <v>17409107.77868326</v>
      </c>
      <c r="DP70" s="42">
        <v>17409107.77868326</v>
      </c>
      <c r="DQ70" s="42">
        <v>17409107.77868326</v>
      </c>
      <c r="DR70" s="42">
        <v>17409107.77868326</v>
      </c>
      <c r="DS70" s="42">
        <v>17409107.77868326</v>
      </c>
      <c r="DT70" s="42">
        <v>17409107.77868326</v>
      </c>
      <c r="DU70" s="42">
        <v>17409107.77868326</v>
      </c>
      <c r="DV70" s="42">
        <v>17409107.77868326</v>
      </c>
      <c r="DW70" s="42">
        <v>17409107.77868326</v>
      </c>
      <c r="DX70" s="42">
        <v>17409107.77868326</v>
      </c>
      <c r="DY70" s="42">
        <v>17409107.77868326</v>
      </c>
      <c r="DZ70" s="42">
        <v>17409107.77868326</v>
      </c>
      <c r="EA70" s="42">
        <v>17409107.77868326</v>
      </c>
      <c r="EB70" s="42">
        <v>17409107.77868326</v>
      </c>
      <c r="EC70" s="42">
        <v>17409107.77868326</v>
      </c>
      <c r="ED70" s="42">
        <v>17409107.77868326</v>
      </c>
      <c r="EE70" s="42">
        <v>17409107.77868326</v>
      </c>
      <c r="EF70" s="42">
        <v>17409107.77868326</v>
      </c>
      <c r="EG70" s="42">
        <v>17409107.77868326</v>
      </c>
      <c r="EH70" s="42">
        <v>17409107.77868326</v>
      </c>
      <c r="EI70" s="42">
        <v>17409107.77868326</v>
      </c>
      <c r="EJ70" s="42">
        <v>17409107.77868326</v>
      </c>
      <c r="EK70" s="42">
        <v>17409107.77868326</v>
      </c>
      <c r="EL70" s="42">
        <v>17409107.77868326</v>
      </c>
      <c r="EM70" s="42">
        <v>17409107.77868326</v>
      </c>
      <c r="EN70" s="42">
        <v>17409107.77868326</v>
      </c>
      <c r="EO70" s="42">
        <v>17409107.77868326</v>
      </c>
      <c r="EP70" s="42">
        <v>17409107.77868326</v>
      </c>
      <c r="EQ70" s="42">
        <v>17409107.77868326</v>
      </c>
      <c r="ER70" s="44">
        <v>17409107.77868326</v>
      </c>
      <c r="ES70" s="44">
        <v>17409107.77868326</v>
      </c>
      <c r="ET70" s="44">
        <v>17409107.77868326</v>
      </c>
      <c r="EU70" s="44">
        <v>17409107.77868326</v>
      </c>
      <c r="EV70" s="44">
        <v>17409107.77868326</v>
      </c>
      <c r="EW70" s="44">
        <v>17409107.77868326</v>
      </c>
      <c r="EX70" s="44">
        <v>17409107.77868326</v>
      </c>
      <c r="EY70" s="44">
        <v>17409107.77868326</v>
      </c>
      <c r="EZ70" s="39"/>
      <c r="FA70" s="39"/>
      <c r="FB70" s="39"/>
      <c r="FC70" s="39"/>
    </row>
    <row r="71" spans="1:163">
      <c r="B71" s="40" t="s">
        <v>136</v>
      </c>
      <c r="C71" s="40"/>
      <c r="D71" s="41">
        <f>D69-D70</f>
        <v>0</v>
      </c>
      <c r="E71" s="41">
        <f t="shared" ref="E71:K71" si="129">E69-E70</f>
        <v>0</v>
      </c>
      <c r="F71" s="41">
        <f t="shared" si="129"/>
        <v>0</v>
      </c>
      <c r="G71" s="41">
        <f t="shared" si="129"/>
        <v>0</v>
      </c>
      <c r="H71" s="41">
        <f t="shared" si="129"/>
        <v>0</v>
      </c>
      <c r="I71" s="41">
        <f t="shared" si="129"/>
        <v>0</v>
      </c>
      <c r="J71" s="41">
        <f t="shared" si="129"/>
        <v>0</v>
      </c>
      <c r="K71" s="41">
        <f t="shared" si="129"/>
        <v>0</v>
      </c>
      <c r="L71" s="42">
        <f t="shared" ref="L71:AA71" si="130">L68-L70</f>
        <v>-13688459.208920188</v>
      </c>
      <c r="M71" s="42">
        <f t="shared" si="130"/>
        <v>-13688459.208920188</v>
      </c>
      <c r="N71" s="42">
        <f t="shared" si="130"/>
        <v>-13688459.208920188</v>
      </c>
      <c r="O71" s="42">
        <f t="shared" si="130"/>
        <v>-13688459.208920188</v>
      </c>
      <c r="P71" s="41">
        <f t="shared" si="130"/>
        <v>-13688459.208920188</v>
      </c>
      <c r="Q71" s="41">
        <f t="shared" si="130"/>
        <v>-13688459.208920188</v>
      </c>
      <c r="R71" s="41">
        <f t="shared" si="130"/>
        <v>-13688459.208920188</v>
      </c>
      <c r="S71" s="41">
        <f t="shared" si="130"/>
        <v>-13688459.208920188</v>
      </c>
      <c r="T71" s="41">
        <f t="shared" si="130"/>
        <v>-13688459.208920188</v>
      </c>
      <c r="U71" s="41">
        <f t="shared" si="130"/>
        <v>-13688459.208920188</v>
      </c>
      <c r="V71" s="41">
        <f t="shared" si="130"/>
        <v>-13688459.208920188</v>
      </c>
      <c r="W71" s="41">
        <f t="shared" si="130"/>
        <v>-13688459.208920188</v>
      </c>
      <c r="X71" s="41">
        <f t="shared" si="130"/>
        <v>-13688459.208920188</v>
      </c>
      <c r="Y71" s="41">
        <f t="shared" si="130"/>
        <v>-13688459.208920188</v>
      </c>
      <c r="Z71" s="41">
        <f t="shared" si="130"/>
        <v>-13688459.208920188</v>
      </c>
      <c r="AA71" s="41">
        <f t="shared" si="130"/>
        <v>-13688459.208920188</v>
      </c>
      <c r="AB71" s="4">
        <f>AB68-AB70</f>
        <v>-13688459.208920188</v>
      </c>
      <c r="AC71" s="4">
        <f t="shared" ref="AC71:AM71" si="131">AC68-AC70</f>
        <v>-13688459.208920188</v>
      </c>
      <c r="AD71" s="4">
        <f t="shared" si="131"/>
        <v>-13688459.208920188</v>
      </c>
      <c r="AE71" s="4">
        <f t="shared" si="131"/>
        <v>-5062532.2938921861</v>
      </c>
      <c r="AF71" s="4">
        <f t="shared" si="131"/>
        <v>-5062532.2938921861</v>
      </c>
      <c r="AG71" s="4">
        <f t="shared" si="131"/>
        <v>-5062532.2938921861</v>
      </c>
      <c r="AH71" s="4">
        <f t="shared" si="131"/>
        <v>-5062532.2938921861</v>
      </c>
      <c r="AI71" s="4">
        <f t="shared" si="131"/>
        <v>-5062532.2938921861</v>
      </c>
      <c r="AJ71" s="4">
        <f t="shared" si="131"/>
        <v>-5062532.2938921861</v>
      </c>
      <c r="AK71" s="4">
        <f t="shared" si="131"/>
        <v>-5062532.2938921861</v>
      </c>
      <c r="AL71" s="4">
        <f t="shared" si="131"/>
        <v>-5062532.2938921861</v>
      </c>
      <c r="AM71" s="4">
        <f t="shared" si="131"/>
        <v>-5062532.2938921861</v>
      </c>
      <c r="AN71" s="4">
        <f>AN68-AN70</f>
        <v>-3768643.2566379867</v>
      </c>
      <c r="AO71" s="4">
        <f t="shared" ref="AO71:AY71" si="132">AO68-AO70</f>
        <v>-3768643.2566379867</v>
      </c>
      <c r="AP71" s="4">
        <f t="shared" si="132"/>
        <v>-3768643.2566379867</v>
      </c>
      <c r="AQ71" s="4">
        <f t="shared" si="132"/>
        <v>-3768643.2566379867</v>
      </c>
      <c r="AR71" s="4">
        <f t="shared" si="132"/>
        <v>-3768643.2566379867</v>
      </c>
      <c r="AS71" s="4">
        <f t="shared" si="132"/>
        <v>-3768643.2566379867</v>
      </c>
      <c r="AT71" s="4">
        <f t="shared" si="132"/>
        <v>-3768643.2566379867</v>
      </c>
      <c r="AU71" s="4">
        <f t="shared" si="132"/>
        <v>-3768643.2566379867</v>
      </c>
      <c r="AV71" s="4">
        <f t="shared" si="132"/>
        <v>-6569973.2970476225</v>
      </c>
      <c r="AW71" s="4">
        <f t="shared" si="132"/>
        <v>-6569973.2970476225</v>
      </c>
      <c r="AX71" s="4">
        <f t="shared" si="132"/>
        <v>-6569973.2970476225</v>
      </c>
      <c r="AY71" s="4">
        <f t="shared" si="132"/>
        <v>-6569973.2970476225</v>
      </c>
      <c r="AZ71" s="41">
        <f>AZ68-AZ70</f>
        <v>-6569973.2970476225</v>
      </c>
      <c r="BA71" s="41">
        <f t="shared" ref="BA71:BK71" si="133">BA68-BA70</f>
        <v>-6569973.2970476225</v>
      </c>
      <c r="BB71" s="41">
        <f t="shared" si="133"/>
        <v>-6569973.2970476225</v>
      </c>
      <c r="BC71" s="41">
        <f t="shared" si="133"/>
        <v>-6569973.2970476225</v>
      </c>
      <c r="BD71" s="41">
        <f t="shared" si="133"/>
        <v>-6569973.2970476225</v>
      </c>
      <c r="BE71" s="41">
        <f t="shared" si="133"/>
        <v>-6569973.2970476225</v>
      </c>
      <c r="BF71" s="41">
        <f t="shared" si="133"/>
        <v>-6569973.2970476225</v>
      </c>
      <c r="BG71" s="41">
        <f t="shared" si="133"/>
        <v>-6569973.2970476225</v>
      </c>
      <c r="BH71" s="41">
        <f t="shared" si="133"/>
        <v>-6569973.2970476225</v>
      </c>
      <c r="BI71" s="41">
        <f t="shared" si="133"/>
        <v>-6569973.2970476225</v>
      </c>
      <c r="BJ71" s="41">
        <f t="shared" si="133"/>
        <v>-6569973.2970476225</v>
      </c>
      <c r="BK71" s="41">
        <f t="shared" si="133"/>
        <v>-6569973.2970476225</v>
      </c>
      <c r="BL71" s="41">
        <f>BL68-BL70</f>
        <v>-6569973.2970476225</v>
      </c>
      <c r="BM71" s="41">
        <f>BM68-BM70</f>
        <v>-6569973.2970476225</v>
      </c>
      <c r="BN71" s="41">
        <f t="shared" ref="BN71:BW71" si="134">BN68-BN70</f>
        <v>-6569973.2970476225</v>
      </c>
      <c r="BO71" s="41">
        <f t="shared" si="134"/>
        <v>-6569973.2970476225</v>
      </c>
      <c r="BP71" s="41">
        <f t="shared" si="134"/>
        <v>-6569973.2970476225</v>
      </c>
      <c r="BQ71" s="41">
        <f t="shared" si="134"/>
        <v>-6569973.2970476225</v>
      </c>
      <c r="BR71" s="41">
        <f t="shared" si="134"/>
        <v>-6569973.2970476225</v>
      </c>
      <c r="BS71" s="41">
        <f t="shared" si="134"/>
        <v>-6569973.2970476225</v>
      </c>
      <c r="BT71" s="41">
        <f t="shared" si="134"/>
        <v>-6569973.2970476225</v>
      </c>
      <c r="BU71" s="41">
        <f t="shared" si="134"/>
        <v>-6569973.2970476225</v>
      </c>
      <c r="BV71" s="41">
        <f t="shared" si="134"/>
        <v>-6569973.2970476225</v>
      </c>
      <c r="BW71" s="41">
        <f t="shared" si="134"/>
        <v>-6569973.2970476225</v>
      </c>
      <c r="BX71" s="41">
        <f>BX68-BX70</f>
        <v>-5080920.9042052925</v>
      </c>
      <c r="BY71" s="41">
        <f t="shared" ref="BY71:CI71" si="135">BY68-BY70</f>
        <v>-5080920.9042052925</v>
      </c>
      <c r="BZ71" s="41">
        <f t="shared" si="135"/>
        <v>-5080920.9042052925</v>
      </c>
      <c r="CA71" s="41">
        <f t="shared" si="135"/>
        <v>-5080920.9042052925</v>
      </c>
      <c r="CB71" s="41">
        <f t="shared" si="135"/>
        <v>-5080920.9042052925</v>
      </c>
      <c r="CC71" s="41">
        <f t="shared" si="135"/>
        <v>-5080920.9042052925</v>
      </c>
      <c r="CD71" s="41">
        <f t="shared" si="135"/>
        <v>-5080920.9042052925</v>
      </c>
      <c r="CE71" s="41">
        <f t="shared" si="135"/>
        <v>-5080920.9042052925</v>
      </c>
      <c r="CF71" s="41">
        <f t="shared" si="135"/>
        <v>-6000239.4335587285</v>
      </c>
      <c r="CG71" s="41">
        <f t="shared" si="135"/>
        <v>-6000239.4335587285</v>
      </c>
      <c r="CH71" s="41">
        <f t="shared" si="135"/>
        <v>-6000239.4335587285</v>
      </c>
      <c r="CI71" s="41">
        <f t="shared" si="135"/>
        <v>-6000239.4335587285</v>
      </c>
      <c r="CJ71" s="41">
        <f>CJ68-CJ70</f>
        <v>-6000239.4335587285</v>
      </c>
      <c r="CK71" s="41">
        <f t="shared" ref="CK71:CU71" si="136">CK68-CK70</f>
        <v>-6000239.4335587285</v>
      </c>
      <c r="CL71" s="41">
        <f t="shared" si="136"/>
        <v>-6000239.4335587285</v>
      </c>
      <c r="CM71" s="41">
        <f t="shared" si="136"/>
        <v>-6000239.4335587285</v>
      </c>
      <c r="CN71" s="41">
        <f t="shared" si="136"/>
        <v>-6000239.4335587285</v>
      </c>
      <c r="CO71" s="41">
        <f t="shared" si="136"/>
        <v>-6000239.4335587285</v>
      </c>
      <c r="CP71" s="41">
        <f t="shared" si="136"/>
        <v>-6000239.4335587285</v>
      </c>
      <c r="CQ71" s="41">
        <f t="shared" si="136"/>
        <v>-6000239.4335587285</v>
      </c>
      <c r="CR71" s="41">
        <f t="shared" si="136"/>
        <v>-6000239.4335587285</v>
      </c>
      <c r="CS71" s="41">
        <f t="shared" si="136"/>
        <v>-6000239.4335587285</v>
      </c>
      <c r="CT71" s="41">
        <f t="shared" si="136"/>
        <v>-6000239.4335587285</v>
      </c>
      <c r="CU71" s="41">
        <f t="shared" si="136"/>
        <v>-6000239.4335587285</v>
      </c>
      <c r="CV71" s="41">
        <f>CV68-CV70</f>
        <v>-6000239.4335587285</v>
      </c>
      <c r="CW71" s="41">
        <f t="shared" ref="CW71:DG71" si="137">CW68-CW70</f>
        <v>-6000239.4335587285</v>
      </c>
      <c r="CX71" s="41">
        <f t="shared" si="137"/>
        <v>-6000239.4335587285</v>
      </c>
      <c r="CY71" s="41">
        <f t="shared" si="137"/>
        <v>-6000239.4335587285</v>
      </c>
      <c r="CZ71" s="41">
        <f t="shared" si="137"/>
        <v>-6000239.4335587285</v>
      </c>
      <c r="DA71" s="41">
        <f t="shared" si="137"/>
        <v>-6000239.4335587285</v>
      </c>
      <c r="DB71" s="41">
        <f t="shared" si="137"/>
        <v>-6000239.4335587285</v>
      </c>
      <c r="DC71" s="41">
        <f t="shared" si="137"/>
        <v>-6000239.4335587285</v>
      </c>
      <c r="DD71" s="41">
        <f t="shared" si="137"/>
        <v>-6000239.4335587285</v>
      </c>
      <c r="DE71" s="41">
        <f t="shared" si="137"/>
        <v>-6000239.4335587285</v>
      </c>
      <c r="DF71" s="41">
        <f t="shared" si="137"/>
        <v>-6000239.4335587285</v>
      </c>
      <c r="DG71" s="41">
        <f t="shared" si="137"/>
        <v>-6000239.4335587285</v>
      </c>
      <c r="DH71" s="41">
        <f>DH68-DH70</f>
        <v>-4290151.1817900538</v>
      </c>
      <c r="DI71" s="41">
        <f t="shared" ref="DI71:DS71" si="138">DI68-DI70</f>
        <v>-4290151.1817900538</v>
      </c>
      <c r="DJ71" s="41">
        <f t="shared" si="138"/>
        <v>-4290151.1817900538</v>
      </c>
      <c r="DK71" s="41">
        <f t="shared" si="138"/>
        <v>-4290151.1817900538</v>
      </c>
      <c r="DL71" s="41">
        <f t="shared" si="138"/>
        <v>-4290151.1817900538</v>
      </c>
      <c r="DM71" s="41">
        <f t="shared" si="138"/>
        <v>-4290151.1817900538</v>
      </c>
      <c r="DN71" s="41">
        <f t="shared" si="138"/>
        <v>-4290151.1817900538</v>
      </c>
      <c r="DO71" s="41">
        <f t="shared" si="138"/>
        <v>-4290151.1817900538</v>
      </c>
      <c r="DP71" s="41">
        <f t="shared" si="138"/>
        <v>-4290151.1817900538</v>
      </c>
      <c r="DQ71" s="41">
        <f t="shared" si="138"/>
        <v>-4290151.1817900538</v>
      </c>
      <c r="DR71" s="41">
        <f t="shared" si="138"/>
        <v>-4290151.1817900538</v>
      </c>
      <c r="DS71" s="41">
        <f t="shared" si="138"/>
        <v>-4290151.1817900538</v>
      </c>
      <c r="DT71" s="41">
        <f>DT68-DT70</f>
        <v>-4290151.1817900538</v>
      </c>
      <c r="DU71" s="41">
        <f t="shared" ref="DU71:EE71" si="139">DU68-DU70</f>
        <v>-4290151.1817900538</v>
      </c>
      <c r="DV71" s="41">
        <f t="shared" si="139"/>
        <v>-4290151.1817900538</v>
      </c>
      <c r="DW71" s="41">
        <f t="shared" si="139"/>
        <v>-4290151.1817900538</v>
      </c>
      <c r="DX71" s="41">
        <f t="shared" si="139"/>
        <v>-4290151.1817900538</v>
      </c>
      <c r="DY71" s="41">
        <f t="shared" si="139"/>
        <v>-4290151.1817900538</v>
      </c>
      <c r="DZ71" s="41">
        <f t="shared" si="139"/>
        <v>-4290151.1817900538</v>
      </c>
      <c r="EA71" s="41">
        <f t="shared" si="139"/>
        <v>-4290151.1817900538</v>
      </c>
      <c r="EB71" s="41">
        <f t="shared" si="139"/>
        <v>-4290151.1817900538</v>
      </c>
      <c r="EC71" s="41">
        <f t="shared" si="139"/>
        <v>-4290151.1817900538</v>
      </c>
      <c r="ED71" s="41">
        <f t="shared" si="139"/>
        <v>-4290151.1817900538</v>
      </c>
      <c r="EE71" s="41">
        <f t="shared" si="139"/>
        <v>-4290151.1817900538</v>
      </c>
      <c r="EF71" s="41">
        <f>EF68-EF70</f>
        <v>-4290151.1817900538</v>
      </c>
      <c r="EG71" s="41">
        <f t="shared" ref="EG71:EQ71" si="140">EG68-EG70</f>
        <v>-4290151.1817900538</v>
      </c>
      <c r="EH71" s="41">
        <f t="shared" si="140"/>
        <v>-4290151.1817900538</v>
      </c>
      <c r="EI71" s="41">
        <f t="shared" si="140"/>
        <v>-4290151.1817900538</v>
      </c>
      <c r="EJ71" s="41">
        <f t="shared" si="140"/>
        <v>-4290151.1817900538</v>
      </c>
      <c r="EK71" s="41">
        <f t="shared" si="140"/>
        <v>-4290151.1817900538</v>
      </c>
      <c r="EL71" s="41">
        <f t="shared" si="140"/>
        <v>-4290151.1817900538</v>
      </c>
      <c r="EM71" s="41">
        <f t="shared" si="140"/>
        <v>-4290151.1817900538</v>
      </c>
      <c r="EN71" s="41">
        <f t="shared" si="140"/>
        <v>-4290151.1817900538</v>
      </c>
      <c r="EO71" s="41">
        <f t="shared" si="140"/>
        <v>-4290151.1817900538</v>
      </c>
      <c r="EP71" s="41">
        <f t="shared" si="140"/>
        <v>-4290151.1817900538</v>
      </c>
      <c r="EQ71" s="41">
        <f t="shared" si="140"/>
        <v>-4290151.1817900538</v>
      </c>
      <c r="ER71" s="35">
        <f>ER68-ER70</f>
        <v>-2322307.6922452711</v>
      </c>
      <c r="ES71" s="35">
        <f t="shared" ref="ES71:EY71" si="141">ES68-ES70</f>
        <v>-2322307.6922452711</v>
      </c>
      <c r="ET71" s="35">
        <f t="shared" si="141"/>
        <v>-2322307.6922452711</v>
      </c>
      <c r="EU71" s="35">
        <f t="shared" si="141"/>
        <v>-2322307.6922452711</v>
      </c>
      <c r="EV71" s="35">
        <f t="shared" si="141"/>
        <v>-2322307.6922452711</v>
      </c>
      <c r="EW71" s="35">
        <f t="shared" si="141"/>
        <v>-2322307.6922452711</v>
      </c>
      <c r="EX71" s="35">
        <f t="shared" si="141"/>
        <v>-2322307.6922452711</v>
      </c>
      <c r="EY71" s="35">
        <f t="shared" si="141"/>
        <v>-2322307.6922452711</v>
      </c>
      <c r="EZ71" s="39"/>
      <c r="FA71" s="39"/>
      <c r="FB71" s="39"/>
      <c r="FC71" s="39"/>
    </row>
    <row r="72" spans="1:163" hidden="1"/>
    <row r="73" spans="1:163" ht="14.25" hidden="1" thickBot="1">
      <c r="A73" s="209"/>
      <c r="B73" s="210"/>
      <c r="C73" s="5"/>
    </row>
    <row r="74" spans="1:163" ht="14.25" hidden="1" thickBot="1">
      <c r="A74" s="46" t="s">
        <v>1</v>
      </c>
      <c r="B74" s="47" t="s">
        <v>2</v>
      </c>
      <c r="C74" s="48" t="s">
        <v>3</v>
      </c>
    </row>
    <row r="75" spans="1:163" ht="16.5" hidden="1">
      <c r="A75" s="8" t="s">
        <v>17</v>
      </c>
      <c r="B75" s="9" t="s">
        <v>18</v>
      </c>
      <c r="C75" s="10">
        <v>97177.1</v>
      </c>
    </row>
    <row r="76" spans="1:163" ht="16.5" hidden="1">
      <c r="A76" s="8" t="s">
        <v>137</v>
      </c>
      <c r="B76" s="9" t="s">
        <v>28</v>
      </c>
      <c r="C76" s="10">
        <v>62021</v>
      </c>
    </row>
    <row r="77" spans="1:163" ht="16.5" hidden="1">
      <c r="A77" s="8" t="s">
        <v>21</v>
      </c>
      <c r="B77" s="9" t="s">
        <v>22</v>
      </c>
      <c r="C77" s="10">
        <v>146711.25</v>
      </c>
    </row>
    <row r="78" spans="1:163" ht="16.5" hidden="1">
      <c r="A78" s="16" t="s">
        <v>23</v>
      </c>
      <c r="B78" s="17" t="s">
        <v>24</v>
      </c>
      <c r="C78" s="10">
        <v>246953</v>
      </c>
    </row>
    <row r="79" spans="1:163" ht="16.5" hidden="1">
      <c r="A79" s="16" t="s">
        <v>25</v>
      </c>
      <c r="B79" s="17" t="s">
        <v>138</v>
      </c>
      <c r="C79" s="10">
        <v>305756.89159999997</v>
      </c>
    </row>
    <row r="80" spans="1:163" ht="16.5" hidden="1">
      <c r="A80" s="8" t="s">
        <v>27</v>
      </c>
      <c r="B80" s="9" t="s">
        <v>28</v>
      </c>
      <c r="C80" s="10">
        <v>116802</v>
      </c>
    </row>
    <row r="81" spans="1:3" ht="16.5" hidden="1">
      <c r="A81" s="8" t="s">
        <v>29</v>
      </c>
      <c r="B81" s="9" t="s">
        <v>30</v>
      </c>
      <c r="C81" s="10">
        <v>189378.35450000002</v>
      </c>
    </row>
    <row r="82" spans="1:3" ht="16.5" hidden="1">
      <c r="A82" s="8" t="s">
        <v>31</v>
      </c>
      <c r="B82" s="9" t="s">
        <v>32</v>
      </c>
      <c r="C82" s="10">
        <v>376709.73340000003</v>
      </c>
    </row>
    <row r="83" spans="1:3" ht="16.5" hidden="1">
      <c r="A83" s="8" t="s">
        <v>33</v>
      </c>
      <c r="B83" s="9" t="s">
        <v>34</v>
      </c>
      <c r="C83" s="10">
        <v>190686.67500000002</v>
      </c>
    </row>
    <row r="84" spans="1:3" ht="16.5" hidden="1">
      <c r="A84" s="16" t="s">
        <v>35</v>
      </c>
      <c r="B84" s="17" t="s">
        <v>36</v>
      </c>
      <c r="C84" s="10">
        <v>72740</v>
      </c>
    </row>
    <row r="85" spans="1:3" hidden="1">
      <c r="A85" s="8" t="s">
        <v>37</v>
      </c>
      <c r="B85" s="9" t="s">
        <v>38</v>
      </c>
      <c r="C85" s="20">
        <v>936906</v>
      </c>
    </row>
    <row r="86" spans="1:3" ht="16.5" hidden="1">
      <c r="A86" s="8" t="s">
        <v>39</v>
      </c>
      <c r="B86" s="9" t="s">
        <v>40</v>
      </c>
      <c r="C86" s="10">
        <v>871656.65999999992</v>
      </c>
    </row>
    <row r="87" spans="1:3" ht="16.5" hidden="1">
      <c r="A87" s="8" t="s">
        <v>41</v>
      </c>
      <c r="B87" s="9" t="s">
        <v>42</v>
      </c>
      <c r="C87" s="10">
        <v>130152.5984</v>
      </c>
    </row>
    <row r="88" spans="1:3" ht="16.5" hidden="1">
      <c r="A88" s="8" t="s">
        <v>43</v>
      </c>
      <c r="B88" s="17" t="s">
        <v>28</v>
      </c>
      <c r="C88" s="10">
        <v>182355.64181999999</v>
      </c>
    </row>
    <row r="89" spans="1:3" ht="16.5" hidden="1">
      <c r="A89" s="8" t="s">
        <v>139</v>
      </c>
      <c r="B89" s="9" t="s">
        <v>140</v>
      </c>
      <c r="C89" s="10">
        <v>348823.92250000004</v>
      </c>
    </row>
    <row r="90" spans="1:3" ht="16.5" hidden="1">
      <c r="A90" s="8" t="s">
        <v>44</v>
      </c>
      <c r="B90" s="9" t="s">
        <v>28</v>
      </c>
      <c r="C90" s="10">
        <v>109083.7</v>
      </c>
    </row>
    <row r="91" spans="1:3" ht="16.5" hidden="1">
      <c r="A91" s="8" t="s">
        <v>45</v>
      </c>
      <c r="B91" s="9" t="s">
        <v>46</v>
      </c>
      <c r="C91" s="10">
        <v>427495</v>
      </c>
    </row>
    <row r="92" spans="1:3" ht="16.5" hidden="1">
      <c r="A92" s="8" t="s">
        <v>141</v>
      </c>
      <c r="B92" s="49" t="s">
        <v>142</v>
      </c>
      <c r="C92" s="10">
        <v>77760</v>
      </c>
    </row>
    <row r="93" spans="1:3" ht="16.5" hidden="1">
      <c r="A93" s="8" t="s">
        <v>47</v>
      </c>
      <c r="B93" s="9" t="s">
        <v>48</v>
      </c>
      <c r="C93" s="10">
        <v>74999.637000000002</v>
      </c>
    </row>
    <row r="94" spans="1:3" ht="16.5" hidden="1">
      <c r="A94" s="8" t="s">
        <v>49</v>
      </c>
      <c r="B94" s="9" t="s">
        <v>143</v>
      </c>
      <c r="C94" s="10">
        <v>297583.2</v>
      </c>
    </row>
    <row r="95" spans="1:3" ht="16.5" hidden="1">
      <c r="A95" s="8" t="s">
        <v>51</v>
      </c>
      <c r="B95" s="9" t="s">
        <v>52</v>
      </c>
      <c r="C95" s="10">
        <v>271150</v>
      </c>
    </row>
    <row r="96" spans="1:3" ht="16.5" hidden="1">
      <c r="A96" s="8" t="s">
        <v>53</v>
      </c>
      <c r="B96" s="21" t="s">
        <v>54</v>
      </c>
      <c r="C96" s="10">
        <v>248991.5025</v>
      </c>
    </row>
    <row r="97" spans="1:3" ht="16.5" hidden="1">
      <c r="A97" s="8" t="s">
        <v>144</v>
      </c>
      <c r="B97" s="9" t="s">
        <v>145</v>
      </c>
      <c r="C97" s="10">
        <v>105888</v>
      </c>
    </row>
    <row r="98" spans="1:3" ht="16.5" hidden="1">
      <c r="A98" s="8" t="s">
        <v>146</v>
      </c>
      <c r="B98" s="9" t="s">
        <v>67</v>
      </c>
      <c r="C98" s="10">
        <v>136132.69560000001</v>
      </c>
    </row>
    <row r="99" spans="1:3" ht="16.5" hidden="1">
      <c r="A99" s="8" t="s">
        <v>147</v>
      </c>
      <c r="B99" s="9" t="s">
        <v>56</v>
      </c>
      <c r="C99" s="10">
        <v>113602.5</v>
      </c>
    </row>
    <row r="100" spans="1:3" ht="16.5" hidden="1">
      <c r="A100" s="8" t="s">
        <v>57</v>
      </c>
      <c r="B100" s="9" t="s">
        <v>58</v>
      </c>
      <c r="C100" s="10">
        <v>371841.60750000004</v>
      </c>
    </row>
    <row r="101" spans="1:3" ht="16.5" hidden="1">
      <c r="A101" s="16" t="s">
        <v>148</v>
      </c>
      <c r="B101" s="17" t="s">
        <v>60</v>
      </c>
      <c r="C101" s="10">
        <v>86858</v>
      </c>
    </row>
    <row r="102" spans="1:3" ht="16.5" hidden="1">
      <c r="A102" s="8" t="s">
        <v>61</v>
      </c>
      <c r="B102" s="9" t="s">
        <v>28</v>
      </c>
      <c r="C102" s="22">
        <v>445383.39780000004</v>
      </c>
    </row>
    <row r="103" spans="1:3" ht="16.5" hidden="1">
      <c r="A103" s="8" t="s">
        <v>62</v>
      </c>
      <c r="B103" s="9" t="s">
        <v>63</v>
      </c>
      <c r="C103" s="22">
        <v>119037</v>
      </c>
    </row>
    <row r="104" spans="1:3" ht="16.5" hidden="1">
      <c r="A104" s="16" t="s">
        <v>64</v>
      </c>
      <c r="B104" s="17" t="s">
        <v>149</v>
      </c>
      <c r="C104" s="22">
        <v>414009.07680000004</v>
      </c>
    </row>
    <row r="105" spans="1:3" ht="16.5" hidden="1">
      <c r="A105" s="8" t="s">
        <v>150</v>
      </c>
      <c r="B105" s="9" t="s">
        <v>67</v>
      </c>
      <c r="C105" s="22">
        <v>188811</v>
      </c>
    </row>
    <row r="106" spans="1:3" ht="16.5" hidden="1">
      <c r="A106" s="8" t="s">
        <v>66</v>
      </c>
      <c r="B106" s="9" t="s">
        <v>67</v>
      </c>
      <c r="C106" s="22">
        <v>251597</v>
      </c>
    </row>
    <row r="107" spans="1:3" ht="16.5" hidden="1">
      <c r="A107" s="8" t="s">
        <v>68</v>
      </c>
      <c r="B107" s="9" t="s">
        <v>151</v>
      </c>
      <c r="C107" s="22">
        <v>339885.72000000003</v>
      </c>
    </row>
    <row r="108" spans="1:3" ht="16.5" hidden="1">
      <c r="A108" s="8" t="s">
        <v>72</v>
      </c>
      <c r="B108" s="9" t="s">
        <v>152</v>
      </c>
      <c r="C108" s="22">
        <v>205191</v>
      </c>
    </row>
    <row r="109" spans="1:3" ht="16.5" hidden="1">
      <c r="A109" s="8" t="s">
        <v>74</v>
      </c>
      <c r="B109" s="9" t="s">
        <v>75</v>
      </c>
      <c r="C109" s="22">
        <v>79353</v>
      </c>
    </row>
    <row r="110" spans="1:3" ht="16.5" hidden="1">
      <c r="A110" s="8" t="s">
        <v>76</v>
      </c>
      <c r="B110" s="9" t="s">
        <v>77</v>
      </c>
      <c r="C110" s="22">
        <v>117991.00000000001</v>
      </c>
    </row>
    <row r="111" spans="1:3" ht="16.5" hidden="1">
      <c r="A111" s="8" t="s">
        <v>153</v>
      </c>
      <c r="B111" s="9" t="s">
        <v>154</v>
      </c>
      <c r="C111" s="22">
        <v>90123.199999999997</v>
      </c>
    </row>
    <row r="112" spans="1:3" ht="16.5" hidden="1">
      <c r="A112" s="8" t="s">
        <v>155</v>
      </c>
      <c r="B112" s="9" t="s">
        <v>156</v>
      </c>
      <c r="C112" s="22">
        <v>84764.900000000009</v>
      </c>
    </row>
    <row r="113" spans="1:3" ht="16.5" hidden="1">
      <c r="A113" s="8" t="s">
        <v>157</v>
      </c>
      <c r="B113" s="9" t="s">
        <v>158</v>
      </c>
      <c r="C113" s="22">
        <v>77281.5</v>
      </c>
    </row>
    <row r="114" spans="1:3" ht="16.5" hidden="1">
      <c r="A114" s="8" t="s">
        <v>159</v>
      </c>
      <c r="B114" s="9" t="s">
        <v>160</v>
      </c>
      <c r="C114" s="22">
        <v>87692</v>
      </c>
    </row>
    <row r="115" spans="1:3" ht="16.5" hidden="1">
      <c r="A115" s="8" t="s">
        <v>161</v>
      </c>
      <c r="B115" s="9" t="s">
        <v>162</v>
      </c>
      <c r="C115" s="22">
        <v>101745.21500000001</v>
      </c>
    </row>
    <row r="116" spans="1:3" ht="16.5" hidden="1">
      <c r="A116" s="8" t="s">
        <v>80</v>
      </c>
      <c r="B116" s="9" t="s">
        <v>81</v>
      </c>
      <c r="C116" s="22">
        <v>68283</v>
      </c>
    </row>
    <row r="117" spans="1:3" ht="16.5" hidden="1">
      <c r="A117" s="8" t="s">
        <v>86</v>
      </c>
      <c r="B117" s="9" t="s">
        <v>87</v>
      </c>
      <c r="C117" s="22">
        <v>90018.5</v>
      </c>
    </row>
    <row r="118" spans="1:3" ht="16.5" hidden="1">
      <c r="A118" s="8" t="s">
        <v>90</v>
      </c>
      <c r="B118" s="9" t="s">
        <v>91</v>
      </c>
      <c r="C118" s="10">
        <v>30933</v>
      </c>
    </row>
    <row r="119" spans="1:3" ht="16.5" hidden="1">
      <c r="A119" s="16" t="s">
        <v>94</v>
      </c>
      <c r="B119" s="17" t="s">
        <v>163</v>
      </c>
      <c r="C119" s="22">
        <v>174568.62</v>
      </c>
    </row>
    <row r="120" spans="1:3" ht="16.5" hidden="1">
      <c r="A120" s="8" t="s">
        <v>98</v>
      </c>
      <c r="B120" s="9" t="s">
        <v>99</v>
      </c>
      <c r="C120" s="22">
        <v>92626.5</v>
      </c>
    </row>
    <row r="121" spans="1:3" ht="16.5" hidden="1">
      <c r="A121" s="8" t="s">
        <v>100</v>
      </c>
      <c r="B121" s="9" t="s">
        <v>101</v>
      </c>
      <c r="C121" s="22">
        <v>260074.386</v>
      </c>
    </row>
    <row r="122" spans="1:3" ht="16.5" hidden="1">
      <c r="A122" s="8" t="s">
        <v>164</v>
      </c>
      <c r="B122" s="9" t="s">
        <v>50</v>
      </c>
      <c r="C122" s="22">
        <v>283345.05</v>
      </c>
    </row>
    <row r="123" spans="1:3" ht="16.5" hidden="1">
      <c r="A123" s="8" t="s">
        <v>102</v>
      </c>
      <c r="B123" s="9" t="s">
        <v>103</v>
      </c>
      <c r="C123" s="22">
        <v>90280.5</v>
      </c>
    </row>
    <row r="124" spans="1:3" ht="16.5" hidden="1">
      <c r="A124" s="8" t="s">
        <v>104</v>
      </c>
      <c r="B124" s="9" t="s">
        <v>105</v>
      </c>
      <c r="C124" s="22">
        <v>109278.39999999999</v>
      </c>
    </row>
    <row r="125" spans="1:3" ht="16.5" hidden="1">
      <c r="A125" s="8" t="s">
        <v>165</v>
      </c>
      <c r="B125" s="9" t="s">
        <v>166</v>
      </c>
      <c r="C125" s="22">
        <v>91125</v>
      </c>
    </row>
    <row r="126" spans="1:3" ht="16.5" hidden="1">
      <c r="A126" s="26" t="s">
        <v>167</v>
      </c>
      <c r="B126" s="9" t="s">
        <v>168</v>
      </c>
      <c r="C126" s="22">
        <v>65000</v>
      </c>
    </row>
    <row r="127" spans="1:3" ht="16.5" hidden="1">
      <c r="A127" s="26" t="s">
        <v>169</v>
      </c>
      <c r="B127" s="9" t="s">
        <v>109</v>
      </c>
      <c r="C127" s="22">
        <v>50000</v>
      </c>
    </row>
    <row r="128" spans="1:3" ht="16.5" hidden="1">
      <c r="A128" s="26" t="s">
        <v>110</v>
      </c>
      <c r="B128" s="9" t="s">
        <v>170</v>
      </c>
      <c r="C128" s="22">
        <v>50000</v>
      </c>
    </row>
    <row r="129" spans="1:3" ht="16.5" hidden="1">
      <c r="A129" s="26" t="s">
        <v>112</v>
      </c>
      <c r="B129" s="9" t="s">
        <v>113</v>
      </c>
      <c r="C129" s="22">
        <v>92000</v>
      </c>
    </row>
    <row r="130" spans="1:3" ht="16.5" hidden="1">
      <c r="A130" s="26" t="s">
        <v>114</v>
      </c>
      <c r="B130" s="9" t="s">
        <v>115</v>
      </c>
      <c r="C130" s="10">
        <v>134702</v>
      </c>
    </row>
    <row r="131" spans="1:3" ht="16.5" hidden="1">
      <c r="A131" s="26" t="s">
        <v>171</v>
      </c>
      <c r="B131" s="9" t="s">
        <v>172</v>
      </c>
      <c r="C131" s="50">
        <v>100000</v>
      </c>
    </row>
    <row r="132" spans="1:3" ht="16.5" hidden="1">
      <c r="A132" s="26" t="s">
        <v>116</v>
      </c>
      <c r="B132" s="9" t="s">
        <v>117</v>
      </c>
      <c r="C132" s="22">
        <v>100000</v>
      </c>
    </row>
    <row r="133" spans="1:3" ht="16.5" hidden="1">
      <c r="A133" s="26" t="s">
        <v>118</v>
      </c>
      <c r="B133" s="9" t="s">
        <v>119</v>
      </c>
      <c r="C133" s="22">
        <v>65000</v>
      </c>
    </row>
    <row r="134" spans="1:3" ht="16.5" hidden="1">
      <c r="A134" s="26" t="s">
        <v>120</v>
      </c>
      <c r="B134" s="9" t="s">
        <v>173</v>
      </c>
      <c r="C134" s="22">
        <v>100000</v>
      </c>
    </row>
    <row r="135" spans="1:3" ht="16.5" hidden="1">
      <c r="A135" s="8" t="s">
        <v>122</v>
      </c>
      <c r="B135" s="9" t="s">
        <v>123</v>
      </c>
      <c r="C135" s="22">
        <v>18150</v>
      </c>
    </row>
    <row r="136" spans="1:3" ht="16.5" hidden="1">
      <c r="A136" s="8" t="s">
        <v>122</v>
      </c>
      <c r="B136" s="9" t="s">
        <v>124</v>
      </c>
      <c r="C136" s="22">
        <v>18150</v>
      </c>
    </row>
    <row r="137" spans="1:3" ht="16.5" hidden="1">
      <c r="A137" s="8" t="s">
        <v>122</v>
      </c>
      <c r="B137" s="9" t="s">
        <v>125</v>
      </c>
      <c r="C137" s="22">
        <v>18150</v>
      </c>
    </row>
    <row r="138" spans="1:3" ht="16.5" hidden="1">
      <c r="A138" s="29" t="s">
        <v>127</v>
      </c>
      <c r="B138" s="30" t="s">
        <v>128</v>
      </c>
      <c r="C138" s="31">
        <v>2000</v>
      </c>
    </row>
    <row r="139" spans="1:3" ht="13.5" hidden="1" thickBot="1">
      <c r="A139" s="32"/>
      <c r="B139" s="33" t="s">
        <v>129</v>
      </c>
      <c r="C139" s="51">
        <f>SUM(C75:C138)</f>
        <v>11302766.63542</v>
      </c>
    </row>
    <row r="140" spans="1:3" hidden="1">
      <c r="C140" s="37" t="s">
        <v>130</v>
      </c>
    </row>
    <row r="141" spans="1:3" hidden="1">
      <c r="C141" s="37" t="s">
        <v>131</v>
      </c>
    </row>
    <row r="142" spans="1:3" hidden="1">
      <c r="C142" s="37" t="s">
        <v>174</v>
      </c>
    </row>
    <row r="143" spans="1:3" hidden="1">
      <c r="C143" s="37" t="s">
        <v>133</v>
      </c>
    </row>
    <row r="144" spans="1:3" hidden="1">
      <c r="C144" s="40" t="s">
        <v>134</v>
      </c>
    </row>
    <row r="145" spans="1:15" hidden="1">
      <c r="C145" s="40" t="s">
        <v>135</v>
      </c>
    </row>
    <row r="146" spans="1:15" hidden="1">
      <c r="C146" s="40" t="s">
        <v>136</v>
      </c>
    </row>
    <row r="147" spans="1:15" hidden="1">
      <c r="B147" s="52"/>
      <c r="D147" s="41"/>
      <c r="E147" s="41"/>
      <c r="F147" s="41"/>
      <c r="G147" s="41"/>
      <c r="H147" s="41"/>
      <c r="I147" s="41"/>
      <c r="J147" s="41"/>
      <c r="K147" s="41"/>
      <c r="L147" s="41"/>
      <c r="M147" s="41"/>
      <c r="N147" s="41"/>
      <c r="O147" s="41"/>
    </row>
    <row r="148" spans="1:15" ht="17.25" hidden="1" thickBot="1">
      <c r="A148" s="209"/>
      <c r="B148" s="210"/>
      <c r="C148" s="5"/>
      <c r="D148" s="211">
        <v>2017</v>
      </c>
      <c r="E148" s="212"/>
      <c r="F148" s="212"/>
      <c r="G148" s="212"/>
      <c r="H148" s="212"/>
      <c r="I148" s="212"/>
      <c r="J148" s="212"/>
      <c r="K148" s="212"/>
      <c r="L148" s="212"/>
      <c r="M148" s="212"/>
      <c r="N148" s="212"/>
      <c r="O148" s="213"/>
    </row>
    <row r="149" spans="1:15" ht="14.25" hidden="1" thickBot="1">
      <c r="A149" s="46" t="s">
        <v>1</v>
      </c>
      <c r="B149" s="47" t="s">
        <v>2</v>
      </c>
      <c r="C149" s="48" t="s">
        <v>3</v>
      </c>
    </row>
    <row r="150" spans="1:15" ht="16.5" hidden="1">
      <c r="A150" s="8" t="s">
        <v>17</v>
      </c>
      <c r="B150" s="9" t="s">
        <v>18</v>
      </c>
      <c r="C150" s="10">
        <v>97177.1</v>
      </c>
    </row>
    <row r="151" spans="1:15" ht="16.5" hidden="1">
      <c r="A151" s="8" t="s">
        <v>137</v>
      </c>
      <c r="B151" s="9" t="s">
        <v>28</v>
      </c>
      <c r="C151" s="10">
        <v>62021</v>
      </c>
    </row>
    <row r="152" spans="1:15" ht="16.5" hidden="1">
      <c r="A152" s="8" t="s">
        <v>21</v>
      </c>
      <c r="B152" s="9" t="s">
        <v>22</v>
      </c>
      <c r="C152" s="10">
        <v>146711.25</v>
      </c>
    </row>
    <row r="153" spans="1:15" ht="16.5" hidden="1">
      <c r="A153" s="16" t="s">
        <v>23</v>
      </c>
      <c r="B153" s="17" t="s">
        <v>24</v>
      </c>
      <c r="C153" s="10">
        <v>246953</v>
      </c>
    </row>
    <row r="154" spans="1:15" ht="16.5" hidden="1">
      <c r="A154" s="16" t="s">
        <v>25</v>
      </c>
      <c r="B154" s="17" t="s">
        <v>138</v>
      </c>
      <c r="C154" s="10">
        <v>305756.89159999997</v>
      </c>
    </row>
    <row r="155" spans="1:15" ht="16.5" hidden="1">
      <c r="A155" s="8" t="s">
        <v>27</v>
      </c>
      <c r="B155" s="9" t="s">
        <v>28</v>
      </c>
      <c r="C155" s="10">
        <v>116802</v>
      </c>
    </row>
    <row r="156" spans="1:15" ht="16.5" hidden="1">
      <c r="A156" s="8" t="s">
        <v>29</v>
      </c>
      <c r="B156" s="9" t="s">
        <v>30</v>
      </c>
      <c r="C156" s="10">
        <v>189378.35450000002</v>
      </c>
    </row>
    <row r="157" spans="1:15" ht="16.5" hidden="1">
      <c r="A157" s="8" t="s">
        <v>31</v>
      </c>
      <c r="B157" s="9" t="s">
        <v>32</v>
      </c>
      <c r="C157" s="10">
        <v>376709.73340000003</v>
      </c>
    </row>
    <row r="158" spans="1:15" ht="16.5" hidden="1">
      <c r="A158" s="8" t="s">
        <v>33</v>
      </c>
      <c r="B158" s="9" t="s">
        <v>34</v>
      </c>
      <c r="C158" s="10">
        <v>190686.67500000002</v>
      </c>
    </row>
    <row r="159" spans="1:15" ht="16.5" hidden="1">
      <c r="A159" s="16" t="s">
        <v>35</v>
      </c>
      <c r="B159" s="17" t="s">
        <v>36</v>
      </c>
      <c r="C159" s="10">
        <v>72740</v>
      </c>
    </row>
    <row r="160" spans="1:15" hidden="1">
      <c r="A160" s="8" t="s">
        <v>37</v>
      </c>
      <c r="B160" s="9" t="s">
        <v>38</v>
      </c>
      <c r="C160" s="20">
        <v>936906</v>
      </c>
    </row>
    <row r="161" spans="1:3" ht="16.5" hidden="1">
      <c r="A161" s="8" t="s">
        <v>39</v>
      </c>
      <c r="B161" s="9" t="s">
        <v>40</v>
      </c>
      <c r="C161" s="10">
        <v>871656.65999999992</v>
      </c>
    </row>
    <row r="162" spans="1:3" ht="16.5" hidden="1">
      <c r="A162" s="8" t="s">
        <v>41</v>
      </c>
      <c r="B162" s="9" t="s">
        <v>42</v>
      </c>
      <c r="C162" s="10">
        <v>130152.5984</v>
      </c>
    </row>
    <row r="163" spans="1:3" ht="16.5" hidden="1">
      <c r="A163" s="8" t="s">
        <v>43</v>
      </c>
      <c r="B163" s="17" t="s">
        <v>28</v>
      </c>
      <c r="C163" s="10">
        <v>182355.64181999999</v>
      </c>
    </row>
    <row r="164" spans="1:3" ht="16.5" hidden="1">
      <c r="A164" s="8" t="s">
        <v>139</v>
      </c>
      <c r="B164" s="9" t="s">
        <v>140</v>
      </c>
      <c r="C164" s="10">
        <v>348823.92250000004</v>
      </c>
    </row>
    <row r="165" spans="1:3" ht="16.5" hidden="1">
      <c r="A165" s="8" t="s">
        <v>44</v>
      </c>
      <c r="B165" s="9" t="s">
        <v>28</v>
      </c>
      <c r="C165" s="10">
        <v>109083.7</v>
      </c>
    </row>
    <row r="166" spans="1:3" ht="16.5" hidden="1">
      <c r="A166" s="8" t="s">
        <v>45</v>
      </c>
      <c r="B166" s="9" t="s">
        <v>46</v>
      </c>
      <c r="C166" s="10">
        <v>427495</v>
      </c>
    </row>
    <row r="167" spans="1:3" ht="16.5" hidden="1">
      <c r="A167" s="8" t="s">
        <v>141</v>
      </c>
      <c r="B167" s="49" t="s">
        <v>142</v>
      </c>
      <c r="C167" s="10">
        <v>77760</v>
      </c>
    </row>
    <row r="168" spans="1:3" ht="16.5" hidden="1">
      <c r="A168" s="8" t="s">
        <v>47</v>
      </c>
      <c r="B168" s="9" t="s">
        <v>48</v>
      </c>
      <c r="C168" s="10">
        <v>74999.637000000002</v>
      </c>
    </row>
    <row r="169" spans="1:3" ht="16.5" hidden="1">
      <c r="A169" s="8" t="s">
        <v>49</v>
      </c>
      <c r="B169" s="9" t="s">
        <v>143</v>
      </c>
      <c r="C169" s="10">
        <v>297583.2</v>
      </c>
    </row>
    <row r="170" spans="1:3" ht="16.5" hidden="1">
      <c r="A170" s="8" t="s">
        <v>51</v>
      </c>
      <c r="B170" s="9" t="s">
        <v>52</v>
      </c>
      <c r="C170" s="10">
        <v>271150</v>
      </c>
    </row>
    <row r="171" spans="1:3" ht="16.5" hidden="1">
      <c r="A171" s="8" t="s">
        <v>53</v>
      </c>
      <c r="B171" s="21" t="s">
        <v>54</v>
      </c>
      <c r="C171" s="10">
        <v>248991.5025</v>
      </c>
    </row>
    <row r="172" spans="1:3" ht="16.5" hidden="1">
      <c r="A172" s="8" t="s">
        <v>144</v>
      </c>
      <c r="B172" s="9" t="s">
        <v>145</v>
      </c>
      <c r="C172" s="10">
        <v>105888</v>
      </c>
    </row>
    <row r="173" spans="1:3" ht="16.5" hidden="1">
      <c r="A173" s="8" t="s">
        <v>146</v>
      </c>
      <c r="B173" s="9" t="s">
        <v>67</v>
      </c>
      <c r="C173" s="10">
        <v>136132.69560000001</v>
      </c>
    </row>
    <row r="174" spans="1:3" ht="16.5" hidden="1">
      <c r="A174" s="8" t="s">
        <v>147</v>
      </c>
      <c r="B174" s="9" t="s">
        <v>56</v>
      </c>
      <c r="C174" s="10">
        <v>113602.5</v>
      </c>
    </row>
    <row r="175" spans="1:3" ht="16.5" hidden="1">
      <c r="A175" s="8" t="s">
        <v>57</v>
      </c>
      <c r="B175" s="9" t="s">
        <v>58</v>
      </c>
      <c r="C175" s="10">
        <v>371841.60750000004</v>
      </c>
    </row>
    <row r="176" spans="1:3" ht="16.5" hidden="1">
      <c r="A176" s="16" t="s">
        <v>148</v>
      </c>
      <c r="B176" s="17" t="s">
        <v>60</v>
      </c>
      <c r="C176" s="10">
        <v>86858</v>
      </c>
    </row>
    <row r="177" spans="1:3" ht="16.5" hidden="1">
      <c r="A177" s="8" t="s">
        <v>61</v>
      </c>
      <c r="B177" s="9" t="s">
        <v>28</v>
      </c>
      <c r="C177" s="22">
        <v>445383.39780000004</v>
      </c>
    </row>
    <row r="178" spans="1:3" ht="16.5" hidden="1">
      <c r="A178" s="8" t="s">
        <v>62</v>
      </c>
      <c r="B178" s="9" t="s">
        <v>63</v>
      </c>
      <c r="C178" s="22">
        <v>119037</v>
      </c>
    </row>
    <row r="179" spans="1:3" ht="16.5" hidden="1">
      <c r="A179" s="16" t="s">
        <v>64</v>
      </c>
      <c r="B179" s="17" t="s">
        <v>149</v>
      </c>
      <c r="C179" s="22">
        <v>414009.07680000004</v>
      </c>
    </row>
    <row r="180" spans="1:3" ht="16.5" hidden="1">
      <c r="A180" s="8" t="s">
        <v>150</v>
      </c>
      <c r="B180" s="9" t="s">
        <v>67</v>
      </c>
      <c r="C180" s="22">
        <v>188811</v>
      </c>
    </row>
    <row r="181" spans="1:3" ht="16.5" hidden="1">
      <c r="A181" s="8" t="s">
        <v>66</v>
      </c>
      <c r="B181" s="9" t="s">
        <v>67</v>
      </c>
      <c r="C181" s="22">
        <v>251597</v>
      </c>
    </row>
    <row r="182" spans="1:3" ht="16.5" hidden="1">
      <c r="A182" s="8" t="s">
        <v>68</v>
      </c>
      <c r="B182" s="9" t="s">
        <v>151</v>
      </c>
      <c r="C182" s="22">
        <v>339885.72000000003</v>
      </c>
    </row>
    <row r="183" spans="1:3" ht="16.5" hidden="1">
      <c r="A183" s="8" t="s">
        <v>72</v>
      </c>
      <c r="B183" s="9" t="s">
        <v>152</v>
      </c>
      <c r="C183" s="22">
        <v>205191</v>
      </c>
    </row>
    <row r="184" spans="1:3" ht="16.5" hidden="1">
      <c r="A184" s="8" t="s">
        <v>74</v>
      </c>
      <c r="B184" s="9" t="s">
        <v>75</v>
      </c>
      <c r="C184" s="22">
        <v>79353</v>
      </c>
    </row>
    <row r="185" spans="1:3" ht="16.5" hidden="1">
      <c r="A185" s="8" t="s">
        <v>76</v>
      </c>
      <c r="B185" s="9" t="s">
        <v>77</v>
      </c>
      <c r="C185" s="22">
        <v>117991.00000000001</v>
      </c>
    </row>
    <row r="186" spans="1:3" ht="16.5" hidden="1">
      <c r="A186" s="8" t="s">
        <v>153</v>
      </c>
      <c r="B186" s="9" t="s">
        <v>154</v>
      </c>
      <c r="C186" s="22">
        <v>90123.199999999997</v>
      </c>
    </row>
    <row r="187" spans="1:3" ht="16.5" hidden="1">
      <c r="A187" s="8" t="s">
        <v>155</v>
      </c>
      <c r="B187" s="9" t="s">
        <v>156</v>
      </c>
      <c r="C187" s="22">
        <v>84764.900000000009</v>
      </c>
    </row>
    <row r="188" spans="1:3" ht="16.5" hidden="1">
      <c r="A188" s="8" t="s">
        <v>157</v>
      </c>
      <c r="B188" s="9" t="s">
        <v>158</v>
      </c>
      <c r="C188" s="22">
        <v>77281.5</v>
      </c>
    </row>
    <row r="189" spans="1:3" ht="16.5" hidden="1">
      <c r="A189" s="8" t="s">
        <v>159</v>
      </c>
      <c r="B189" s="9" t="s">
        <v>160</v>
      </c>
      <c r="C189" s="22">
        <v>87692</v>
      </c>
    </row>
    <row r="190" spans="1:3" ht="16.5" hidden="1">
      <c r="A190" s="8" t="s">
        <v>161</v>
      </c>
      <c r="B190" s="9" t="s">
        <v>162</v>
      </c>
      <c r="C190" s="22">
        <v>101745.21500000001</v>
      </c>
    </row>
    <row r="191" spans="1:3" ht="16.5" hidden="1">
      <c r="A191" s="8" t="s">
        <v>80</v>
      </c>
      <c r="B191" s="9" t="s">
        <v>81</v>
      </c>
      <c r="C191" s="22">
        <v>68283</v>
      </c>
    </row>
    <row r="192" spans="1:3" ht="16.5" hidden="1">
      <c r="A192" s="8" t="s">
        <v>86</v>
      </c>
      <c r="B192" s="9" t="s">
        <v>87</v>
      </c>
      <c r="C192" s="22">
        <v>90018.5</v>
      </c>
    </row>
    <row r="193" spans="1:3" ht="16.5" hidden="1">
      <c r="A193" s="8" t="s">
        <v>90</v>
      </c>
      <c r="B193" s="9" t="s">
        <v>91</v>
      </c>
      <c r="C193" s="10">
        <v>30933</v>
      </c>
    </row>
    <row r="194" spans="1:3" ht="16.5" hidden="1">
      <c r="A194" s="16" t="s">
        <v>94</v>
      </c>
      <c r="B194" s="17" t="s">
        <v>163</v>
      </c>
      <c r="C194" s="22">
        <v>174568.62</v>
      </c>
    </row>
    <row r="195" spans="1:3" ht="16.5" hidden="1">
      <c r="A195" s="8" t="s">
        <v>98</v>
      </c>
      <c r="B195" s="9" t="s">
        <v>99</v>
      </c>
      <c r="C195" s="22">
        <v>92626.5</v>
      </c>
    </row>
    <row r="196" spans="1:3" ht="16.5" hidden="1">
      <c r="A196" s="8" t="s">
        <v>100</v>
      </c>
      <c r="B196" s="9" t="s">
        <v>101</v>
      </c>
      <c r="C196" s="22">
        <v>260074.386</v>
      </c>
    </row>
    <row r="197" spans="1:3" ht="16.5" hidden="1">
      <c r="A197" s="8" t="s">
        <v>164</v>
      </c>
      <c r="B197" s="9" t="s">
        <v>50</v>
      </c>
      <c r="C197" s="22">
        <v>283345.05</v>
      </c>
    </row>
    <row r="198" spans="1:3" ht="16.5" hidden="1">
      <c r="A198" s="8" t="s">
        <v>102</v>
      </c>
      <c r="B198" s="9" t="s">
        <v>103</v>
      </c>
      <c r="C198" s="22">
        <v>90280.5</v>
      </c>
    </row>
    <row r="199" spans="1:3" ht="16.5" hidden="1">
      <c r="A199" s="8" t="s">
        <v>104</v>
      </c>
      <c r="B199" s="9" t="s">
        <v>105</v>
      </c>
      <c r="C199" s="22">
        <v>109278.39999999999</v>
      </c>
    </row>
    <row r="200" spans="1:3" ht="16.5" hidden="1">
      <c r="A200" s="8" t="s">
        <v>165</v>
      </c>
      <c r="B200" s="9" t="s">
        <v>166</v>
      </c>
      <c r="C200" s="22">
        <v>91125</v>
      </c>
    </row>
    <row r="201" spans="1:3" ht="16.5" hidden="1">
      <c r="A201" s="26" t="s">
        <v>167</v>
      </c>
      <c r="B201" s="9" t="s">
        <v>168</v>
      </c>
      <c r="C201" s="22">
        <v>65000</v>
      </c>
    </row>
    <row r="202" spans="1:3" ht="16.5" hidden="1">
      <c r="A202" s="26" t="s">
        <v>169</v>
      </c>
      <c r="B202" s="9" t="s">
        <v>109</v>
      </c>
      <c r="C202" s="22">
        <v>50000</v>
      </c>
    </row>
    <row r="203" spans="1:3" ht="16.5" hidden="1">
      <c r="A203" s="26" t="s">
        <v>110</v>
      </c>
      <c r="B203" s="9" t="s">
        <v>170</v>
      </c>
      <c r="C203" s="22">
        <v>50000</v>
      </c>
    </row>
    <row r="204" spans="1:3" ht="16.5" hidden="1">
      <c r="A204" s="26" t="s">
        <v>112</v>
      </c>
      <c r="B204" s="9" t="s">
        <v>113</v>
      </c>
      <c r="C204" s="22">
        <v>92000</v>
      </c>
    </row>
    <row r="205" spans="1:3" ht="16.5" hidden="1">
      <c r="A205" s="26" t="s">
        <v>114</v>
      </c>
      <c r="B205" s="9" t="s">
        <v>115</v>
      </c>
      <c r="C205" s="10">
        <v>134702</v>
      </c>
    </row>
    <row r="206" spans="1:3" ht="16.5" hidden="1">
      <c r="A206" s="26" t="s">
        <v>171</v>
      </c>
      <c r="B206" s="9" t="s">
        <v>172</v>
      </c>
      <c r="C206" s="50">
        <v>100000</v>
      </c>
    </row>
    <row r="207" spans="1:3" ht="16.5" hidden="1">
      <c r="A207" s="26" t="s">
        <v>116</v>
      </c>
      <c r="B207" s="9" t="s">
        <v>117</v>
      </c>
      <c r="C207" s="22">
        <v>100000</v>
      </c>
    </row>
    <row r="208" spans="1:3" ht="16.5" hidden="1">
      <c r="A208" s="26" t="s">
        <v>118</v>
      </c>
      <c r="B208" s="9" t="s">
        <v>119</v>
      </c>
      <c r="C208" s="22">
        <v>65000</v>
      </c>
    </row>
    <row r="209" spans="1:3" ht="16.5" hidden="1">
      <c r="A209" s="26" t="s">
        <v>120</v>
      </c>
      <c r="B209" s="9" t="s">
        <v>173</v>
      </c>
      <c r="C209" s="22">
        <v>100000</v>
      </c>
    </row>
    <row r="210" spans="1:3" ht="16.5" hidden="1">
      <c r="A210" s="8" t="s">
        <v>122</v>
      </c>
      <c r="B210" s="9" t="s">
        <v>123</v>
      </c>
      <c r="C210" s="22">
        <v>18150</v>
      </c>
    </row>
    <row r="211" spans="1:3" ht="16.5" hidden="1">
      <c r="A211" s="8" t="s">
        <v>122</v>
      </c>
      <c r="B211" s="9" t="s">
        <v>124</v>
      </c>
      <c r="C211" s="22">
        <v>18150</v>
      </c>
    </row>
    <row r="212" spans="1:3" ht="16.5" hidden="1">
      <c r="A212" s="8" t="s">
        <v>122</v>
      </c>
      <c r="B212" s="9" t="s">
        <v>125</v>
      </c>
      <c r="C212" s="22">
        <v>18150</v>
      </c>
    </row>
    <row r="213" spans="1:3" ht="16.5" hidden="1">
      <c r="A213" s="29" t="s">
        <v>127</v>
      </c>
      <c r="B213" s="30" t="s">
        <v>128</v>
      </c>
      <c r="C213" s="31">
        <v>2000</v>
      </c>
    </row>
    <row r="214" spans="1:3" ht="13.5" hidden="1" thickBot="1">
      <c r="A214" s="32"/>
      <c r="B214" s="33" t="s">
        <v>129</v>
      </c>
      <c r="C214" s="51">
        <f>SUM(C150:C213)</f>
        <v>11302766.63542</v>
      </c>
    </row>
    <row r="215" spans="1:3" hidden="1">
      <c r="C215" s="37" t="s">
        <v>130</v>
      </c>
    </row>
    <row r="216" spans="1:3" hidden="1">
      <c r="C216" s="37" t="s">
        <v>131</v>
      </c>
    </row>
    <row r="217" spans="1:3" hidden="1">
      <c r="C217" s="37" t="s">
        <v>174</v>
      </c>
    </row>
    <row r="218" spans="1:3" hidden="1">
      <c r="C218" s="37" t="s">
        <v>133</v>
      </c>
    </row>
    <row r="219" spans="1:3" hidden="1">
      <c r="C219" s="40" t="s">
        <v>134</v>
      </c>
    </row>
    <row r="220" spans="1:3" hidden="1">
      <c r="C220" s="40" t="s">
        <v>135</v>
      </c>
    </row>
    <row r="221" spans="1:3" hidden="1">
      <c r="C221" s="40" t="s">
        <v>136</v>
      </c>
    </row>
    <row r="222" spans="1:3" hidden="1"/>
    <row r="223" spans="1:3" ht="14.25" hidden="1" thickBot="1">
      <c r="A223" s="209"/>
      <c r="B223" s="210"/>
      <c r="C223" s="5"/>
    </row>
    <row r="224" spans="1:3" ht="14.25" hidden="1" thickBot="1">
      <c r="A224" s="46" t="s">
        <v>1</v>
      </c>
      <c r="B224" s="47" t="s">
        <v>2</v>
      </c>
      <c r="C224" s="48" t="s">
        <v>3</v>
      </c>
    </row>
    <row r="225" spans="1:3" ht="16.5" hidden="1">
      <c r="A225" s="8" t="s">
        <v>17</v>
      </c>
      <c r="B225" s="9" t="s">
        <v>18</v>
      </c>
      <c r="C225" s="53">
        <v>97177</v>
      </c>
    </row>
    <row r="226" spans="1:3" ht="16.5" hidden="1">
      <c r="A226" s="8" t="s">
        <v>137</v>
      </c>
      <c r="B226" s="9" t="s">
        <v>28</v>
      </c>
      <c r="C226" s="53">
        <v>62021</v>
      </c>
    </row>
    <row r="227" spans="1:3" ht="16.5" hidden="1">
      <c r="A227" s="8" t="s">
        <v>21</v>
      </c>
      <c r="B227" s="9" t="s">
        <v>22</v>
      </c>
      <c r="C227" s="53">
        <v>146711.25</v>
      </c>
    </row>
    <row r="228" spans="1:3" ht="16.5" hidden="1">
      <c r="A228" s="16" t="s">
        <v>23</v>
      </c>
      <c r="B228" s="17" t="s">
        <v>24</v>
      </c>
      <c r="C228" s="53">
        <v>246953</v>
      </c>
    </row>
    <row r="229" spans="1:3" ht="16.5" hidden="1">
      <c r="A229" s="16" t="s">
        <v>25</v>
      </c>
      <c r="B229" s="17" t="s">
        <v>138</v>
      </c>
      <c r="C229" s="53">
        <v>305756.89159999997</v>
      </c>
    </row>
    <row r="230" spans="1:3" ht="16.5" hidden="1">
      <c r="A230" s="8" t="s">
        <v>27</v>
      </c>
      <c r="B230" s="9" t="s">
        <v>28</v>
      </c>
      <c r="C230" s="53">
        <v>116802</v>
      </c>
    </row>
    <row r="231" spans="1:3" ht="16.5" hidden="1">
      <c r="A231" s="8" t="s">
        <v>29</v>
      </c>
      <c r="B231" s="9" t="s">
        <v>30</v>
      </c>
      <c r="C231" s="53">
        <v>189378.35450000002</v>
      </c>
    </row>
    <row r="232" spans="1:3" ht="16.5" hidden="1">
      <c r="A232" s="8" t="s">
        <v>31</v>
      </c>
      <c r="B232" s="9" t="s">
        <v>32</v>
      </c>
      <c r="C232" s="53">
        <v>376709.73340000003</v>
      </c>
    </row>
    <row r="233" spans="1:3" ht="16.5" hidden="1">
      <c r="A233" s="8" t="s">
        <v>33</v>
      </c>
      <c r="B233" s="9" t="s">
        <v>34</v>
      </c>
      <c r="C233" s="53">
        <v>190686.67500000002</v>
      </c>
    </row>
    <row r="234" spans="1:3" ht="16.5" hidden="1">
      <c r="A234" s="16" t="s">
        <v>35</v>
      </c>
      <c r="B234" s="17" t="s">
        <v>36</v>
      </c>
      <c r="C234" s="53">
        <v>72740</v>
      </c>
    </row>
    <row r="235" spans="1:3" hidden="1">
      <c r="A235" s="8" t="s">
        <v>37</v>
      </c>
      <c r="B235" s="9" t="s">
        <v>38</v>
      </c>
      <c r="C235" s="54">
        <v>936906</v>
      </c>
    </row>
    <row r="236" spans="1:3" ht="16.5" hidden="1">
      <c r="A236" s="8" t="s">
        <v>39</v>
      </c>
      <c r="B236" s="9" t="s">
        <v>40</v>
      </c>
      <c r="C236" s="53">
        <v>871656.65999999992</v>
      </c>
    </row>
    <row r="237" spans="1:3" ht="16.5" hidden="1">
      <c r="A237" s="8" t="s">
        <v>41</v>
      </c>
      <c r="B237" s="9" t="s">
        <v>42</v>
      </c>
      <c r="C237" s="53">
        <v>130152.5984</v>
      </c>
    </row>
    <row r="238" spans="1:3" ht="16.5" hidden="1">
      <c r="A238" s="8" t="s">
        <v>43</v>
      </c>
      <c r="B238" s="17" t="s">
        <v>28</v>
      </c>
      <c r="C238" s="53">
        <v>182355.64181999999</v>
      </c>
    </row>
    <row r="239" spans="1:3" ht="16.5" hidden="1">
      <c r="A239" s="8" t="s">
        <v>139</v>
      </c>
      <c r="B239" s="9" t="s">
        <v>140</v>
      </c>
      <c r="C239" s="53">
        <v>348823.92250000004</v>
      </c>
    </row>
    <row r="240" spans="1:3" ht="16.5" hidden="1">
      <c r="A240" s="8" t="s">
        <v>44</v>
      </c>
      <c r="B240" s="9" t="s">
        <v>28</v>
      </c>
      <c r="C240" s="53">
        <v>109083.7</v>
      </c>
    </row>
    <row r="241" spans="1:3" ht="16.5" hidden="1">
      <c r="A241" s="8" t="s">
        <v>45</v>
      </c>
      <c r="B241" s="9" t="s">
        <v>46</v>
      </c>
      <c r="C241" s="53">
        <v>427495.25</v>
      </c>
    </row>
    <row r="242" spans="1:3" ht="16.5" hidden="1">
      <c r="A242" s="8" t="s">
        <v>141</v>
      </c>
      <c r="B242" s="49" t="s">
        <v>142</v>
      </c>
      <c r="C242" s="53">
        <v>77760</v>
      </c>
    </row>
    <row r="243" spans="1:3" ht="16.5" hidden="1">
      <c r="A243" s="8" t="s">
        <v>47</v>
      </c>
      <c r="B243" s="9" t="s">
        <v>48</v>
      </c>
      <c r="C243" s="53">
        <v>74999.637000000002</v>
      </c>
    </row>
    <row r="244" spans="1:3" ht="16.5" hidden="1">
      <c r="A244" s="8" t="s">
        <v>49</v>
      </c>
      <c r="B244" s="9" t="s">
        <v>143</v>
      </c>
      <c r="C244" s="53">
        <v>297583.2</v>
      </c>
    </row>
    <row r="245" spans="1:3" ht="16.5" hidden="1">
      <c r="A245" s="8" t="s">
        <v>51</v>
      </c>
      <c r="B245" s="9" t="s">
        <v>52</v>
      </c>
      <c r="C245" s="53">
        <v>271150</v>
      </c>
    </row>
    <row r="246" spans="1:3" ht="16.5" hidden="1">
      <c r="A246" s="8" t="s">
        <v>53</v>
      </c>
      <c r="B246" s="21" t="s">
        <v>54</v>
      </c>
      <c r="C246" s="53">
        <v>248991.5025</v>
      </c>
    </row>
    <row r="247" spans="1:3" ht="16.5" hidden="1">
      <c r="A247" s="8" t="s">
        <v>144</v>
      </c>
      <c r="B247" s="9" t="s">
        <v>145</v>
      </c>
      <c r="C247" s="53">
        <v>105888</v>
      </c>
    </row>
    <row r="248" spans="1:3" ht="16.5" hidden="1">
      <c r="A248" s="8" t="s">
        <v>146</v>
      </c>
      <c r="B248" s="9" t="s">
        <v>67</v>
      </c>
      <c r="C248" s="53">
        <v>136132.69560000001</v>
      </c>
    </row>
    <row r="249" spans="1:3" ht="16.5" hidden="1">
      <c r="A249" s="8" t="s">
        <v>147</v>
      </c>
      <c r="B249" s="9" t="s">
        <v>56</v>
      </c>
      <c r="C249" s="53">
        <v>113602.5</v>
      </c>
    </row>
    <row r="250" spans="1:3" ht="16.5" hidden="1">
      <c r="A250" s="8" t="s">
        <v>57</v>
      </c>
      <c r="B250" s="9" t="s">
        <v>58</v>
      </c>
      <c r="C250" s="53">
        <v>371841.60750000004</v>
      </c>
    </row>
    <row r="251" spans="1:3" ht="16.5" hidden="1">
      <c r="A251" s="16" t="s">
        <v>148</v>
      </c>
      <c r="B251" s="17" t="s">
        <v>60</v>
      </c>
      <c r="C251" s="53">
        <v>86858</v>
      </c>
    </row>
    <row r="252" spans="1:3" ht="16.5" hidden="1">
      <c r="A252" s="8" t="s">
        <v>61</v>
      </c>
      <c r="B252" s="9" t="s">
        <v>28</v>
      </c>
      <c r="C252" s="55">
        <v>445383.39780000004</v>
      </c>
    </row>
    <row r="253" spans="1:3" ht="16.5" hidden="1">
      <c r="A253" s="8" t="s">
        <v>62</v>
      </c>
      <c r="B253" s="9" t="s">
        <v>63</v>
      </c>
      <c r="C253" s="55">
        <v>119037</v>
      </c>
    </row>
    <row r="254" spans="1:3" ht="16.5" hidden="1">
      <c r="A254" s="16" t="s">
        <v>64</v>
      </c>
      <c r="B254" s="17" t="s">
        <v>149</v>
      </c>
      <c r="C254" s="55">
        <v>414009.07680000004</v>
      </c>
    </row>
    <row r="255" spans="1:3" ht="16.5" hidden="1">
      <c r="A255" s="8" t="s">
        <v>150</v>
      </c>
      <c r="B255" s="9" t="s">
        <v>67</v>
      </c>
      <c r="C255" s="55">
        <v>188811</v>
      </c>
    </row>
    <row r="256" spans="1:3" ht="16.5" hidden="1">
      <c r="A256" s="8" t="s">
        <v>66</v>
      </c>
      <c r="B256" s="9" t="s">
        <v>67</v>
      </c>
      <c r="C256" s="55">
        <v>251597</v>
      </c>
    </row>
    <row r="257" spans="1:3" ht="16.5" hidden="1">
      <c r="A257" s="8" t="s">
        <v>68</v>
      </c>
      <c r="B257" s="9" t="s">
        <v>151</v>
      </c>
      <c r="C257" s="55">
        <v>339885.72000000003</v>
      </c>
    </row>
    <row r="258" spans="1:3" ht="16.5" hidden="1">
      <c r="A258" s="8" t="s">
        <v>72</v>
      </c>
      <c r="B258" s="9" t="s">
        <v>152</v>
      </c>
      <c r="C258" s="55">
        <v>205191.28000000003</v>
      </c>
    </row>
    <row r="259" spans="1:3" ht="16.5" hidden="1">
      <c r="A259" s="8" t="s">
        <v>74</v>
      </c>
      <c r="B259" s="9" t="s">
        <v>75</v>
      </c>
      <c r="C259" s="55">
        <v>79353</v>
      </c>
    </row>
    <row r="260" spans="1:3" ht="16.5" hidden="1">
      <c r="A260" s="8" t="s">
        <v>76</v>
      </c>
      <c r="B260" s="9" t="s">
        <v>77</v>
      </c>
      <c r="C260" s="55">
        <v>117991.00000000001</v>
      </c>
    </row>
    <row r="261" spans="1:3" ht="16.5" hidden="1">
      <c r="A261" s="8" t="s">
        <v>153</v>
      </c>
      <c r="B261" s="9" t="s">
        <v>154</v>
      </c>
      <c r="C261" s="55">
        <v>90123.199999999997</v>
      </c>
    </row>
    <row r="262" spans="1:3" ht="16.5" hidden="1">
      <c r="A262" s="8" t="s">
        <v>155</v>
      </c>
      <c r="B262" s="9" t="s">
        <v>156</v>
      </c>
      <c r="C262" s="55">
        <v>84764.900000000009</v>
      </c>
    </row>
    <row r="263" spans="1:3" ht="16.5" hidden="1">
      <c r="A263" s="8" t="s">
        <v>157</v>
      </c>
      <c r="B263" s="9" t="s">
        <v>158</v>
      </c>
      <c r="C263" s="55">
        <v>77281.5</v>
      </c>
    </row>
    <row r="264" spans="1:3" ht="16.5" hidden="1">
      <c r="A264" s="8" t="s">
        <v>159</v>
      </c>
      <c r="B264" s="9" t="s">
        <v>160</v>
      </c>
      <c r="C264" s="55">
        <v>87692</v>
      </c>
    </row>
    <row r="265" spans="1:3" ht="16.5" hidden="1">
      <c r="A265" s="8" t="s">
        <v>161</v>
      </c>
      <c r="B265" s="9" t="s">
        <v>162</v>
      </c>
      <c r="C265" s="55">
        <v>101745.21500000001</v>
      </c>
    </row>
    <row r="266" spans="1:3" ht="16.5" hidden="1">
      <c r="A266" s="8" t="s">
        <v>80</v>
      </c>
      <c r="B266" s="9" t="s">
        <v>81</v>
      </c>
      <c r="C266" s="55">
        <v>68283</v>
      </c>
    </row>
    <row r="267" spans="1:3" ht="16.5" hidden="1">
      <c r="A267" s="8" t="s">
        <v>86</v>
      </c>
      <c r="B267" s="9" t="s">
        <v>87</v>
      </c>
      <c r="C267" s="55">
        <v>90018.5</v>
      </c>
    </row>
    <row r="268" spans="1:3" ht="16.5" hidden="1">
      <c r="A268" s="8" t="s">
        <v>90</v>
      </c>
      <c r="B268" s="9" t="s">
        <v>91</v>
      </c>
      <c r="C268" s="53">
        <v>30933</v>
      </c>
    </row>
    <row r="269" spans="1:3" ht="16.5" hidden="1">
      <c r="A269" s="16" t="s">
        <v>94</v>
      </c>
      <c r="B269" s="17" t="s">
        <v>163</v>
      </c>
      <c r="C269" s="55">
        <v>174568.62</v>
      </c>
    </row>
    <row r="270" spans="1:3" ht="16.5" hidden="1">
      <c r="A270" s="8" t="s">
        <v>98</v>
      </c>
      <c r="B270" s="9" t="s">
        <v>99</v>
      </c>
      <c r="C270" s="55">
        <v>92626.5</v>
      </c>
    </row>
    <row r="271" spans="1:3" ht="16.5" hidden="1">
      <c r="A271" s="8" t="s">
        <v>100</v>
      </c>
      <c r="B271" s="9" t="s">
        <v>101</v>
      </c>
      <c r="C271" s="55">
        <v>260074.386</v>
      </c>
    </row>
    <row r="272" spans="1:3" ht="16.5" hidden="1">
      <c r="A272" s="8" t="s">
        <v>164</v>
      </c>
      <c r="B272" s="9" t="s">
        <v>50</v>
      </c>
      <c r="C272" s="55">
        <v>283345.05</v>
      </c>
    </row>
    <row r="273" spans="1:3" ht="16.5" hidden="1">
      <c r="A273" s="8" t="s">
        <v>102</v>
      </c>
      <c r="B273" s="9" t="s">
        <v>103</v>
      </c>
      <c r="C273" s="55">
        <v>90280.5</v>
      </c>
    </row>
    <row r="274" spans="1:3" ht="16.5" hidden="1">
      <c r="A274" s="8" t="s">
        <v>104</v>
      </c>
      <c r="B274" s="9" t="s">
        <v>105</v>
      </c>
      <c r="C274" s="55">
        <v>109278.39999999999</v>
      </c>
    </row>
    <row r="275" spans="1:3" ht="16.5" hidden="1">
      <c r="A275" s="8" t="s">
        <v>165</v>
      </c>
      <c r="B275" s="9" t="s">
        <v>166</v>
      </c>
      <c r="C275" s="55">
        <v>91125</v>
      </c>
    </row>
    <row r="276" spans="1:3" ht="16.5" hidden="1">
      <c r="A276" s="26" t="s">
        <v>167</v>
      </c>
      <c r="B276" s="9" t="s">
        <v>168</v>
      </c>
      <c r="C276" s="55">
        <v>65000</v>
      </c>
    </row>
    <row r="277" spans="1:3" ht="16.5" hidden="1">
      <c r="A277" s="26" t="s">
        <v>169</v>
      </c>
      <c r="B277" s="9" t="s">
        <v>109</v>
      </c>
      <c r="C277" s="55">
        <v>50000</v>
      </c>
    </row>
    <row r="278" spans="1:3" ht="16.5" hidden="1">
      <c r="A278" s="26" t="s">
        <v>110</v>
      </c>
      <c r="B278" s="9" t="s">
        <v>170</v>
      </c>
      <c r="C278" s="55">
        <v>50000</v>
      </c>
    </row>
    <row r="279" spans="1:3" ht="16.5" hidden="1">
      <c r="A279" s="26" t="s">
        <v>112</v>
      </c>
      <c r="B279" s="9" t="s">
        <v>113</v>
      </c>
      <c r="C279" s="55">
        <v>92000</v>
      </c>
    </row>
    <row r="280" spans="1:3" ht="16.5" hidden="1">
      <c r="A280" s="26" t="s">
        <v>114</v>
      </c>
      <c r="B280" s="9" t="s">
        <v>115</v>
      </c>
      <c r="C280" s="53">
        <v>134702</v>
      </c>
    </row>
    <row r="281" spans="1:3" ht="16.5" hidden="1">
      <c r="A281" s="26" t="s">
        <v>171</v>
      </c>
      <c r="B281" s="9" t="s">
        <v>172</v>
      </c>
      <c r="C281" s="56">
        <v>100000</v>
      </c>
    </row>
    <row r="282" spans="1:3" ht="16.5" hidden="1">
      <c r="A282" s="26" t="s">
        <v>116</v>
      </c>
      <c r="B282" s="9" t="s">
        <v>117</v>
      </c>
      <c r="C282" s="55">
        <v>100000</v>
      </c>
    </row>
    <row r="283" spans="1:3" ht="16.5" hidden="1">
      <c r="A283" s="26" t="s">
        <v>118</v>
      </c>
      <c r="B283" s="9" t="s">
        <v>119</v>
      </c>
      <c r="C283" s="55">
        <v>65000</v>
      </c>
    </row>
    <row r="284" spans="1:3" ht="16.5" hidden="1">
      <c r="A284" s="26" t="s">
        <v>120</v>
      </c>
      <c r="B284" s="9" t="s">
        <v>173</v>
      </c>
      <c r="C284" s="55">
        <v>100000</v>
      </c>
    </row>
    <row r="285" spans="1:3" ht="16.5" hidden="1">
      <c r="A285" s="8" t="s">
        <v>122</v>
      </c>
      <c r="B285" s="9" t="s">
        <v>123</v>
      </c>
      <c r="C285" s="55">
        <v>18150</v>
      </c>
    </row>
    <row r="286" spans="1:3" ht="16.5" hidden="1">
      <c r="A286" s="8" t="s">
        <v>122</v>
      </c>
      <c r="B286" s="9" t="s">
        <v>124</v>
      </c>
      <c r="C286" s="55">
        <v>18150</v>
      </c>
    </row>
    <row r="287" spans="1:3" ht="16.5" hidden="1">
      <c r="A287" s="8" t="s">
        <v>122</v>
      </c>
      <c r="B287" s="9" t="s">
        <v>125</v>
      </c>
      <c r="C287" s="55">
        <v>18150</v>
      </c>
    </row>
    <row r="288" spans="1:3" ht="16.5" hidden="1">
      <c r="A288" s="29" t="s">
        <v>127</v>
      </c>
      <c r="B288" s="30" t="s">
        <v>128</v>
      </c>
      <c r="C288" s="57">
        <v>2000</v>
      </c>
    </row>
    <row r="289" spans="1:4" ht="13.5" hidden="1" thickBot="1">
      <c r="A289" s="32"/>
      <c r="B289" s="33" t="s">
        <v>129</v>
      </c>
      <c r="C289" s="51">
        <f>SUM(C225:C288)</f>
        <v>11302767.065420002</v>
      </c>
    </row>
    <row r="290" spans="1:4" hidden="1">
      <c r="C290" s="37" t="s">
        <v>130</v>
      </c>
    </row>
    <row r="291" spans="1:4" hidden="1">
      <c r="C291" s="37" t="s">
        <v>131</v>
      </c>
    </row>
    <row r="292" spans="1:4" hidden="1">
      <c r="C292" s="37" t="s">
        <v>174</v>
      </c>
    </row>
    <row r="293" spans="1:4" hidden="1">
      <c r="C293" s="37" t="s">
        <v>133</v>
      </c>
    </row>
    <row r="294" spans="1:4" hidden="1">
      <c r="C294" s="40" t="s">
        <v>134</v>
      </c>
    </row>
    <row r="295" spans="1:4" hidden="1">
      <c r="C295" s="40" t="s">
        <v>135</v>
      </c>
    </row>
    <row r="296" spans="1:4" hidden="1">
      <c r="C296" s="40" t="s">
        <v>136</v>
      </c>
    </row>
    <row r="297" spans="1:4" hidden="1">
      <c r="D297" s="4"/>
    </row>
    <row r="298" spans="1:4" ht="14.25" hidden="1" thickBot="1">
      <c r="A298" s="209"/>
      <c r="B298" s="210"/>
      <c r="C298" s="5"/>
    </row>
    <row r="299" spans="1:4" ht="14.25" hidden="1" thickBot="1">
      <c r="A299" s="46" t="s">
        <v>1</v>
      </c>
      <c r="B299" s="47" t="s">
        <v>2</v>
      </c>
      <c r="C299" s="48" t="s">
        <v>3</v>
      </c>
    </row>
    <row r="300" spans="1:4" ht="16.5" hidden="1">
      <c r="A300" s="8" t="s">
        <v>17</v>
      </c>
      <c r="B300" s="9" t="s">
        <v>18</v>
      </c>
      <c r="C300" s="53">
        <v>97177</v>
      </c>
    </row>
    <row r="301" spans="1:4" ht="16.5" hidden="1">
      <c r="A301" s="8" t="s">
        <v>137</v>
      </c>
      <c r="B301" s="9" t="s">
        <v>28</v>
      </c>
      <c r="C301" s="53">
        <v>62021</v>
      </c>
    </row>
    <row r="302" spans="1:4" ht="16.5" hidden="1">
      <c r="A302" s="8" t="s">
        <v>21</v>
      </c>
      <c r="B302" s="9" t="s">
        <v>22</v>
      </c>
      <c r="C302" s="53">
        <v>146711.25</v>
      </c>
    </row>
    <row r="303" spans="1:4" ht="16.5" hidden="1">
      <c r="A303" s="16" t="s">
        <v>23</v>
      </c>
      <c r="B303" s="17" t="s">
        <v>24</v>
      </c>
      <c r="C303" s="53">
        <v>246953</v>
      </c>
    </row>
    <row r="304" spans="1:4" ht="16.5" hidden="1">
      <c r="A304" s="16" t="s">
        <v>25</v>
      </c>
      <c r="B304" s="17" t="s">
        <v>138</v>
      </c>
      <c r="C304" s="53">
        <v>305756.89159999997</v>
      </c>
    </row>
    <row r="305" spans="1:3" ht="16.5" hidden="1">
      <c r="A305" s="8" t="s">
        <v>27</v>
      </c>
      <c r="B305" s="9" t="s">
        <v>28</v>
      </c>
      <c r="C305" s="53">
        <v>116802</v>
      </c>
    </row>
    <row r="306" spans="1:3" ht="16.5" hidden="1">
      <c r="A306" s="8" t="s">
        <v>29</v>
      </c>
      <c r="B306" s="9" t="s">
        <v>30</v>
      </c>
      <c r="C306" s="53">
        <v>189378.35450000002</v>
      </c>
    </row>
    <row r="307" spans="1:3" ht="16.5" hidden="1">
      <c r="A307" s="8" t="s">
        <v>31</v>
      </c>
      <c r="B307" s="9" t="s">
        <v>32</v>
      </c>
      <c r="C307" s="53">
        <v>376709.73340000003</v>
      </c>
    </row>
    <row r="308" spans="1:3" ht="16.5" hidden="1">
      <c r="A308" s="8" t="s">
        <v>33</v>
      </c>
      <c r="B308" s="9" t="s">
        <v>34</v>
      </c>
      <c r="C308" s="53">
        <v>190686.67500000002</v>
      </c>
    </row>
    <row r="309" spans="1:3" ht="16.5" hidden="1">
      <c r="A309" s="16" t="s">
        <v>35</v>
      </c>
      <c r="B309" s="17" t="s">
        <v>36</v>
      </c>
      <c r="C309" s="53">
        <v>72740</v>
      </c>
    </row>
    <row r="310" spans="1:3" hidden="1">
      <c r="A310" s="8" t="s">
        <v>37</v>
      </c>
      <c r="B310" s="9" t="s">
        <v>38</v>
      </c>
      <c r="C310" s="54">
        <v>936906</v>
      </c>
    </row>
    <row r="311" spans="1:3" ht="16.5" hidden="1">
      <c r="A311" s="8" t="s">
        <v>39</v>
      </c>
      <c r="B311" s="9" t="s">
        <v>40</v>
      </c>
      <c r="C311" s="53">
        <v>871656.65999999992</v>
      </c>
    </row>
    <row r="312" spans="1:3" ht="16.5" hidden="1">
      <c r="A312" s="8" t="s">
        <v>41</v>
      </c>
      <c r="B312" s="9" t="s">
        <v>42</v>
      </c>
      <c r="C312" s="53">
        <v>130152.5984</v>
      </c>
    </row>
    <row r="313" spans="1:3" ht="16.5" hidden="1">
      <c r="A313" s="8" t="s">
        <v>43</v>
      </c>
      <c r="B313" s="17" t="s">
        <v>28</v>
      </c>
      <c r="C313" s="53">
        <v>182355.64181999999</v>
      </c>
    </row>
    <row r="314" spans="1:3" ht="16.5" hidden="1">
      <c r="A314" s="8" t="s">
        <v>139</v>
      </c>
      <c r="B314" s="9" t="s">
        <v>140</v>
      </c>
      <c r="C314" s="53">
        <v>348823.92250000004</v>
      </c>
    </row>
    <row r="315" spans="1:3" ht="16.5" hidden="1">
      <c r="A315" s="8" t="s">
        <v>44</v>
      </c>
      <c r="B315" s="9" t="s">
        <v>28</v>
      </c>
      <c r="C315" s="53">
        <v>109083.7</v>
      </c>
    </row>
    <row r="316" spans="1:3" ht="16.5" hidden="1">
      <c r="A316" s="8" t="s">
        <v>45</v>
      </c>
      <c r="B316" s="9" t="s">
        <v>46</v>
      </c>
      <c r="C316" s="53">
        <v>427495.25</v>
      </c>
    </row>
    <row r="317" spans="1:3" ht="16.5" hidden="1">
      <c r="A317" s="8" t="s">
        <v>141</v>
      </c>
      <c r="B317" s="49" t="s">
        <v>142</v>
      </c>
      <c r="C317" s="53">
        <v>77760</v>
      </c>
    </row>
    <row r="318" spans="1:3" ht="16.5" hidden="1">
      <c r="A318" s="8" t="s">
        <v>47</v>
      </c>
      <c r="B318" s="9" t="s">
        <v>48</v>
      </c>
      <c r="C318" s="53">
        <v>74999.637000000002</v>
      </c>
    </row>
    <row r="319" spans="1:3" ht="16.5" hidden="1">
      <c r="A319" s="8" t="s">
        <v>49</v>
      </c>
      <c r="B319" s="9" t="s">
        <v>143</v>
      </c>
      <c r="C319" s="53">
        <v>297583.2</v>
      </c>
    </row>
    <row r="320" spans="1:3" ht="16.5" hidden="1">
      <c r="A320" s="8" t="s">
        <v>51</v>
      </c>
      <c r="B320" s="9" t="s">
        <v>52</v>
      </c>
      <c r="C320" s="53">
        <v>271150</v>
      </c>
    </row>
    <row r="321" spans="1:3" ht="16.5" hidden="1">
      <c r="A321" s="8" t="s">
        <v>53</v>
      </c>
      <c r="B321" s="21" t="s">
        <v>54</v>
      </c>
      <c r="C321" s="53">
        <v>248991.5025</v>
      </c>
    </row>
    <row r="322" spans="1:3" ht="16.5" hidden="1">
      <c r="A322" s="8" t="s">
        <v>144</v>
      </c>
      <c r="B322" s="9" t="s">
        <v>145</v>
      </c>
      <c r="C322" s="53">
        <v>105888</v>
      </c>
    </row>
    <row r="323" spans="1:3" ht="16.5" hidden="1">
      <c r="A323" s="8" t="s">
        <v>146</v>
      </c>
      <c r="B323" s="9" t="s">
        <v>67</v>
      </c>
      <c r="C323" s="53">
        <v>136132.69560000001</v>
      </c>
    </row>
    <row r="324" spans="1:3" ht="16.5" hidden="1">
      <c r="A324" s="8" t="s">
        <v>147</v>
      </c>
      <c r="B324" s="9" t="s">
        <v>56</v>
      </c>
      <c r="C324" s="53">
        <v>113602.5</v>
      </c>
    </row>
    <row r="325" spans="1:3" ht="16.5" hidden="1">
      <c r="A325" s="8" t="s">
        <v>57</v>
      </c>
      <c r="B325" s="9" t="s">
        <v>58</v>
      </c>
      <c r="C325" s="53">
        <v>371841.60750000004</v>
      </c>
    </row>
    <row r="326" spans="1:3" ht="16.5" hidden="1">
      <c r="A326" s="16" t="s">
        <v>148</v>
      </c>
      <c r="B326" s="17" t="s">
        <v>60</v>
      </c>
      <c r="C326" s="53">
        <v>86858</v>
      </c>
    </row>
    <row r="327" spans="1:3" ht="16.5" hidden="1">
      <c r="A327" s="8" t="s">
        <v>61</v>
      </c>
      <c r="B327" s="9" t="s">
        <v>28</v>
      </c>
      <c r="C327" s="55">
        <v>445383.39780000004</v>
      </c>
    </row>
    <row r="328" spans="1:3" ht="16.5" hidden="1">
      <c r="A328" s="8" t="s">
        <v>62</v>
      </c>
      <c r="B328" s="9" t="s">
        <v>63</v>
      </c>
      <c r="C328" s="55">
        <v>119037</v>
      </c>
    </row>
    <row r="329" spans="1:3" ht="16.5" hidden="1">
      <c r="A329" s="16" t="s">
        <v>64</v>
      </c>
      <c r="B329" s="17" t="s">
        <v>149</v>
      </c>
      <c r="C329" s="55">
        <v>414009.07680000004</v>
      </c>
    </row>
    <row r="330" spans="1:3" ht="16.5" hidden="1">
      <c r="A330" s="8" t="s">
        <v>150</v>
      </c>
      <c r="B330" s="9" t="s">
        <v>67</v>
      </c>
      <c r="C330" s="55">
        <v>188811</v>
      </c>
    </row>
    <row r="331" spans="1:3" ht="16.5" hidden="1">
      <c r="A331" s="8" t="s">
        <v>66</v>
      </c>
      <c r="B331" s="9" t="s">
        <v>67</v>
      </c>
      <c r="C331" s="55">
        <v>251597</v>
      </c>
    </row>
    <row r="332" spans="1:3" ht="16.5" hidden="1">
      <c r="A332" s="8" t="s">
        <v>68</v>
      </c>
      <c r="B332" s="9" t="s">
        <v>151</v>
      </c>
      <c r="C332" s="55">
        <v>339885.72000000003</v>
      </c>
    </row>
    <row r="333" spans="1:3" ht="16.5" hidden="1">
      <c r="A333" s="8" t="s">
        <v>72</v>
      </c>
      <c r="B333" s="9" t="s">
        <v>152</v>
      </c>
      <c r="C333" s="55">
        <v>205191.28000000003</v>
      </c>
    </row>
    <row r="334" spans="1:3" ht="16.5" hidden="1">
      <c r="A334" s="8" t="s">
        <v>74</v>
      </c>
      <c r="B334" s="9" t="s">
        <v>75</v>
      </c>
      <c r="C334" s="55">
        <v>79353</v>
      </c>
    </row>
    <row r="335" spans="1:3" ht="16.5" hidden="1">
      <c r="A335" s="8" t="s">
        <v>76</v>
      </c>
      <c r="B335" s="9" t="s">
        <v>77</v>
      </c>
      <c r="C335" s="55">
        <v>117991.00000000001</v>
      </c>
    </row>
    <row r="336" spans="1:3" ht="16.5" hidden="1">
      <c r="A336" s="8" t="s">
        <v>153</v>
      </c>
      <c r="B336" s="9" t="s">
        <v>154</v>
      </c>
      <c r="C336" s="55">
        <v>90123.199999999997</v>
      </c>
    </row>
    <row r="337" spans="1:3" ht="16.5" hidden="1">
      <c r="A337" s="8" t="s">
        <v>155</v>
      </c>
      <c r="B337" s="9" t="s">
        <v>156</v>
      </c>
      <c r="C337" s="55">
        <v>84764.900000000009</v>
      </c>
    </row>
    <row r="338" spans="1:3" ht="16.5" hidden="1">
      <c r="A338" s="8" t="s">
        <v>157</v>
      </c>
      <c r="B338" s="9" t="s">
        <v>158</v>
      </c>
      <c r="C338" s="55">
        <v>77281.5</v>
      </c>
    </row>
    <row r="339" spans="1:3" ht="16.5" hidden="1">
      <c r="A339" s="8" t="s">
        <v>159</v>
      </c>
      <c r="B339" s="9" t="s">
        <v>160</v>
      </c>
      <c r="C339" s="55">
        <v>87692</v>
      </c>
    </row>
    <row r="340" spans="1:3" ht="16.5" hidden="1">
      <c r="A340" s="8" t="s">
        <v>161</v>
      </c>
      <c r="B340" s="9" t="s">
        <v>162</v>
      </c>
      <c r="C340" s="55">
        <v>101745.21500000001</v>
      </c>
    </row>
    <row r="341" spans="1:3" ht="16.5" hidden="1">
      <c r="A341" s="8" t="s">
        <v>80</v>
      </c>
      <c r="B341" s="9" t="s">
        <v>81</v>
      </c>
      <c r="C341" s="55">
        <v>68283</v>
      </c>
    </row>
    <row r="342" spans="1:3" ht="16.5" hidden="1">
      <c r="A342" s="8" t="s">
        <v>86</v>
      </c>
      <c r="B342" s="9" t="s">
        <v>87</v>
      </c>
      <c r="C342" s="55">
        <v>90018.5</v>
      </c>
    </row>
    <row r="343" spans="1:3" ht="16.5" hidden="1">
      <c r="A343" s="8" t="s">
        <v>90</v>
      </c>
      <c r="B343" s="9" t="s">
        <v>91</v>
      </c>
      <c r="C343" s="53">
        <v>30933</v>
      </c>
    </row>
    <row r="344" spans="1:3" ht="16.5" hidden="1">
      <c r="A344" s="16" t="s">
        <v>94</v>
      </c>
      <c r="B344" s="17" t="s">
        <v>163</v>
      </c>
      <c r="C344" s="55">
        <v>174568.62</v>
      </c>
    </row>
    <row r="345" spans="1:3" ht="16.5" hidden="1">
      <c r="A345" s="8" t="s">
        <v>98</v>
      </c>
      <c r="B345" s="9" t="s">
        <v>99</v>
      </c>
      <c r="C345" s="55">
        <v>92626.5</v>
      </c>
    </row>
    <row r="346" spans="1:3" ht="16.5" hidden="1">
      <c r="A346" s="8" t="s">
        <v>100</v>
      </c>
      <c r="B346" s="9" t="s">
        <v>101</v>
      </c>
      <c r="C346" s="55">
        <v>260074.386</v>
      </c>
    </row>
    <row r="347" spans="1:3" ht="16.5" hidden="1">
      <c r="A347" s="8" t="s">
        <v>164</v>
      </c>
      <c r="B347" s="9" t="s">
        <v>50</v>
      </c>
      <c r="C347" s="55">
        <v>283345.05</v>
      </c>
    </row>
    <row r="348" spans="1:3" ht="16.5" hidden="1">
      <c r="A348" s="8" t="s">
        <v>102</v>
      </c>
      <c r="B348" s="9" t="s">
        <v>103</v>
      </c>
      <c r="C348" s="55">
        <v>90280.5</v>
      </c>
    </row>
    <row r="349" spans="1:3" ht="16.5" hidden="1">
      <c r="A349" s="8" t="s">
        <v>104</v>
      </c>
      <c r="B349" s="9" t="s">
        <v>105</v>
      </c>
      <c r="C349" s="55">
        <v>109278.39999999999</v>
      </c>
    </row>
    <row r="350" spans="1:3" ht="16.5" hidden="1">
      <c r="A350" s="8" t="s">
        <v>165</v>
      </c>
      <c r="B350" s="9" t="s">
        <v>166</v>
      </c>
      <c r="C350" s="55">
        <v>91125</v>
      </c>
    </row>
    <row r="351" spans="1:3" ht="16.5" hidden="1">
      <c r="A351" s="26" t="s">
        <v>167</v>
      </c>
      <c r="B351" s="9" t="s">
        <v>168</v>
      </c>
      <c r="C351" s="55">
        <v>65000</v>
      </c>
    </row>
    <row r="352" spans="1:3" ht="16.5" hidden="1">
      <c r="A352" s="26" t="s">
        <v>169</v>
      </c>
      <c r="B352" s="9" t="s">
        <v>109</v>
      </c>
      <c r="C352" s="55">
        <v>50000</v>
      </c>
    </row>
    <row r="353" spans="1:3" ht="16.5" hidden="1">
      <c r="A353" s="26" t="s">
        <v>110</v>
      </c>
      <c r="B353" s="9" t="s">
        <v>170</v>
      </c>
      <c r="C353" s="55">
        <v>50000</v>
      </c>
    </row>
    <row r="354" spans="1:3" ht="16.5" hidden="1">
      <c r="A354" s="26" t="s">
        <v>112</v>
      </c>
      <c r="B354" s="9" t="s">
        <v>113</v>
      </c>
      <c r="C354" s="55">
        <v>92000</v>
      </c>
    </row>
    <row r="355" spans="1:3" ht="16.5" hidden="1">
      <c r="A355" s="26" t="s">
        <v>114</v>
      </c>
      <c r="B355" s="9" t="s">
        <v>115</v>
      </c>
      <c r="C355" s="53">
        <v>134702</v>
      </c>
    </row>
    <row r="356" spans="1:3" ht="16.5" hidden="1">
      <c r="A356" s="26" t="s">
        <v>171</v>
      </c>
      <c r="B356" s="9" t="s">
        <v>172</v>
      </c>
      <c r="C356" s="56">
        <v>100000</v>
      </c>
    </row>
    <row r="357" spans="1:3" ht="16.5" hidden="1">
      <c r="A357" s="26" t="s">
        <v>116</v>
      </c>
      <c r="B357" s="9" t="s">
        <v>117</v>
      </c>
      <c r="C357" s="55">
        <v>100000</v>
      </c>
    </row>
    <row r="358" spans="1:3" ht="16.5" hidden="1">
      <c r="A358" s="26" t="s">
        <v>118</v>
      </c>
      <c r="B358" s="9" t="s">
        <v>119</v>
      </c>
      <c r="C358" s="55">
        <v>65000</v>
      </c>
    </row>
    <row r="359" spans="1:3" ht="16.5" hidden="1">
      <c r="A359" s="26" t="s">
        <v>120</v>
      </c>
      <c r="B359" s="9" t="s">
        <v>173</v>
      </c>
      <c r="C359" s="55">
        <v>100000</v>
      </c>
    </row>
    <row r="360" spans="1:3" ht="16.5" hidden="1">
      <c r="A360" s="8" t="s">
        <v>122</v>
      </c>
      <c r="B360" s="9" t="s">
        <v>123</v>
      </c>
      <c r="C360" s="55">
        <v>18150</v>
      </c>
    </row>
    <row r="361" spans="1:3" ht="16.5" hidden="1">
      <c r="A361" s="8" t="s">
        <v>122</v>
      </c>
      <c r="B361" s="9" t="s">
        <v>124</v>
      </c>
      <c r="C361" s="55">
        <v>18150</v>
      </c>
    </row>
    <row r="362" spans="1:3" ht="16.5" hidden="1">
      <c r="A362" s="8" t="s">
        <v>122</v>
      </c>
      <c r="B362" s="9" t="s">
        <v>125</v>
      </c>
      <c r="C362" s="55">
        <v>18150</v>
      </c>
    </row>
    <row r="363" spans="1:3" ht="16.5" hidden="1">
      <c r="A363" s="29" t="s">
        <v>127</v>
      </c>
      <c r="B363" s="30" t="s">
        <v>128</v>
      </c>
      <c r="C363" s="57">
        <v>2000</v>
      </c>
    </row>
    <row r="364" spans="1:3" ht="13.5" hidden="1" thickBot="1">
      <c r="A364" s="32"/>
      <c r="B364" s="33" t="s">
        <v>129</v>
      </c>
      <c r="C364" s="51">
        <f>SUM(C300:C363)</f>
        <v>11302767.065420002</v>
      </c>
    </row>
    <row r="365" spans="1:3" hidden="1">
      <c r="C365" s="37" t="s">
        <v>130</v>
      </c>
    </row>
    <row r="366" spans="1:3" hidden="1">
      <c r="C366" s="37" t="s">
        <v>131</v>
      </c>
    </row>
    <row r="367" spans="1:3" hidden="1">
      <c r="C367" s="37" t="s">
        <v>174</v>
      </c>
    </row>
    <row r="368" spans="1:3" hidden="1">
      <c r="C368" s="37" t="s">
        <v>133</v>
      </c>
    </row>
    <row r="369" spans="1:3" hidden="1">
      <c r="C369" s="40" t="s">
        <v>134</v>
      </c>
    </row>
    <row r="370" spans="1:3" hidden="1">
      <c r="C370" s="40" t="s">
        <v>135</v>
      </c>
    </row>
    <row r="371" spans="1:3" hidden="1">
      <c r="C371" s="40" t="s">
        <v>136</v>
      </c>
    </row>
    <row r="372" spans="1:3" hidden="1"/>
    <row r="373" spans="1:3" ht="14.25" hidden="1" thickBot="1">
      <c r="A373" s="209"/>
      <c r="B373" s="210"/>
      <c r="C373" s="5"/>
    </row>
    <row r="374" spans="1:3" ht="14.25" hidden="1" thickBot="1">
      <c r="A374" s="46" t="s">
        <v>1</v>
      </c>
      <c r="B374" s="47" t="s">
        <v>2</v>
      </c>
      <c r="C374" s="48" t="s">
        <v>3</v>
      </c>
    </row>
    <row r="375" spans="1:3" ht="16.5" hidden="1">
      <c r="A375" s="8" t="s">
        <v>17</v>
      </c>
      <c r="B375" s="9" t="s">
        <v>18</v>
      </c>
      <c r="C375" s="53">
        <v>97177</v>
      </c>
    </row>
    <row r="376" spans="1:3" ht="16.5" hidden="1">
      <c r="A376" s="8" t="s">
        <v>137</v>
      </c>
      <c r="B376" s="9" t="s">
        <v>28</v>
      </c>
      <c r="C376" s="53">
        <v>62021</v>
      </c>
    </row>
    <row r="377" spans="1:3" ht="16.5" hidden="1">
      <c r="A377" s="8" t="s">
        <v>21</v>
      </c>
      <c r="B377" s="9" t="s">
        <v>22</v>
      </c>
      <c r="C377" s="53">
        <v>146711.25</v>
      </c>
    </row>
    <row r="378" spans="1:3" ht="16.5" hidden="1">
      <c r="A378" s="16" t="s">
        <v>23</v>
      </c>
      <c r="B378" s="17" t="s">
        <v>24</v>
      </c>
      <c r="C378" s="53">
        <v>246953</v>
      </c>
    </row>
    <row r="379" spans="1:3" ht="16.5" hidden="1">
      <c r="A379" s="16" t="s">
        <v>25</v>
      </c>
      <c r="B379" s="17" t="s">
        <v>138</v>
      </c>
      <c r="C379" s="53">
        <v>305756.89159999997</v>
      </c>
    </row>
    <row r="380" spans="1:3" ht="16.5" hidden="1">
      <c r="A380" s="8" t="s">
        <v>27</v>
      </c>
      <c r="B380" s="9" t="s">
        <v>28</v>
      </c>
      <c r="C380" s="53">
        <v>116802</v>
      </c>
    </row>
    <row r="381" spans="1:3" ht="16.5" hidden="1">
      <c r="A381" s="8" t="s">
        <v>29</v>
      </c>
      <c r="B381" s="9" t="s">
        <v>30</v>
      </c>
      <c r="C381" s="53">
        <v>189378.35450000002</v>
      </c>
    </row>
    <row r="382" spans="1:3" ht="16.5" hidden="1">
      <c r="A382" s="8" t="s">
        <v>31</v>
      </c>
      <c r="B382" s="9" t="s">
        <v>32</v>
      </c>
      <c r="C382" s="53">
        <v>376709.73340000003</v>
      </c>
    </row>
    <row r="383" spans="1:3" ht="16.5" hidden="1">
      <c r="A383" s="8" t="s">
        <v>33</v>
      </c>
      <c r="B383" s="9" t="s">
        <v>34</v>
      </c>
      <c r="C383" s="53">
        <v>190686.67500000002</v>
      </c>
    </row>
    <row r="384" spans="1:3" ht="16.5" hidden="1">
      <c r="A384" s="16" t="s">
        <v>35</v>
      </c>
      <c r="B384" s="17" t="s">
        <v>36</v>
      </c>
      <c r="C384" s="53">
        <v>72740</v>
      </c>
    </row>
    <row r="385" spans="1:3" hidden="1">
      <c r="A385" s="8" t="s">
        <v>37</v>
      </c>
      <c r="B385" s="9" t="s">
        <v>38</v>
      </c>
      <c r="C385" s="54">
        <v>936906</v>
      </c>
    </row>
    <row r="386" spans="1:3" ht="16.5" hidden="1">
      <c r="A386" s="8" t="s">
        <v>39</v>
      </c>
      <c r="B386" s="9" t="s">
        <v>40</v>
      </c>
      <c r="C386" s="53">
        <v>871656.65999999992</v>
      </c>
    </row>
    <row r="387" spans="1:3" ht="16.5" hidden="1">
      <c r="A387" s="8" t="s">
        <v>41</v>
      </c>
      <c r="B387" s="9" t="s">
        <v>42</v>
      </c>
      <c r="C387" s="53">
        <v>130152.5984</v>
      </c>
    </row>
    <row r="388" spans="1:3" ht="16.5" hidden="1">
      <c r="A388" s="8" t="s">
        <v>43</v>
      </c>
      <c r="B388" s="17" t="s">
        <v>28</v>
      </c>
      <c r="C388" s="53">
        <v>182355.64181999999</v>
      </c>
    </row>
    <row r="389" spans="1:3" ht="16.5" hidden="1">
      <c r="A389" s="8" t="s">
        <v>139</v>
      </c>
      <c r="B389" s="9" t="s">
        <v>140</v>
      </c>
      <c r="C389" s="53">
        <v>348823.92250000004</v>
      </c>
    </row>
    <row r="390" spans="1:3" ht="16.5" hidden="1">
      <c r="A390" s="8" t="s">
        <v>44</v>
      </c>
      <c r="B390" s="9" t="s">
        <v>28</v>
      </c>
      <c r="C390" s="53">
        <v>109083.7</v>
      </c>
    </row>
    <row r="391" spans="1:3" ht="16.5" hidden="1">
      <c r="A391" s="8" t="s">
        <v>45</v>
      </c>
      <c r="B391" s="9" t="s">
        <v>46</v>
      </c>
      <c r="C391" s="53">
        <v>427495.25</v>
      </c>
    </row>
    <row r="392" spans="1:3" ht="16.5" hidden="1">
      <c r="A392" s="8" t="s">
        <v>141</v>
      </c>
      <c r="B392" s="49" t="s">
        <v>142</v>
      </c>
      <c r="C392" s="53">
        <v>77760</v>
      </c>
    </row>
    <row r="393" spans="1:3" ht="16.5" hidden="1">
      <c r="A393" s="8" t="s">
        <v>47</v>
      </c>
      <c r="B393" s="9" t="s">
        <v>48</v>
      </c>
      <c r="C393" s="53">
        <v>74999.637000000002</v>
      </c>
    </row>
    <row r="394" spans="1:3" ht="16.5" hidden="1">
      <c r="A394" s="8" t="s">
        <v>49</v>
      </c>
      <c r="B394" s="9" t="s">
        <v>143</v>
      </c>
      <c r="C394" s="53">
        <v>297583.2</v>
      </c>
    </row>
    <row r="395" spans="1:3" ht="16.5" hidden="1">
      <c r="A395" s="8" t="s">
        <v>51</v>
      </c>
      <c r="B395" s="9" t="s">
        <v>52</v>
      </c>
      <c r="C395" s="53">
        <v>271150</v>
      </c>
    </row>
    <row r="396" spans="1:3" ht="16.5" hidden="1">
      <c r="A396" s="8" t="s">
        <v>53</v>
      </c>
      <c r="B396" s="21" t="s">
        <v>54</v>
      </c>
      <c r="C396" s="53">
        <v>248991.5025</v>
      </c>
    </row>
    <row r="397" spans="1:3" ht="16.5" hidden="1">
      <c r="A397" s="8" t="s">
        <v>144</v>
      </c>
      <c r="B397" s="9" t="s">
        <v>145</v>
      </c>
      <c r="C397" s="53">
        <v>105888</v>
      </c>
    </row>
    <row r="398" spans="1:3" ht="16.5" hidden="1">
      <c r="A398" s="8" t="s">
        <v>146</v>
      </c>
      <c r="B398" s="9" t="s">
        <v>67</v>
      </c>
      <c r="C398" s="53">
        <v>136132.69560000001</v>
      </c>
    </row>
    <row r="399" spans="1:3" ht="16.5" hidden="1">
      <c r="A399" s="8" t="s">
        <v>147</v>
      </c>
      <c r="B399" s="9" t="s">
        <v>56</v>
      </c>
      <c r="C399" s="53">
        <v>113602.5</v>
      </c>
    </row>
    <row r="400" spans="1:3" ht="16.5" hidden="1">
      <c r="A400" s="8" t="s">
        <v>57</v>
      </c>
      <c r="B400" s="9" t="s">
        <v>58</v>
      </c>
      <c r="C400" s="53">
        <v>371841.60750000004</v>
      </c>
    </row>
    <row r="401" spans="1:3" ht="16.5" hidden="1">
      <c r="A401" s="16" t="s">
        <v>148</v>
      </c>
      <c r="B401" s="17" t="s">
        <v>60</v>
      </c>
      <c r="C401" s="53">
        <v>86858</v>
      </c>
    </row>
    <row r="402" spans="1:3" ht="16.5" hidden="1">
      <c r="A402" s="8" t="s">
        <v>61</v>
      </c>
      <c r="B402" s="9" t="s">
        <v>28</v>
      </c>
      <c r="C402" s="55">
        <v>445383.39780000004</v>
      </c>
    </row>
    <row r="403" spans="1:3" ht="16.5" hidden="1">
      <c r="A403" s="8" t="s">
        <v>62</v>
      </c>
      <c r="B403" s="9" t="s">
        <v>63</v>
      </c>
      <c r="C403" s="55">
        <v>119037</v>
      </c>
    </row>
    <row r="404" spans="1:3" ht="16.5" hidden="1">
      <c r="A404" s="16" t="s">
        <v>64</v>
      </c>
      <c r="B404" s="17" t="s">
        <v>149</v>
      </c>
      <c r="C404" s="55">
        <v>414009.07680000004</v>
      </c>
    </row>
    <row r="405" spans="1:3" ht="16.5" hidden="1">
      <c r="A405" s="8" t="s">
        <v>150</v>
      </c>
      <c r="B405" s="9" t="s">
        <v>67</v>
      </c>
      <c r="C405" s="55">
        <v>188811</v>
      </c>
    </row>
    <row r="406" spans="1:3" ht="16.5" hidden="1">
      <c r="A406" s="8" t="s">
        <v>66</v>
      </c>
      <c r="B406" s="9" t="s">
        <v>67</v>
      </c>
      <c r="C406" s="55">
        <v>251597</v>
      </c>
    </row>
    <row r="407" spans="1:3" ht="16.5" hidden="1">
      <c r="A407" s="8" t="s">
        <v>68</v>
      </c>
      <c r="B407" s="9" t="s">
        <v>151</v>
      </c>
      <c r="C407" s="55">
        <v>339885.72000000003</v>
      </c>
    </row>
    <row r="408" spans="1:3" ht="16.5" hidden="1">
      <c r="A408" s="8" t="s">
        <v>72</v>
      </c>
      <c r="B408" s="9" t="s">
        <v>152</v>
      </c>
      <c r="C408" s="55">
        <v>205191.28000000003</v>
      </c>
    </row>
    <row r="409" spans="1:3" ht="16.5" hidden="1">
      <c r="A409" s="8" t="s">
        <v>74</v>
      </c>
      <c r="B409" s="9" t="s">
        <v>75</v>
      </c>
      <c r="C409" s="55">
        <v>79353</v>
      </c>
    </row>
    <row r="410" spans="1:3" ht="16.5" hidden="1">
      <c r="A410" s="8" t="s">
        <v>76</v>
      </c>
      <c r="B410" s="9" t="s">
        <v>77</v>
      </c>
      <c r="C410" s="55">
        <v>117991.00000000001</v>
      </c>
    </row>
    <row r="411" spans="1:3" ht="16.5" hidden="1">
      <c r="A411" s="8" t="s">
        <v>153</v>
      </c>
      <c r="B411" s="9" t="s">
        <v>154</v>
      </c>
      <c r="C411" s="55">
        <v>90123.199999999997</v>
      </c>
    </row>
    <row r="412" spans="1:3" ht="16.5" hidden="1">
      <c r="A412" s="8" t="s">
        <v>155</v>
      </c>
      <c r="B412" s="9" t="s">
        <v>156</v>
      </c>
      <c r="C412" s="55">
        <v>84764.900000000009</v>
      </c>
    </row>
    <row r="413" spans="1:3" ht="16.5" hidden="1">
      <c r="A413" s="8" t="s">
        <v>157</v>
      </c>
      <c r="B413" s="9" t="s">
        <v>158</v>
      </c>
      <c r="C413" s="55">
        <v>77281.5</v>
      </c>
    </row>
    <row r="414" spans="1:3" ht="16.5" hidden="1">
      <c r="A414" s="8" t="s">
        <v>159</v>
      </c>
      <c r="B414" s="9" t="s">
        <v>160</v>
      </c>
      <c r="C414" s="55">
        <v>87692</v>
      </c>
    </row>
    <row r="415" spans="1:3" ht="16.5" hidden="1">
      <c r="A415" s="8" t="s">
        <v>161</v>
      </c>
      <c r="B415" s="9" t="s">
        <v>162</v>
      </c>
      <c r="C415" s="55">
        <v>101745.21500000001</v>
      </c>
    </row>
    <row r="416" spans="1:3" ht="16.5" hidden="1">
      <c r="A416" s="8" t="s">
        <v>80</v>
      </c>
      <c r="B416" s="9" t="s">
        <v>81</v>
      </c>
      <c r="C416" s="55">
        <v>68283</v>
      </c>
    </row>
    <row r="417" spans="1:3" ht="16.5" hidden="1">
      <c r="A417" s="8" t="s">
        <v>86</v>
      </c>
      <c r="B417" s="9" t="s">
        <v>87</v>
      </c>
      <c r="C417" s="55">
        <v>90018.5</v>
      </c>
    </row>
    <row r="418" spans="1:3" ht="16.5" hidden="1">
      <c r="A418" s="8" t="s">
        <v>90</v>
      </c>
      <c r="B418" s="9" t="s">
        <v>91</v>
      </c>
      <c r="C418" s="53">
        <v>30933</v>
      </c>
    </row>
    <row r="419" spans="1:3" ht="16.5" hidden="1">
      <c r="A419" s="16" t="s">
        <v>94</v>
      </c>
      <c r="B419" s="17" t="s">
        <v>163</v>
      </c>
      <c r="C419" s="55">
        <v>174568.62</v>
      </c>
    </row>
    <row r="420" spans="1:3" ht="16.5" hidden="1">
      <c r="A420" s="8" t="s">
        <v>98</v>
      </c>
      <c r="B420" s="9" t="s">
        <v>99</v>
      </c>
      <c r="C420" s="55">
        <v>92626.5</v>
      </c>
    </row>
    <row r="421" spans="1:3" ht="16.5" hidden="1">
      <c r="A421" s="8" t="s">
        <v>100</v>
      </c>
      <c r="B421" s="9" t="s">
        <v>101</v>
      </c>
      <c r="C421" s="55">
        <v>260074.386</v>
      </c>
    </row>
    <row r="422" spans="1:3" ht="16.5" hidden="1">
      <c r="A422" s="8" t="s">
        <v>164</v>
      </c>
      <c r="B422" s="9" t="s">
        <v>50</v>
      </c>
      <c r="C422" s="55">
        <v>283345.05</v>
      </c>
    </row>
    <row r="423" spans="1:3" ht="16.5" hidden="1">
      <c r="A423" s="8" t="s">
        <v>102</v>
      </c>
      <c r="B423" s="9" t="s">
        <v>103</v>
      </c>
      <c r="C423" s="55">
        <v>90280.5</v>
      </c>
    </row>
    <row r="424" spans="1:3" ht="16.5" hidden="1">
      <c r="A424" s="8" t="s">
        <v>104</v>
      </c>
      <c r="B424" s="9" t="s">
        <v>105</v>
      </c>
      <c r="C424" s="55">
        <v>109278.39999999999</v>
      </c>
    </row>
    <row r="425" spans="1:3" ht="16.5" hidden="1">
      <c r="A425" s="8" t="s">
        <v>165</v>
      </c>
      <c r="B425" s="9" t="s">
        <v>166</v>
      </c>
      <c r="C425" s="55">
        <v>91125</v>
      </c>
    </row>
    <row r="426" spans="1:3" ht="16.5" hidden="1">
      <c r="A426" s="26" t="s">
        <v>167</v>
      </c>
      <c r="B426" s="9" t="s">
        <v>168</v>
      </c>
      <c r="C426" s="55">
        <v>65000</v>
      </c>
    </row>
    <row r="427" spans="1:3" ht="16.5" hidden="1">
      <c r="A427" s="26" t="s">
        <v>169</v>
      </c>
      <c r="B427" s="9" t="s">
        <v>109</v>
      </c>
      <c r="C427" s="55">
        <v>50000</v>
      </c>
    </row>
    <row r="428" spans="1:3" ht="16.5" hidden="1">
      <c r="A428" s="26" t="s">
        <v>110</v>
      </c>
      <c r="B428" s="9" t="s">
        <v>170</v>
      </c>
      <c r="C428" s="55">
        <v>50000</v>
      </c>
    </row>
    <row r="429" spans="1:3" ht="16.5" hidden="1">
      <c r="A429" s="26" t="s">
        <v>112</v>
      </c>
      <c r="B429" s="9" t="s">
        <v>113</v>
      </c>
      <c r="C429" s="55">
        <v>92000</v>
      </c>
    </row>
    <row r="430" spans="1:3" ht="16.5" hidden="1">
      <c r="A430" s="26" t="s">
        <v>114</v>
      </c>
      <c r="B430" s="9" t="s">
        <v>115</v>
      </c>
      <c r="C430" s="53">
        <v>134702</v>
      </c>
    </row>
    <row r="431" spans="1:3" ht="16.5" hidden="1">
      <c r="A431" s="26" t="s">
        <v>171</v>
      </c>
      <c r="B431" s="9" t="s">
        <v>172</v>
      </c>
      <c r="C431" s="56">
        <v>100000</v>
      </c>
    </row>
    <row r="432" spans="1:3" ht="16.5" hidden="1">
      <c r="A432" s="26" t="s">
        <v>116</v>
      </c>
      <c r="B432" s="9" t="s">
        <v>117</v>
      </c>
      <c r="C432" s="55">
        <v>100000</v>
      </c>
    </row>
    <row r="433" spans="1:15" ht="16.5" hidden="1">
      <c r="A433" s="26" t="s">
        <v>118</v>
      </c>
      <c r="B433" s="9" t="s">
        <v>119</v>
      </c>
      <c r="C433" s="55">
        <v>65000</v>
      </c>
    </row>
    <row r="434" spans="1:15" ht="16.5" hidden="1">
      <c r="A434" s="26" t="s">
        <v>120</v>
      </c>
      <c r="B434" s="9" t="s">
        <v>173</v>
      </c>
      <c r="C434" s="55">
        <v>100000</v>
      </c>
    </row>
    <row r="435" spans="1:15" ht="16.5" hidden="1">
      <c r="A435" s="8" t="s">
        <v>122</v>
      </c>
      <c r="B435" s="9" t="s">
        <v>123</v>
      </c>
      <c r="C435" s="55">
        <v>18150</v>
      </c>
    </row>
    <row r="436" spans="1:15" ht="16.5" hidden="1">
      <c r="A436" s="8" t="s">
        <v>122</v>
      </c>
      <c r="B436" s="9" t="s">
        <v>124</v>
      </c>
      <c r="C436" s="55">
        <v>18150</v>
      </c>
    </row>
    <row r="437" spans="1:15" ht="16.5" hidden="1">
      <c r="A437" s="8" t="s">
        <v>122</v>
      </c>
      <c r="B437" s="9" t="s">
        <v>125</v>
      </c>
      <c r="C437" s="55">
        <v>18150</v>
      </c>
    </row>
    <row r="438" spans="1:15" ht="16.5" hidden="1">
      <c r="A438" s="29" t="s">
        <v>127</v>
      </c>
      <c r="B438" s="30" t="s">
        <v>128</v>
      </c>
      <c r="C438" s="57">
        <v>2000</v>
      </c>
    </row>
    <row r="439" spans="1:15" ht="13.5" hidden="1" thickBot="1">
      <c r="A439" s="32"/>
      <c r="B439" s="33" t="s">
        <v>129</v>
      </c>
      <c r="C439" s="51">
        <f>SUM(C375:C438)</f>
        <v>11302767.065420002</v>
      </c>
    </row>
    <row r="440" spans="1:15" hidden="1">
      <c r="C440" s="37" t="s">
        <v>130</v>
      </c>
    </row>
    <row r="441" spans="1:15" hidden="1">
      <c r="C441" s="37" t="s">
        <v>131</v>
      </c>
    </row>
    <row r="442" spans="1:15" hidden="1">
      <c r="C442" s="37" t="s">
        <v>174</v>
      </c>
    </row>
    <row r="443" spans="1:15" hidden="1">
      <c r="C443" s="37" t="s">
        <v>133</v>
      </c>
    </row>
    <row r="444" spans="1:15" hidden="1">
      <c r="C444" s="40" t="s">
        <v>134</v>
      </c>
    </row>
    <row r="445" spans="1:15" hidden="1">
      <c r="C445" s="40" t="s">
        <v>135</v>
      </c>
    </row>
    <row r="446" spans="1:15" hidden="1">
      <c r="C446" s="40" t="s">
        <v>136</v>
      </c>
    </row>
    <row r="447" spans="1:15" hidden="1">
      <c r="B447" s="52"/>
      <c r="D447" s="41"/>
      <c r="E447" s="41"/>
      <c r="F447" s="41"/>
      <c r="G447" s="41"/>
      <c r="H447" s="41"/>
      <c r="I447" s="41"/>
      <c r="J447" s="41"/>
      <c r="K447" s="41"/>
      <c r="L447" s="41"/>
      <c r="M447" s="41"/>
      <c r="N447" s="41"/>
      <c r="O447" s="41"/>
    </row>
    <row r="448" spans="1:15" ht="14.25" hidden="1" thickBot="1">
      <c r="A448" s="209"/>
      <c r="B448" s="210"/>
      <c r="C448" s="5"/>
    </row>
    <row r="449" spans="1:3" ht="14.25" hidden="1" thickBot="1">
      <c r="A449" s="46" t="s">
        <v>1</v>
      </c>
      <c r="B449" s="47" t="s">
        <v>2</v>
      </c>
      <c r="C449" s="48" t="s">
        <v>3</v>
      </c>
    </row>
    <row r="450" spans="1:3" ht="16.5" hidden="1">
      <c r="A450" s="8" t="s">
        <v>17</v>
      </c>
      <c r="B450" s="9" t="s">
        <v>18</v>
      </c>
      <c r="C450" s="10">
        <v>128516.5825</v>
      </c>
    </row>
    <row r="451" spans="1:3" ht="16.5" hidden="1">
      <c r="A451" s="8" t="s">
        <v>137</v>
      </c>
      <c r="B451" s="9" t="s">
        <v>28</v>
      </c>
      <c r="C451" s="10">
        <v>82022.772499999992</v>
      </c>
    </row>
    <row r="452" spans="1:3" ht="16.5" hidden="1">
      <c r="A452" s="8" t="s">
        <v>21</v>
      </c>
      <c r="B452" s="9" t="s">
        <v>22</v>
      </c>
      <c r="C452" s="10">
        <v>194025.62812499999</v>
      </c>
    </row>
    <row r="453" spans="1:3" ht="16.5" hidden="1">
      <c r="A453" s="16" t="s">
        <v>23</v>
      </c>
      <c r="B453" s="17" t="s">
        <v>24</v>
      </c>
      <c r="C453" s="10">
        <v>326595.34250000003</v>
      </c>
    </row>
    <row r="454" spans="1:3" ht="16.5" hidden="1">
      <c r="A454" s="16" t="s">
        <v>25</v>
      </c>
      <c r="B454" s="17" t="s">
        <v>138</v>
      </c>
      <c r="C454" s="10">
        <v>404363.48914099997</v>
      </c>
    </row>
    <row r="455" spans="1:3" ht="16.5" hidden="1">
      <c r="A455" s="8" t="s">
        <v>27</v>
      </c>
      <c r="B455" s="9" t="s">
        <v>28</v>
      </c>
      <c r="C455" s="10">
        <v>154470.64499999999</v>
      </c>
    </row>
    <row r="456" spans="1:3" ht="16.5" hidden="1">
      <c r="A456" s="8" t="s">
        <v>29</v>
      </c>
      <c r="B456" s="9" t="s">
        <v>30</v>
      </c>
      <c r="C456" s="10">
        <v>250452.87382625</v>
      </c>
    </row>
    <row r="457" spans="1:3" ht="16.5" hidden="1">
      <c r="A457" s="8" t="s">
        <v>31</v>
      </c>
      <c r="B457" s="9" t="s">
        <v>32</v>
      </c>
      <c r="C457" s="10">
        <v>499398.62242149998</v>
      </c>
    </row>
    <row r="458" spans="1:3" ht="16.5" hidden="1">
      <c r="A458" s="8" t="s">
        <v>33</v>
      </c>
      <c r="B458" s="9" t="s">
        <v>34</v>
      </c>
      <c r="C458" s="10">
        <v>252183.12768750003</v>
      </c>
    </row>
    <row r="459" spans="1:3" ht="16.5" hidden="1">
      <c r="A459" s="16" t="s">
        <v>35</v>
      </c>
      <c r="B459" s="17" t="s">
        <v>36</v>
      </c>
      <c r="C459" s="10">
        <v>96198.65</v>
      </c>
    </row>
    <row r="460" spans="1:3" ht="16.5" hidden="1">
      <c r="A460" s="8" t="s">
        <v>37</v>
      </c>
      <c r="B460" s="9" t="s">
        <v>38</v>
      </c>
      <c r="C460" s="10">
        <v>1239058.1849999998</v>
      </c>
    </row>
    <row r="461" spans="1:3" ht="16.5" hidden="1">
      <c r="A461" s="8" t="s">
        <v>39</v>
      </c>
      <c r="B461" s="9" t="s">
        <v>40</v>
      </c>
      <c r="C461" s="10">
        <v>1152765.9328499998</v>
      </c>
    </row>
    <row r="462" spans="1:3" ht="16.5" hidden="1">
      <c r="A462" s="8" t="s">
        <v>41</v>
      </c>
      <c r="B462" s="9" t="s">
        <v>42</v>
      </c>
      <c r="C462" s="10">
        <v>172126.811384</v>
      </c>
    </row>
    <row r="463" spans="1:3" ht="16.5" hidden="1">
      <c r="A463" s="8" t="s">
        <v>43</v>
      </c>
      <c r="B463" s="17" t="s">
        <v>28</v>
      </c>
      <c r="C463" s="10">
        <v>241165.33630694999</v>
      </c>
    </row>
    <row r="464" spans="1:3" ht="16.5" hidden="1">
      <c r="A464" s="8" t="s">
        <v>139</v>
      </c>
      <c r="B464" s="9" t="s">
        <v>140</v>
      </c>
      <c r="C464" s="10">
        <v>461319.63750625006</v>
      </c>
    </row>
    <row r="465" spans="1:3" ht="16.5" hidden="1">
      <c r="A465" s="8" t="s">
        <v>44</v>
      </c>
      <c r="B465" s="9" t="s">
        <v>28</v>
      </c>
      <c r="C465" s="10">
        <v>144263.19324999998</v>
      </c>
    </row>
    <row r="466" spans="1:3" ht="16.5" hidden="1">
      <c r="A466" s="8" t="s">
        <v>45</v>
      </c>
      <c r="B466" s="9" t="s">
        <v>46</v>
      </c>
      <c r="C466" s="10">
        <v>565362.46812500001</v>
      </c>
    </row>
    <row r="467" spans="1:3" ht="16.5" hidden="1">
      <c r="A467" s="8" t="s">
        <v>141</v>
      </c>
      <c r="B467" s="49" t="s">
        <v>142</v>
      </c>
      <c r="C467" s="10">
        <v>102837.6</v>
      </c>
    </row>
    <row r="468" spans="1:3" ht="16.5" hidden="1">
      <c r="A468" s="8" t="s">
        <v>47</v>
      </c>
      <c r="B468" s="9" t="s">
        <v>48</v>
      </c>
      <c r="C468" s="10">
        <v>99187.019932499999</v>
      </c>
    </row>
    <row r="469" spans="1:3" ht="16.5" hidden="1">
      <c r="A469" s="8" t="s">
        <v>49</v>
      </c>
      <c r="B469" s="9" t="s">
        <v>143</v>
      </c>
      <c r="C469" s="10">
        <v>393553.78200000001</v>
      </c>
    </row>
    <row r="470" spans="1:3" ht="16.5" hidden="1">
      <c r="A470" s="8" t="s">
        <v>51</v>
      </c>
      <c r="B470" s="9" t="s">
        <v>52</v>
      </c>
      <c r="C470" s="10">
        <v>358595.875</v>
      </c>
    </row>
    <row r="471" spans="1:3" ht="16.5" hidden="1">
      <c r="A471" s="8" t="s">
        <v>53</v>
      </c>
      <c r="B471" s="21" t="s">
        <v>54</v>
      </c>
      <c r="C471" s="10">
        <v>329291.26205625001</v>
      </c>
    </row>
    <row r="472" spans="1:3" ht="16.5" hidden="1">
      <c r="A472" s="8" t="s">
        <v>144</v>
      </c>
      <c r="B472" s="9" t="s">
        <v>145</v>
      </c>
      <c r="C472" s="10">
        <v>140036.88</v>
      </c>
    </row>
    <row r="473" spans="1:3" ht="16.5" hidden="1">
      <c r="A473" s="8" t="s">
        <v>146</v>
      </c>
      <c r="B473" s="9" t="s">
        <v>67</v>
      </c>
      <c r="C473" s="10">
        <v>180035.48993100002</v>
      </c>
    </row>
    <row r="474" spans="1:3" ht="16.5" hidden="1">
      <c r="A474" s="8" t="s">
        <v>147</v>
      </c>
      <c r="B474" s="9" t="s">
        <v>56</v>
      </c>
      <c r="C474" s="10">
        <v>150239.30624999999</v>
      </c>
    </row>
    <row r="475" spans="1:3" ht="16.5" hidden="1">
      <c r="A475" s="8" t="s">
        <v>57</v>
      </c>
      <c r="B475" s="9" t="s">
        <v>58</v>
      </c>
      <c r="C475" s="10">
        <v>491760.52591875003</v>
      </c>
    </row>
    <row r="476" spans="1:3" ht="16.5" hidden="1">
      <c r="A476" s="16" t="s">
        <v>148</v>
      </c>
      <c r="B476" s="17" t="s">
        <v>60</v>
      </c>
      <c r="C476" s="10">
        <v>114869.705</v>
      </c>
    </row>
    <row r="477" spans="1:3" ht="16.5" hidden="1">
      <c r="A477" s="8" t="s">
        <v>61</v>
      </c>
      <c r="B477" s="9" t="s">
        <v>28</v>
      </c>
      <c r="C477" s="10">
        <v>589019.54359050002</v>
      </c>
    </row>
    <row r="478" spans="1:3" ht="16.5" hidden="1">
      <c r="A478" s="8" t="s">
        <v>62</v>
      </c>
      <c r="B478" s="9" t="s">
        <v>63</v>
      </c>
      <c r="C478" s="10">
        <v>157426.4325</v>
      </c>
    </row>
    <row r="479" spans="1:3" ht="16.5" hidden="1">
      <c r="A479" s="16" t="s">
        <v>64</v>
      </c>
      <c r="B479" s="17" t="s">
        <v>149</v>
      </c>
      <c r="C479" s="10">
        <v>547527.00406800013</v>
      </c>
    </row>
    <row r="480" spans="1:3" ht="16.5" hidden="1">
      <c r="A480" s="8" t="s">
        <v>150</v>
      </c>
      <c r="B480" s="9" t="s">
        <v>67</v>
      </c>
      <c r="C480" s="10">
        <v>249702.54749999999</v>
      </c>
    </row>
    <row r="481" spans="1:3" ht="16.5" hidden="1">
      <c r="A481" s="8" t="s">
        <v>66</v>
      </c>
      <c r="B481" s="9" t="s">
        <v>67</v>
      </c>
      <c r="C481" s="10">
        <v>332737.03249999997</v>
      </c>
    </row>
    <row r="482" spans="1:3" ht="16.5" hidden="1">
      <c r="A482" s="8" t="s">
        <v>68</v>
      </c>
      <c r="B482" s="9" t="s">
        <v>151</v>
      </c>
      <c r="C482" s="10">
        <v>449498.86470000003</v>
      </c>
    </row>
    <row r="483" spans="1:3" ht="16.5" hidden="1">
      <c r="A483" s="8" t="s">
        <v>72</v>
      </c>
      <c r="B483" s="9" t="s">
        <v>152</v>
      </c>
      <c r="C483" s="10">
        <v>271365.46780000004</v>
      </c>
    </row>
    <row r="484" spans="1:3" ht="16.5" hidden="1">
      <c r="A484" s="8" t="s">
        <v>74</v>
      </c>
      <c r="B484" s="9" t="s">
        <v>75</v>
      </c>
      <c r="C484" s="10">
        <v>104944.3425</v>
      </c>
    </row>
    <row r="485" spans="1:3" ht="16.5" hidden="1">
      <c r="A485" s="8" t="s">
        <v>76</v>
      </c>
      <c r="B485" s="9" t="s">
        <v>77</v>
      </c>
      <c r="C485" s="10">
        <v>156043.09750000003</v>
      </c>
    </row>
    <row r="486" spans="1:3" ht="16.5" hidden="1">
      <c r="A486" s="8" t="s">
        <v>153</v>
      </c>
      <c r="B486" s="9" t="s">
        <v>154</v>
      </c>
      <c r="C486" s="10">
        <v>119187.93199999999</v>
      </c>
    </row>
    <row r="487" spans="1:3" ht="16.5" hidden="1">
      <c r="A487" s="8" t="s">
        <v>155</v>
      </c>
      <c r="B487" s="9" t="s">
        <v>156</v>
      </c>
      <c r="C487" s="10">
        <v>112101.58025000001</v>
      </c>
    </row>
    <row r="488" spans="1:3" ht="16.5" hidden="1">
      <c r="A488" s="8" t="s">
        <v>157</v>
      </c>
      <c r="B488" s="9" t="s">
        <v>158</v>
      </c>
      <c r="C488" s="10">
        <v>102204.78375</v>
      </c>
    </row>
    <row r="489" spans="1:3" ht="16.5" hidden="1">
      <c r="A489" s="8" t="s">
        <v>159</v>
      </c>
      <c r="B489" s="9" t="s">
        <v>160</v>
      </c>
      <c r="C489" s="10">
        <v>115972.67</v>
      </c>
    </row>
    <row r="490" spans="1:3" ht="16.5" hidden="1">
      <c r="A490" s="8" t="s">
        <v>161</v>
      </c>
      <c r="B490" s="9" t="s">
        <v>162</v>
      </c>
      <c r="C490" s="10">
        <v>134558.04683750001</v>
      </c>
    </row>
    <row r="491" spans="1:3" ht="16.5" hidden="1">
      <c r="A491" s="8" t="s">
        <v>80</v>
      </c>
      <c r="B491" s="9" t="s">
        <v>81</v>
      </c>
      <c r="C491" s="10">
        <v>90304.267500000002</v>
      </c>
    </row>
    <row r="492" spans="1:3" ht="16.5" hidden="1">
      <c r="A492" s="8" t="s">
        <v>86</v>
      </c>
      <c r="B492" s="9" t="s">
        <v>87</v>
      </c>
      <c r="C492" s="10">
        <v>119049.46625</v>
      </c>
    </row>
    <row r="493" spans="1:3" ht="16.5" hidden="1">
      <c r="A493" s="8" t="s">
        <v>90</v>
      </c>
      <c r="B493" s="9" t="s">
        <v>91</v>
      </c>
      <c r="C493" s="10">
        <v>40908.892499999994</v>
      </c>
    </row>
    <row r="494" spans="1:3" ht="16.5" hidden="1">
      <c r="A494" s="16" t="s">
        <v>94</v>
      </c>
      <c r="B494" s="17" t="s">
        <v>163</v>
      </c>
      <c r="C494" s="10">
        <v>230866.99995</v>
      </c>
    </row>
    <row r="495" spans="1:3" ht="16.5" hidden="1">
      <c r="A495" s="8" t="s">
        <v>98</v>
      </c>
      <c r="B495" s="9" t="s">
        <v>99</v>
      </c>
      <c r="C495" s="10">
        <v>122498.54625000001</v>
      </c>
    </row>
    <row r="496" spans="1:3" ht="16.5" hidden="1">
      <c r="A496" s="8" t="s">
        <v>100</v>
      </c>
      <c r="B496" s="9" t="s">
        <v>101</v>
      </c>
      <c r="C496" s="10">
        <v>343948.37548499997</v>
      </c>
    </row>
    <row r="497" spans="1:3" ht="16.5" hidden="1">
      <c r="A497" s="8" t="s">
        <v>164</v>
      </c>
      <c r="B497" s="9" t="s">
        <v>50</v>
      </c>
      <c r="C497" s="10">
        <v>374723.82862499997</v>
      </c>
    </row>
    <row r="498" spans="1:3" ht="16.5" hidden="1">
      <c r="A498" s="8" t="s">
        <v>102</v>
      </c>
      <c r="B498" s="9" t="s">
        <v>103</v>
      </c>
      <c r="C498" s="10">
        <v>119395.96124999999</v>
      </c>
    </row>
    <row r="499" spans="1:3" ht="16.5" hidden="1">
      <c r="A499" s="8" t="s">
        <v>104</v>
      </c>
      <c r="B499" s="9" t="s">
        <v>105</v>
      </c>
      <c r="C499" s="10">
        <v>144520.68399999998</v>
      </c>
    </row>
    <row r="500" spans="1:3" ht="16.5" hidden="1">
      <c r="A500" s="8" t="s">
        <v>165</v>
      </c>
      <c r="B500" s="9" t="s">
        <v>166</v>
      </c>
      <c r="C500" s="10">
        <v>120512.8125</v>
      </c>
    </row>
    <row r="501" spans="1:3" ht="16.5" hidden="1">
      <c r="A501" s="26" t="s">
        <v>167</v>
      </c>
      <c r="B501" s="9" t="s">
        <v>168</v>
      </c>
      <c r="C501" s="10">
        <v>85962.5</v>
      </c>
    </row>
    <row r="502" spans="1:3" ht="16.5" hidden="1">
      <c r="A502" s="26" t="s">
        <v>169</v>
      </c>
      <c r="B502" s="9" t="s">
        <v>109</v>
      </c>
      <c r="C502" s="10">
        <v>66125</v>
      </c>
    </row>
    <row r="503" spans="1:3" ht="16.5" hidden="1">
      <c r="A503" s="26" t="s">
        <v>110</v>
      </c>
      <c r="B503" s="9" t="s">
        <v>170</v>
      </c>
      <c r="C503" s="10">
        <v>66125</v>
      </c>
    </row>
    <row r="504" spans="1:3" ht="16.5" hidden="1">
      <c r="A504" s="26" t="s">
        <v>112</v>
      </c>
      <c r="B504" s="9" t="s">
        <v>113</v>
      </c>
      <c r="C504" s="10">
        <v>121670</v>
      </c>
    </row>
    <row r="505" spans="1:3" ht="16.5" hidden="1">
      <c r="A505" s="26" t="s">
        <v>114</v>
      </c>
      <c r="B505" s="9" t="s">
        <v>115</v>
      </c>
      <c r="C505" s="10">
        <v>178143.39499999999</v>
      </c>
    </row>
    <row r="506" spans="1:3" ht="16.5" hidden="1">
      <c r="A506" s="26" t="s">
        <v>171</v>
      </c>
      <c r="B506" s="9" t="s">
        <v>172</v>
      </c>
      <c r="C506" s="10">
        <v>132250</v>
      </c>
    </row>
    <row r="507" spans="1:3" ht="16.5" hidden="1">
      <c r="A507" s="26" t="s">
        <v>116</v>
      </c>
      <c r="B507" s="9" t="s">
        <v>117</v>
      </c>
      <c r="C507" s="10">
        <v>132250</v>
      </c>
    </row>
    <row r="508" spans="1:3" ht="16.5" hidden="1">
      <c r="A508" s="26" t="s">
        <v>118</v>
      </c>
      <c r="B508" s="9" t="s">
        <v>119</v>
      </c>
      <c r="C508" s="10">
        <v>85962.5</v>
      </c>
    </row>
    <row r="509" spans="1:3" ht="16.5" hidden="1">
      <c r="A509" s="26" t="s">
        <v>120</v>
      </c>
      <c r="B509" s="9" t="s">
        <v>173</v>
      </c>
      <c r="C509" s="10">
        <v>132250</v>
      </c>
    </row>
    <row r="510" spans="1:3" ht="16.5" hidden="1">
      <c r="A510" s="8" t="s">
        <v>122</v>
      </c>
      <c r="B510" s="9" t="s">
        <v>123</v>
      </c>
      <c r="C510" s="10">
        <v>24003.375</v>
      </c>
    </row>
    <row r="511" spans="1:3" ht="16.5" hidden="1">
      <c r="A511" s="8" t="s">
        <v>122</v>
      </c>
      <c r="B511" s="9" t="s">
        <v>124</v>
      </c>
      <c r="C511" s="10">
        <v>24003.375</v>
      </c>
    </row>
    <row r="512" spans="1:3" ht="16.5" hidden="1">
      <c r="A512" s="8" t="s">
        <v>122</v>
      </c>
      <c r="B512" s="9" t="s">
        <v>125</v>
      </c>
      <c r="C512" s="10">
        <v>24003.375</v>
      </c>
    </row>
    <row r="513" spans="1:15" ht="16.5" hidden="1">
      <c r="A513" s="29" t="s">
        <v>127</v>
      </c>
      <c r="B513" s="30" t="s">
        <v>128</v>
      </c>
      <c r="C513" s="10">
        <v>2645</v>
      </c>
    </row>
    <row r="514" spans="1:15" ht="13.5" hidden="1" thickBot="1">
      <c r="A514" s="32"/>
      <c r="B514" s="33" t="s">
        <v>129</v>
      </c>
      <c r="C514" s="51">
        <f>SUM(C450:C513)</f>
        <v>14949109.444017949</v>
      </c>
    </row>
    <row r="515" spans="1:15" hidden="1">
      <c r="C515" s="37" t="s">
        <v>130</v>
      </c>
    </row>
    <row r="516" spans="1:15" hidden="1">
      <c r="C516" s="37" t="s">
        <v>131</v>
      </c>
    </row>
    <row r="517" spans="1:15" hidden="1">
      <c r="C517" s="37" t="s">
        <v>174</v>
      </c>
    </row>
    <row r="518" spans="1:15" hidden="1">
      <c r="C518" s="37" t="s">
        <v>133</v>
      </c>
    </row>
    <row r="519" spans="1:15" hidden="1">
      <c r="C519" s="40" t="s">
        <v>134</v>
      </c>
    </row>
    <row r="520" spans="1:15" hidden="1">
      <c r="C520" s="40" t="s">
        <v>135</v>
      </c>
    </row>
    <row r="521" spans="1:15" hidden="1">
      <c r="C521" s="40" t="s">
        <v>136</v>
      </c>
    </row>
    <row r="522" spans="1:15" hidden="1">
      <c r="B522" s="52"/>
      <c r="D522" s="41"/>
      <c r="E522" s="41"/>
      <c r="F522" s="41"/>
      <c r="G522" s="41"/>
      <c r="H522" s="41"/>
      <c r="I522" s="41"/>
      <c r="J522" s="41"/>
      <c r="K522" s="41"/>
      <c r="L522" s="41"/>
      <c r="M522" s="41"/>
      <c r="N522" s="41"/>
      <c r="O522" s="41"/>
    </row>
    <row r="523" spans="1:15" ht="14.25" hidden="1" thickBot="1">
      <c r="A523" s="209"/>
      <c r="B523" s="210"/>
      <c r="C523" s="5"/>
    </row>
    <row r="524" spans="1:15" ht="14.25" hidden="1" thickBot="1">
      <c r="A524" s="46" t="s">
        <v>1</v>
      </c>
      <c r="B524" s="47" t="s">
        <v>2</v>
      </c>
      <c r="C524" s="48" t="s">
        <v>3</v>
      </c>
    </row>
    <row r="525" spans="1:15" ht="16.5" hidden="1">
      <c r="A525" s="8" t="s">
        <v>17</v>
      </c>
      <c r="B525" s="9" t="s">
        <v>18</v>
      </c>
      <c r="C525" s="10">
        <v>128516.5825</v>
      </c>
    </row>
    <row r="526" spans="1:15" ht="16.5" hidden="1">
      <c r="A526" s="8" t="s">
        <v>137</v>
      </c>
      <c r="B526" s="9" t="s">
        <v>28</v>
      </c>
      <c r="C526" s="10">
        <v>82022.772499999992</v>
      </c>
    </row>
    <row r="527" spans="1:15" ht="16.5" hidden="1">
      <c r="A527" s="8" t="s">
        <v>21</v>
      </c>
      <c r="B527" s="9" t="s">
        <v>22</v>
      </c>
      <c r="C527" s="10">
        <v>194025.62812499999</v>
      </c>
    </row>
    <row r="528" spans="1:15" ht="16.5" hidden="1">
      <c r="A528" s="16" t="s">
        <v>23</v>
      </c>
      <c r="B528" s="17" t="s">
        <v>24</v>
      </c>
      <c r="C528" s="10">
        <v>326595.34250000003</v>
      </c>
    </row>
    <row r="529" spans="1:3" ht="16.5" hidden="1">
      <c r="A529" s="16" t="s">
        <v>25</v>
      </c>
      <c r="B529" s="17" t="s">
        <v>138</v>
      </c>
      <c r="C529" s="10">
        <v>404363.48914099997</v>
      </c>
    </row>
    <row r="530" spans="1:3" ht="16.5" hidden="1">
      <c r="A530" s="8" t="s">
        <v>27</v>
      </c>
      <c r="B530" s="9" t="s">
        <v>28</v>
      </c>
      <c r="C530" s="10">
        <v>154470.64499999999</v>
      </c>
    </row>
    <row r="531" spans="1:3" ht="16.5" hidden="1">
      <c r="A531" s="8" t="s">
        <v>29</v>
      </c>
      <c r="B531" s="9" t="s">
        <v>30</v>
      </c>
      <c r="C531" s="10">
        <v>250452.87382625</v>
      </c>
    </row>
    <row r="532" spans="1:3" ht="16.5" hidden="1">
      <c r="A532" s="8" t="s">
        <v>31</v>
      </c>
      <c r="B532" s="9" t="s">
        <v>32</v>
      </c>
      <c r="C532" s="10">
        <v>499398.62242149998</v>
      </c>
    </row>
    <row r="533" spans="1:3" ht="16.5" hidden="1">
      <c r="A533" s="8" t="s">
        <v>33</v>
      </c>
      <c r="B533" s="9" t="s">
        <v>34</v>
      </c>
      <c r="C533" s="10">
        <v>252183.12768750003</v>
      </c>
    </row>
    <row r="534" spans="1:3" ht="16.5" hidden="1">
      <c r="A534" s="16" t="s">
        <v>35</v>
      </c>
      <c r="B534" s="17" t="s">
        <v>36</v>
      </c>
      <c r="C534" s="10">
        <v>96198.65</v>
      </c>
    </row>
    <row r="535" spans="1:3" ht="16.5" hidden="1">
      <c r="A535" s="8" t="s">
        <v>37</v>
      </c>
      <c r="B535" s="9" t="s">
        <v>38</v>
      </c>
      <c r="C535" s="10">
        <v>1239058.1849999998</v>
      </c>
    </row>
    <row r="536" spans="1:3" ht="16.5" hidden="1">
      <c r="A536" s="8" t="s">
        <v>39</v>
      </c>
      <c r="B536" s="9" t="s">
        <v>40</v>
      </c>
      <c r="C536" s="10">
        <v>1152765.9328499998</v>
      </c>
    </row>
    <row r="537" spans="1:3" ht="16.5" hidden="1">
      <c r="A537" s="8" t="s">
        <v>41</v>
      </c>
      <c r="B537" s="9" t="s">
        <v>42</v>
      </c>
      <c r="C537" s="10">
        <v>172126.811384</v>
      </c>
    </row>
    <row r="538" spans="1:3" ht="16.5" hidden="1">
      <c r="A538" s="8" t="s">
        <v>43</v>
      </c>
      <c r="B538" s="17" t="s">
        <v>28</v>
      </c>
      <c r="C538" s="10">
        <v>241165.33630694999</v>
      </c>
    </row>
    <row r="539" spans="1:3" ht="16.5" hidden="1">
      <c r="A539" s="8" t="s">
        <v>139</v>
      </c>
      <c r="B539" s="9" t="s">
        <v>140</v>
      </c>
      <c r="C539" s="10">
        <v>461319.63750625006</v>
      </c>
    </row>
    <row r="540" spans="1:3" ht="16.5" hidden="1">
      <c r="A540" s="8" t="s">
        <v>44</v>
      </c>
      <c r="B540" s="9" t="s">
        <v>28</v>
      </c>
      <c r="C540" s="10">
        <v>144263.19324999998</v>
      </c>
    </row>
    <row r="541" spans="1:3" ht="16.5" hidden="1">
      <c r="A541" s="8" t="s">
        <v>45</v>
      </c>
      <c r="B541" s="9" t="s">
        <v>46</v>
      </c>
      <c r="C541" s="10">
        <v>565362.46812500001</v>
      </c>
    </row>
    <row r="542" spans="1:3" ht="16.5" hidden="1">
      <c r="A542" s="8" t="s">
        <v>141</v>
      </c>
      <c r="B542" s="49" t="s">
        <v>142</v>
      </c>
      <c r="C542" s="10">
        <v>102837.6</v>
      </c>
    </row>
    <row r="543" spans="1:3" ht="16.5" hidden="1">
      <c r="A543" s="8" t="s">
        <v>47</v>
      </c>
      <c r="B543" s="9" t="s">
        <v>48</v>
      </c>
      <c r="C543" s="10">
        <v>99187.019932499999</v>
      </c>
    </row>
    <row r="544" spans="1:3" ht="16.5" hidden="1">
      <c r="A544" s="8" t="s">
        <v>49</v>
      </c>
      <c r="B544" s="9" t="s">
        <v>143</v>
      </c>
      <c r="C544" s="10">
        <v>393553.78200000001</v>
      </c>
    </row>
    <row r="545" spans="1:3" ht="16.5" hidden="1">
      <c r="A545" s="8" t="s">
        <v>51</v>
      </c>
      <c r="B545" s="9" t="s">
        <v>52</v>
      </c>
      <c r="C545" s="10">
        <v>358595.875</v>
      </c>
    </row>
    <row r="546" spans="1:3" ht="16.5" hidden="1">
      <c r="A546" s="8" t="s">
        <v>53</v>
      </c>
      <c r="B546" s="21" t="s">
        <v>54</v>
      </c>
      <c r="C546" s="10">
        <v>329291.26205625001</v>
      </c>
    </row>
    <row r="547" spans="1:3" ht="16.5" hidden="1">
      <c r="A547" s="8" t="s">
        <v>144</v>
      </c>
      <c r="B547" s="9" t="s">
        <v>145</v>
      </c>
      <c r="C547" s="10">
        <v>140036.88</v>
      </c>
    </row>
    <row r="548" spans="1:3" ht="16.5" hidden="1">
      <c r="A548" s="8" t="s">
        <v>146</v>
      </c>
      <c r="B548" s="9" t="s">
        <v>67</v>
      </c>
      <c r="C548" s="10">
        <v>180035.48993100002</v>
      </c>
    </row>
    <row r="549" spans="1:3" ht="16.5" hidden="1">
      <c r="A549" s="8" t="s">
        <v>147</v>
      </c>
      <c r="B549" s="9" t="s">
        <v>56</v>
      </c>
      <c r="C549" s="10">
        <v>150239.30624999999</v>
      </c>
    </row>
    <row r="550" spans="1:3" ht="16.5" hidden="1">
      <c r="A550" s="8" t="s">
        <v>57</v>
      </c>
      <c r="B550" s="9" t="s">
        <v>58</v>
      </c>
      <c r="C550" s="10">
        <v>491760.52591875003</v>
      </c>
    </row>
    <row r="551" spans="1:3" ht="16.5" hidden="1">
      <c r="A551" s="16" t="s">
        <v>148</v>
      </c>
      <c r="B551" s="17" t="s">
        <v>60</v>
      </c>
      <c r="C551" s="10">
        <v>114869.705</v>
      </c>
    </row>
    <row r="552" spans="1:3" ht="16.5" hidden="1">
      <c r="A552" s="8" t="s">
        <v>61</v>
      </c>
      <c r="B552" s="9" t="s">
        <v>28</v>
      </c>
      <c r="C552" s="10">
        <v>589019.54359050002</v>
      </c>
    </row>
    <row r="553" spans="1:3" ht="16.5" hidden="1">
      <c r="A553" s="8" t="s">
        <v>62</v>
      </c>
      <c r="B553" s="9" t="s">
        <v>63</v>
      </c>
      <c r="C553" s="10">
        <v>157426.4325</v>
      </c>
    </row>
    <row r="554" spans="1:3" ht="16.5" hidden="1">
      <c r="A554" s="16" t="s">
        <v>64</v>
      </c>
      <c r="B554" s="17" t="s">
        <v>149</v>
      </c>
      <c r="C554" s="10">
        <v>547527.00406800013</v>
      </c>
    </row>
    <row r="555" spans="1:3" ht="16.5" hidden="1">
      <c r="A555" s="8" t="s">
        <v>150</v>
      </c>
      <c r="B555" s="9" t="s">
        <v>67</v>
      </c>
      <c r="C555" s="10">
        <v>249702.54749999999</v>
      </c>
    </row>
    <row r="556" spans="1:3" ht="16.5" hidden="1">
      <c r="A556" s="8" t="s">
        <v>66</v>
      </c>
      <c r="B556" s="9" t="s">
        <v>67</v>
      </c>
      <c r="C556" s="10">
        <v>332737.03249999997</v>
      </c>
    </row>
    <row r="557" spans="1:3" ht="16.5" hidden="1">
      <c r="A557" s="8" t="s">
        <v>68</v>
      </c>
      <c r="B557" s="9" t="s">
        <v>151</v>
      </c>
      <c r="C557" s="10">
        <v>449498.86470000003</v>
      </c>
    </row>
    <row r="558" spans="1:3" ht="16.5" hidden="1">
      <c r="A558" s="8" t="s">
        <v>72</v>
      </c>
      <c r="B558" s="9" t="s">
        <v>152</v>
      </c>
      <c r="C558" s="10">
        <v>271365.46780000004</v>
      </c>
    </row>
    <row r="559" spans="1:3" ht="16.5" hidden="1">
      <c r="A559" s="8" t="s">
        <v>74</v>
      </c>
      <c r="B559" s="9" t="s">
        <v>75</v>
      </c>
      <c r="C559" s="10">
        <v>104944.3425</v>
      </c>
    </row>
    <row r="560" spans="1:3" ht="16.5" hidden="1">
      <c r="A560" s="8" t="s">
        <v>76</v>
      </c>
      <c r="B560" s="9" t="s">
        <v>77</v>
      </c>
      <c r="C560" s="10">
        <v>156043.09750000003</v>
      </c>
    </row>
    <row r="561" spans="1:3" ht="16.5" hidden="1">
      <c r="A561" s="8" t="s">
        <v>153</v>
      </c>
      <c r="B561" s="9" t="s">
        <v>154</v>
      </c>
      <c r="C561" s="10">
        <v>119187.93199999999</v>
      </c>
    </row>
    <row r="562" spans="1:3" ht="16.5" hidden="1">
      <c r="A562" s="8" t="s">
        <v>155</v>
      </c>
      <c r="B562" s="9" t="s">
        <v>156</v>
      </c>
      <c r="C562" s="10">
        <v>112101.58025000001</v>
      </c>
    </row>
    <row r="563" spans="1:3" ht="16.5" hidden="1">
      <c r="A563" s="8" t="s">
        <v>157</v>
      </c>
      <c r="B563" s="9" t="s">
        <v>158</v>
      </c>
      <c r="C563" s="10">
        <v>102204.78375</v>
      </c>
    </row>
    <row r="564" spans="1:3" ht="16.5" hidden="1">
      <c r="A564" s="8" t="s">
        <v>159</v>
      </c>
      <c r="B564" s="9" t="s">
        <v>160</v>
      </c>
      <c r="C564" s="10">
        <v>115972.67</v>
      </c>
    </row>
    <row r="565" spans="1:3" ht="16.5" hidden="1">
      <c r="A565" s="8" t="s">
        <v>161</v>
      </c>
      <c r="B565" s="9" t="s">
        <v>162</v>
      </c>
      <c r="C565" s="10">
        <v>134558.04683750001</v>
      </c>
    </row>
    <row r="566" spans="1:3" ht="16.5" hidden="1">
      <c r="A566" s="8" t="s">
        <v>80</v>
      </c>
      <c r="B566" s="9" t="s">
        <v>81</v>
      </c>
      <c r="C566" s="10">
        <v>90304.267500000002</v>
      </c>
    </row>
    <row r="567" spans="1:3" ht="16.5" hidden="1">
      <c r="A567" s="8" t="s">
        <v>86</v>
      </c>
      <c r="B567" s="9" t="s">
        <v>87</v>
      </c>
      <c r="C567" s="10">
        <v>119049.46625</v>
      </c>
    </row>
    <row r="568" spans="1:3" ht="16.5" hidden="1">
      <c r="A568" s="8" t="s">
        <v>90</v>
      </c>
      <c r="B568" s="9" t="s">
        <v>91</v>
      </c>
      <c r="C568" s="10">
        <v>40908.892499999994</v>
      </c>
    </row>
    <row r="569" spans="1:3" ht="16.5" hidden="1">
      <c r="A569" s="16" t="s">
        <v>94</v>
      </c>
      <c r="B569" s="17" t="s">
        <v>163</v>
      </c>
      <c r="C569" s="10">
        <v>230866.99995</v>
      </c>
    </row>
    <row r="570" spans="1:3" ht="16.5" hidden="1">
      <c r="A570" s="8" t="s">
        <v>98</v>
      </c>
      <c r="B570" s="9" t="s">
        <v>99</v>
      </c>
      <c r="C570" s="10">
        <v>122498.54625000001</v>
      </c>
    </row>
    <row r="571" spans="1:3" ht="16.5" hidden="1">
      <c r="A571" s="8" t="s">
        <v>100</v>
      </c>
      <c r="B571" s="9" t="s">
        <v>101</v>
      </c>
      <c r="C571" s="10">
        <v>343948.37548499997</v>
      </c>
    </row>
    <row r="572" spans="1:3" ht="16.5" hidden="1">
      <c r="A572" s="8" t="s">
        <v>164</v>
      </c>
      <c r="B572" s="9" t="s">
        <v>50</v>
      </c>
      <c r="C572" s="10">
        <v>374723.82862499997</v>
      </c>
    </row>
    <row r="573" spans="1:3" ht="16.5" hidden="1">
      <c r="A573" s="8" t="s">
        <v>102</v>
      </c>
      <c r="B573" s="9" t="s">
        <v>103</v>
      </c>
      <c r="C573" s="10">
        <v>119395.96124999999</v>
      </c>
    </row>
    <row r="574" spans="1:3" ht="16.5" hidden="1">
      <c r="A574" s="8" t="s">
        <v>104</v>
      </c>
      <c r="B574" s="9" t="s">
        <v>105</v>
      </c>
      <c r="C574" s="10">
        <v>144520.68399999998</v>
      </c>
    </row>
    <row r="575" spans="1:3" ht="16.5" hidden="1">
      <c r="A575" s="8" t="s">
        <v>165</v>
      </c>
      <c r="B575" s="9" t="s">
        <v>166</v>
      </c>
      <c r="C575" s="10">
        <v>120512.8125</v>
      </c>
    </row>
    <row r="576" spans="1:3" ht="16.5" hidden="1">
      <c r="A576" s="26" t="s">
        <v>167</v>
      </c>
      <c r="B576" s="9" t="s">
        <v>168</v>
      </c>
      <c r="C576" s="10">
        <v>85962.5</v>
      </c>
    </row>
    <row r="577" spans="1:3" ht="16.5" hidden="1">
      <c r="A577" s="26" t="s">
        <v>169</v>
      </c>
      <c r="B577" s="9" t="s">
        <v>109</v>
      </c>
      <c r="C577" s="10">
        <v>66125</v>
      </c>
    </row>
    <row r="578" spans="1:3" ht="16.5" hidden="1">
      <c r="A578" s="26" t="s">
        <v>110</v>
      </c>
      <c r="B578" s="9" t="s">
        <v>170</v>
      </c>
      <c r="C578" s="10">
        <v>66125</v>
      </c>
    </row>
    <row r="579" spans="1:3" ht="16.5" hidden="1">
      <c r="A579" s="26" t="s">
        <v>112</v>
      </c>
      <c r="B579" s="9" t="s">
        <v>113</v>
      </c>
      <c r="C579" s="10">
        <v>121670</v>
      </c>
    </row>
    <row r="580" spans="1:3" ht="16.5" hidden="1">
      <c r="A580" s="26" t="s">
        <v>114</v>
      </c>
      <c r="B580" s="9" t="s">
        <v>115</v>
      </c>
      <c r="C580" s="10">
        <v>178143.39499999999</v>
      </c>
    </row>
    <row r="581" spans="1:3" ht="16.5" hidden="1">
      <c r="A581" s="26" t="s">
        <v>171</v>
      </c>
      <c r="B581" s="9" t="s">
        <v>172</v>
      </c>
      <c r="C581" s="10">
        <v>132250</v>
      </c>
    </row>
    <row r="582" spans="1:3" ht="16.5" hidden="1">
      <c r="A582" s="26" t="s">
        <v>116</v>
      </c>
      <c r="B582" s="9" t="s">
        <v>117</v>
      </c>
      <c r="C582" s="10">
        <v>132250</v>
      </c>
    </row>
    <row r="583" spans="1:3" ht="16.5" hidden="1">
      <c r="A583" s="26" t="s">
        <v>118</v>
      </c>
      <c r="B583" s="9" t="s">
        <v>119</v>
      </c>
      <c r="C583" s="10">
        <v>85962.5</v>
      </c>
    </row>
    <row r="584" spans="1:3" ht="16.5" hidden="1">
      <c r="A584" s="26" t="s">
        <v>120</v>
      </c>
      <c r="B584" s="9" t="s">
        <v>173</v>
      </c>
      <c r="C584" s="10">
        <v>132250</v>
      </c>
    </row>
    <row r="585" spans="1:3" ht="16.5" hidden="1">
      <c r="A585" s="8" t="s">
        <v>122</v>
      </c>
      <c r="B585" s="9" t="s">
        <v>123</v>
      </c>
      <c r="C585" s="10">
        <v>24003.375</v>
      </c>
    </row>
    <row r="586" spans="1:3" ht="16.5" hidden="1">
      <c r="A586" s="8" t="s">
        <v>122</v>
      </c>
      <c r="B586" s="9" t="s">
        <v>124</v>
      </c>
      <c r="C586" s="10">
        <v>24003.375</v>
      </c>
    </row>
    <row r="587" spans="1:3" ht="16.5" hidden="1">
      <c r="A587" s="8" t="s">
        <v>122</v>
      </c>
      <c r="B587" s="9" t="s">
        <v>125</v>
      </c>
      <c r="C587" s="10">
        <v>24003.375</v>
      </c>
    </row>
    <row r="588" spans="1:3" ht="16.5" hidden="1">
      <c r="A588" s="29" t="s">
        <v>127</v>
      </c>
      <c r="B588" s="30" t="s">
        <v>128</v>
      </c>
      <c r="C588" s="10">
        <v>2645</v>
      </c>
    </row>
    <row r="589" spans="1:3" ht="13.5" hidden="1" thickBot="1">
      <c r="A589" s="32"/>
      <c r="B589" s="33" t="s">
        <v>129</v>
      </c>
      <c r="C589" s="51">
        <f>SUM(C525:C588)</f>
        <v>14949109.444017949</v>
      </c>
    </row>
    <row r="590" spans="1:3" hidden="1">
      <c r="C590" s="37" t="s">
        <v>130</v>
      </c>
    </row>
    <row r="591" spans="1:3" hidden="1">
      <c r="C591" s="37" t="s">
        <v>131</v>
      </c>
    </row>
    <row r="592" spans="1:3" hidden="1">
      <c r="C592" s="37" t="s">
        <v>174</v>
      </c>
    </row>
    <row r="593" spans="1:3" hidden="1">
      <c r="C593" s="37" t="s">
        <v>133</v>
      </c>
    </row>
    <row r="594" spans="1:3" hidden="1">
      <c r="C594" s="40" t="s">
        <v>134</v>
      </c>
    </row>
    <row r="595" spans="1:3" hidden="1">
      <c r="C595" s="40" t="s">
        <v>135</v>
      </c>
    </row>
    <row r="596" spans="1:3" hidden="1">
      <c r="C596" s="40" t="s">
        <v>136</v>
      </c>
    </row>
    <row r="597" spans="1:3" hidden="1"/>
    <row r="598" spans="1:3" ht="14.25" hidden="1" thickBot="1">
      <c r="A598" s="209"/>
      <c r="B598" s="210"/>
      <c r="C598" s="5"/>
    </row>
    <row r="599" spans="1:3" ht="14.25" hidden="1" thickBot="1">
      <c r="A599" s="46" t="s">
        <v>1</v>
      </c>
      <c r="B599" s="47" t="s">
        <v>2</v>
      </c>
      <c r="C599" s="48" t="s">
        <v>3</v>
      </c>
    </row>
    <row r="600" spans="1:3" ht="16.5" hidden="1">
      <c r="A600" s="8" t="s">
        <v>17</v>
      </c>
      <c r="B600" s="9" t="s">
        <v>18</v>
      </c>
      <c r="C600" s="10">
        <v>128516.5825</v>
      </c>
    </row>
    <row r="601" spans="1:3" ht="16.5" hidden="1">
      <c r="A601" s="8" t="s">
        <v>137</v>
      </c>
      <c r="B601" s="9" t="s">
        <v>28</v>
      </c>
      <c r="C601" s="10">
        <v>82022.772499999992</v>
      </c>
    </row>
    <row r="602" spans="1:3" ht="16.5" hidden="1">
      <c r="A602" s="8" t="s">
        <v>21</v>
      </c>
      <c r="B602" s="9" t="s">
        <v>22</v>
      </c>
      <c r="C602" s="10">
        <v>194025.62812499999</v>
      </c>
    </row>
    <row r="603" spans="1:3" ht="16.5" hidden="1">
      <c r="A603" s="16" t="s">
        <v>23</v>
      </c>
      <c r="B603" s="17" t="s">
        <v>24</v>
      </c>
      <c r="C603" s="10">
        <v>326595.34250000003</v>
      </c>
    </row>
    <row r="604" spans="1:3" ht="16.5" hidden="1">
      <c r="A604" s="16" t="s">
        <v>25</v>
      </c>
      <c r="B604" s="17" t="s">
        <v>138</v>
      </c>
      <c r="C604" s="10">
        <v>404363.48914099997</v>
      </c>
    </row>
    <row r="605" spans="1:3" ht="16.5" hidden="1">
      <c r="A605" s="8" t="s">
        <v>27</v>
      </c>
      <c r="B605" s="9" t="s">
        <v>28</v>
      </c>
      <c r="C605" s="10">
        <v>154470.64499999999</v>
      </c>
    </row>
    <row r="606" spans="1:3" ht="16.5" hidden="1">
      <c r="A606" s="8" t="s">
        <v>29</v>
      </c>
      <c r="B606" s="9" t="s">
        <v>30</v>
      </c>
      <c r="C606" s="10">
        <v>250452.87382625</v>
      </c>
    </row>
    <row r="607" spans="1:3" ht="16.5" hidden="1">
      <c r="A607" s="8" t="s">
        <v>31</v>
      </c>
      <c r="B607" s="9" t="s">
        <v>32</v>
      </c>
      <c r="C607" s="10">
        <v>499398.62242149998</v>
      </c>
    </row>
    <row r="608" spans="1:3" ht="16.5" hidden="1">
      <c r="A608" s="8" t="s">
        <v>33</v>
      </c>
      <c r="B608" s="9" t="s">
        <v>34</v>
      </c>
      <c r="C608" s="10">
        <v>252183.12768750003</v>
      </c>
    </row>
    <row r="609" spans="1:3" ht="16.5" hidden="1">
      <c r="A609" s="16" t="s">
        <v>35</v>
      </c>
      <c r="B609" s="17" t="s">
        <v>36</v>
      </c>
      <c r="C609" s="10">
        <v>96198.65</v>
      </c>
    </row>
    <row r="610" spans="1:3" ht="16.5" hidden="1">
      <c r="A610" s="8" t="s">
        <v>37</v>
      </c>
      <c r="B610" s="9" t="s">
        <v>38</v>
      </c>
      <c r="C610" s="10">
        <v>1239058.1849999998</v>
      </c>
    </row>
    <row r="611" spans="1:3" ht="16.5" hidden="1">
      <c r="A611" s="8" t="s">
        <v>39</v>
      </c>
      <c r="B611" s="9" t="s">
        <v>40</v>
      </c>
      <c r="C611" s="10">
        <v>1152765.9328499998</v>
      </c>
    </row>
    <row r="612" spans="1:3" ht="16.5" hidden="1">
      <c r="A612" s="8" t="s">
        <v>41</v>
      </c>
      <c r="B612" s="9" t="s">
        <v>42</v>
      </c>
      <c r="C612" s="10">
        <v>172126.811384</v>
      </c>
    </row>
    <row r="613" spans="1:3" ht="16.5" hidden="1">
      <c r="A613" s="8" t="s">
        <v>43</v>
      </c>
      <c r="B613" s="17" t="s">
        <v>28</v>
      </c>
      <c r="C613" s="10">
        <v>241165.33630694999</v>
      </c>
    </row>
    <row r="614" spans="1:3" ht="16.5" hidden="1">
      <c r="A614" s="8" t="s">
        <v>139</v>
      </c>
      <c r="B614" s="9" t="s">
        <v>140</v>
      </c>
      <c r="C614" s="10">
        <v>461319.63750625006</v>
      </c>
    </row>
    <row r="615" spans="1:3" ht="16.5" hidden="1">
      <c r="A615" s="8" t="s">
        <v>44</v>
      </c>
      <c r="B615" s="9" t="s">
        <v>28</v>
      </c>
      <c r="C615" s="10">
        <v>144263.19324999998</v>
      </c>
    </row>
    <row r="616" spans="1:3" ht="16.5" hidden="1">
      <c r="A616" s="8" t="s">
        <v>45</v>
      </c>
      <c r="B616" s="9" t="s">
        <v>46</v>
      </c>
      <c r="C616" s="10">
        <v>565362.46812500001</v>
      </c>
    </row>
    <row r="617" spans="1:3" ht="16.5" hidden="1">
      <c r="A617" s="8" t="s">
        <v>141</v>
      </c>
      <c r="B617" s="49" t="s">
        <v>142</v>
      </c>
      <c r="C617" s="10">
        <v>102837.6</v>
      </c>
    </row>
    <row r="618" spans="1:3" ht="16.5" hidden="1">
      <c r="A618" s="8" t="s">
        <v>47</v>
      </c>
      <c r="B618" s="9" t="s">
        <v>48</v>
      </c>
      <c r="C618" s="10">
        <v>99187.019932499999</v>
      </c>
    </row>
    <row r="619" spans="1:3" ht="16.5" hidden="1">
      <c r="A619" s="8" t="s">
        <v>49</v>
      </c>
      <c r="B619" s="9" t="s">
        <v>143</v>
      </c>
      <c r="C619" s="10">
        <v>393553.78200000001</v>
      </c>
    </row>
    <row r="620" spans="1:3" ht="16.5" hidden="1">
      <c r="A620" s="8" t="s">
        <v>51</v>
      </c>
      <c r="B620" s="9" t="s">
        <v>52</v>
      </c>
      <c r="C620" s="10">
        <v>358595.875</v>
      </c>
    </row>
    <row r="621" spans="1:3" ht="16.5" hidden="1">
      <c r="A621" s="8" t="s">
        <v>53</v>
      </c>
      <c r="B621" s="21" t="s">
        <v>54</v>
      </c>
      <c r="C621" s="10">
        <v>329291.26205625001</v>
      </c>
    </row>
    <row r="622" spans="1:3" ht="16.5" hidden="1">
      <c r="A622" s="8" t="s">
        <v>144</v>
      </c>
      <c r="B622" s="9" t="s">
        <v>145</v>
      </c>
      <c r="C622" s="10">
        <v>140036.88</v>
      </c>
    </row>
    <row r="623" spans="1:3" ht="16.5" hidden="1">
      <c r="A623" s="8" t="s">
        <v>146</v>
      </c>
      <c r="B623" s="9" t="s">
        <v>67</v>
      </c>
      <c r="C623" s="10">
        <v>180035.48993100002</v>
      </c>
    </row>
    <row r="624" spans="1:3" ht="16.5" hidden="1">
      <c r="A624" s="8" t="s">
        <v>147</v>
      </c>
      <c r="B624" s="9" t="s">
        <v>56</v>
      </c>
      <c r="C624" s="10">
        <v>150239.30624999999</v>
      </c>
    </row>
    <row r="625" spans="1:3" ht="16.5" hidden="1">
      <c r="A625" s="8" t="s">
        <v>57</v>
      </c>
      <c r="B625" s="9" t="s">
        <v>58</v>
      </c>
      <c r="C625" s="10">
        <v>491760.52591875003</v>
      </c>
    </row>
    <row r="626" spans="1:3" ht="16.5" hidden="1">
      <c r="A626" s="16" t="s">
        <v>148</v>
      </c>
      <c r="B626" s="17" t="s">
        <v>60</v>
      </c>
      <c r="C626" s="10">
        <v>114869.705</v>
      </c>
    </row>
    <row r="627" spans="1:3" ht="16.5" hidden="1">
      <c r="A627" s="8" t="s">
        <v>61</v>
      </c>
      <c r="B627" s="9" t="s">
        <v>28</v>
      </c>
      <c r="C627" s="10">
        <v>589019.54359050002</v>
      </c>
    </row>
    <row r="628" spans="1:3" ht="16.5" hidden="1">
      <c r="A628" s="8" t="s">
        <v>62</v>
      </c>
      <c r="B628" s="9" t="s">
        <v>63</v>
      </c>
      <c r="C628" s="10">
        <v>157426.4325</v>
      </c>
    </row>
    <row r="629" spans="1:3" ht="16.5" hidden="1">
      <c r="A629" s="16" t="s">
        <v>64</v>
      </c>
      <c r="B629" s="17" t="s">
        <v>149</v>
      </c>
      <c r="C629" s="10">
        <v>547527.00406800013</v>
      </c>
    </row>
    <row r="630" spans="1:3" ht="16.5" hidden="1">
      <c r="A630" s="8" t="s">
        <v>150</v>
      </c>
      <c r="B630" s="9" t="s">
        <v>67</v>
      </c>
      <c r="C630" s="10">
        <v>249702.54749999999</v>
      </c>
    </row>
    <row r="631" spans="1:3" ht="16.5" hidden="1">
      <c r="A631" s="8" t="s">
        <v>66</v>
      </c>
      <c r="B631" s="9" t="s">
        <v>67</v>
      </c>
      <c r="C631" s="10">
        <v>332737.03249999997</v>
      </c>
    </row>
    <row r="632" spans="1:3" ht="16.5" hidden="1">
      <c r="A632" s="8" t="s">
        <v>68</v>
      </c>
      <c r="B632" s="9" t="s">
        <v>151</v>
      </c>
      <c r="C632" s="10">
        <v>449498.86470000003</v>
      </c>
    </row>
    <row r="633" spans="1:3" ht="16.5" hidden="1">
      <c r="A633" s="8" t="s">
        <v>72</v>
      </c>
      <c r="B633" s="9" t="s">
        <v>152</v>
      </c>
      <c r="C633" s="10">
        <v>271365.46780000004</v>
      </c>
    </row>
    <row r="634" spans="1:3" ht="16.5" hidden="1">
      <c r="A634" s="8" t="s">
        <v>74</v>
      </c>
      <c r="B634" s="9" t="s">
        <v>75</v>
      </c>
      <c r="C634" s="10">
        <v>104944.3425</v>
      </c>
    </row>
    <row r="635" spans="1:3" ht="16.5" hidden="1">
      <c r="A635" s="8" t="s">
        <v>76</v>
      </c>
      <c r="B635" s="9" t="s">
        <v>77</v>
      </c>
      <c r="C635" s="10">
        <v>156043.09750000003</v>
      </c>
    </row>
    <row r="636" spans="1:3" ht="16.5" hidden="1">
      <c r="A636" s="8" t="s">
        <v>153</v>
      </c>
      <c r="B636" s="9" t="s">
        <v>154</v>
      </c>
      <c r="C636" s="10">
        <v>119187.93199999999</v>
      </c>
    </row>
    <row r="637" spans="1:3" ht="16.5" hidden="1">
      <c r="A637" s="8" t="s">
        <v>155</v>
      </c>
      <c r="B637" s="9" t="s">
        <v>156</v>
      </c>
      <c r="C637" s="10">
        <v>112101.58025000001</v>
      </c>
    </row>
    <row r="638" spans="1:3" ht="16.5" hidden="1">
      <c r="A638" s="8" t="s">
        <v>157</v>
      </c>
      <c r="B638" s="9" t="s">
        <v>158</v>
      </c>
      <c r="C638" s="10">
        <v>102204.78375</v>
      </c>
    </row>
    <row r="639" spans="1:3" ht="16.5" hidden="1">
      <c r="A639" s="8" t="s">
        <v>159</v>
      </c>
      <c r="B639" s="9" t="s">
        <v>160</v>
      </c>
      <c r="C639" s="10">
        <v>115972.67</v>
      </c>
    </row>
    <row r="640" spans="1:3" ht="16.5" hidden="1">
      <c r="A640" s="8" t="s">
        <v>161</v>
      </c>
      <c r="B640" s="9" t="s">
        <v>162</v>
      </c>
      <c r="C640" s="10">
        <v>134558.04683750001</v>
      </c>
    </row>
    <row r="641" spans="1:3" ht="16.5" hidden="1">
      <c r="A641" s="8" t="s">
        <v>80</v>
      </c>
      <c r="B641" s="9" t="s">
        <v>81</v>
      </c>
      <c r="C641" s="10">
        <v>90304.267500000002</v>
      </c>
    </row>
    <row r="642" spans="1:3" ht="16.5" hidden="1">
      <c r="A642" s="8" t="s">
        <v>86</v>
      </c>
      <c r="B642" s="9" t="s">
        <v>87</v>
      </c>
      <c r="C642" s="10">
        <v>119049.46625</v>
      </c>
    </row>
    <row r="643" spans="1:3" ht="16.5" hidden="1">
      <c r="A643" s="8" t="s">
        <v>90</v>
      </c>
      <c r="B643" s="9" t="s">
        <v>91</v>
      </c>
      <c r="C643" s="10">
        <v>40908.892499999994</v>
      </c>
    </row>
    <row r="644" spans="1:3" ht="16.5" hidden="1">
      <c r="A644" s="16" t="s">
        <v>94</v>
      </c>
      <c r="B644" s="17" t="s">
        <v>163</v>
      </c>
      <c r="C644" s="10">
        <v>230866.99995</v>
      </c>
    </row>
    <row r="645" spans="1:3" ht="16.5" hidden="1">
      <c r="A645" s="8" t="s">
        <v>98</v>
      </c>
      <c r="B645" s="9" t="s">
        <v>99</v>
      </c>
      <c r="C645" s="10">
        <v>122498.54625000001</v>
      </c>
    </row>
    <row r="646" spans="1:3" ht="16.5" hidden="1">
      <c r="A646" s="8" t="s">
        <v>100</v>
      </c>
      <c r="B646" s="9" t="s">
        <v>101</v>
      </c>
      <c r="C646" s="10">
        <v>343948.37548499997</v>
      </c>
    </row>
    <row r="647" spans="1:3" ht="16.5" hidden="1">
      <c r="A647" s="8" t="s">
        <v>164</v>
      </c>
      <c r="B647" s="9" t="s">
        <v>50</v>
      </c>
      <c r="C647" s="10">
        <v>374723.82862499997</v>
      </c>
    </row>
    <row r="648" spans="1:3" ht="16.5" hidden="1">
      <c r="A648" s="8" t="s">
        <v>102</v>
      </c>
      <c r="B648" s="9" t="s">
        <v>103</v>
      </c>
      <c r="C648" s="10">
        <v>119395.96124999999</v>
      </c>
    </row>
    <row r="649" spans="1:3" ht="16.5" hidden="1">
      <c r="A649" s="8" t="s">
        <v>104</v>
      </c>
      <c r="B649" s="9" t="s">
        <v>105</v>
      </c>
      <c r="C649" s="10">
        <v>144520.68399999998</v>
      </c>
    </row>
    <row r="650" spans="1:3" ht="16.5" hidden="1">
      <c r="A650" s="8" t="s">
        <v>165</v>
      </c>
      <c r="B650" s="9" t="s">
        <v>166</v>
      </c>
      <c r="C650" s="10">
        <v>120512.8125</v>
      </c>
    </row>
    <row r="651" spans="1:3" ht="16.5" hidden="1">
      <c r="A651" s="26" t="s">
        <v>167</v>
      </c>
      <c r="B651" s="9" t="s">
        <v>168</v>
      </c>
      <c r="C651" s="10">
        <v>85962.5</v>
      </c>
    </row>
    <row r="652" spans="1:3" ht="16.5" hidden="1">
      <c r="A652" s="26" t="s">
        <v>169</v>
      </c>
      <c r="B652" s="9" t="s">
        <v>109</v>
      </c>
      <c r="C652" s="10">
        <v>66125</v>
      </c>
    </row>
    <row r="653" spans="1:3" ht="16.5" hidden="1">
      <c r="A653" s="26" t="s">
        <v>110</v>
      </c>
      <c r="B653" s="9" t="s">
        <v>170</v>
      </c>
      <c r="C653" s="10">
        <v>66125</v>
      </c>
    </row>
    <row r="654" spans="1:3" ht="16.5" hidden="1">
      <c r="A654" s="26" t="s">
        <v>112</v>
      </c>
      <c r="B654" s="9" t="s">
        <v>113</v>
      </c>
      <c r="C654" s="10">
        <v>121670</v>
      </c>
    </row>
    <row r="655" spans="1:3" ht="16.5" hidden="1">
      <c r="A655" s="26" t="s">
        <v>114</v>
      </c>
      <c r="B655" s="9" t="s">
        <v>115</v>
      </c>
      <c r="C655" s="10">
        <v>178143.39499999999</v>
      </c>
    </row>
    <row r="656" spans="1:3" ht="16.5" hidden="1">
      <c r="A656" s="26" t="s">
        <v>171</v>
      </c>
      <c r="B656" s="9" t="s">
        <v>172</v>
      </c>
      <c r="C656" s="10">
        <v>132250</v>
      </c>
    </row>
    <row r="657" spans="1:3" ht="16.5" hidden="1">
      <c r="A657" s="26" t="s">
        <v>116</v>
      </c>
      <c r="B657" s="9" t="s">
        <v>117</v>
      </c>
      <c r="C657" s="10">
        <v>132250</v>
      </c>
    </row>
    <row r="658" spans="1:3" ht="16.5" hidden="1">
      <c r="A658" s="26" t="s">
        <v>118</v>
      </c>
      <c r="B658" s="9" t="s">
        <v>119</v>
      </c>
      <c r="C658" s="10">
        <v>85962.5</v>
      </c>
    </row>
    <row r="659" spans="1:3" ht="16.5" hidden="1">
      <c r="A659" s="26" t="s">
        <v>120</v>
      </c>
      <c r="B659" s="9" t="s">
        <v>173</v>
      </c>
      <c r="C659" s="10">
        <v>132250</v>
      </c>
    </row>
    <row r="660" spans="1:3" ht="16.5" hidden="1">
      <c r="A660" s="8" t="s">
        <v>122</v>
      </c>
      <c r="B660" s="9" t="s">
        <v>123</v>
      </c>
      <c r="C660" s="10">
        <v>24003.375</v>
      </c>
    </row>
    <row r="661" spans="1:3" ht="16.5" hidden="1">
      <c r="A661" s="8" t="s">
        <v>122</v>
      </c>
      <c r="B661" s="9" t="s">
        <v>124</v>
      </c>
      <c r="C661" s="10">
        <v>24003.375</v>
      </c>
    </row>
    <row r="662" spans="1:3" ht="16.5" hidden="1">
      <c r="A662" s="8" t="s">
        <v>122</v>
      </c>
      <c r="B662" s="9" t="s">
        <v>125</v>
      </c>
      <c r="C662" s="10">
        <v>24003.375</v>
      </c>
    </row>
    <row r="663" spans="1:3" ht="16.5" hidden="1">
      <c r="A663" s="29" t="s">
        <v>127</v>
      </c>
      <c r="B663" s="30" t="s">
        <v>128</v>
      </c>
      <c r="C663" s="10">
        <v>2645</v>
      </c>
    </row>
    <row r="664" spans="1:3" ht="13.5" hidden="1" thickBot="1">
      <c r="A664" s="32"/>
      <c r="B664" s="33" t="s">
        <v>129</v>
      </c>
      <c r="C664" s="51">
        <f>SUM(C600:C663)</f>
        <v>14949109.444017949</v>
      </c>
    </row>
    <row r="665" spans="1:3" hidden="1">
      <c r="C665" s="37" t="s">
        <v>130</v>
      </c>
    </row>
    <row r="666" spans="1:3" hidden="1">
      <c r="C666" s="37" t="s">
        <v>131</v>
      </c>
    </row>
    <row r="667" spans="1:3" hidden="1">
      <c r="C667" s="37" t="s">
        <v>174</v>
      </c>
    </row>
    <row r="668" spans="1:3" hidden="1">
      <c r="C668" s="37" t="s">
        <v>133</v>
      </c>
    </row>
    <row r="669" spans="1:3" hidden="1">
      <c r="C669" s="40" t="s">
        <v>134</v>
      </c>
    </row>
    <row r="670" spans="1:3" hidden="1">
      <c r="C670" s="40" t="s">
        <v>135</v>
      </c>
    </row>
    <row r="671" spans="1:3" hidden="1">
      <c r="C671" s="40" t="s">
        <v>136</v>
      </c>
    </row>
    <row r="672" spans="1:3" hidden="1"/>
    <row r="673" spans="1:3" ht="14.25" hidden="1" thickBot="1">
      <c r="A673" s="209"/>
      <c r="B673" s="210"/>
      <c r="C673" s="5"/>
    </row>
    <row r="674" spans="1:3" ht="14.25" hidden="1" thickBot="1">
      <c r="A674" s="46" t="s">
        <v>1</v>
      </c>
      <c r="B674" s="47" t="s">
        <v>2</v>
      </c>
      <c r="C674" s="48" t="s">
        <v>3</v>
      </c>
    </row>
    <row r="675" spans="1:3" ht="16.5" hidden="1">
      <c r="A675" s="8" t="s">
        <v>17</v>
      </c>
      <c r="B675" s="9" t="s">
        <v>18</v>
      </c>
      <c r="C675" s="10">
        <v>147794.06987500002</v>
      </c>
    </row>
    <row r="676" spans="1:3" ht="16.5" hidden="1">
      <c r="A676" s="8" t="s">
        <v>137</v>
      </c>
      <c r="B676" s="9" t="s">
        <v>28</v>
      </c>
      <c r="C676" s="10">
        <v>94326.188374999998</v>
      </c>
    </row>
    <row r="677" spans="1:3" ht="16.5" hidden="1">
      <c r="A677" s="8" t="s">
        <v>21</v>
      </c>
      <c r="B677" s="9" t="s">
        <v>22</v>
      </c>
      <c r="C677" s="10">
        <v>223129.47234374998</v>
      </c>
    </row>
    <row r="678" spans="1:3" ht="16.5" hidden="1">
      <c r="A678" s="16" t="s">
        <v>23</v>
      </c>
      <c r="B678" s="17" t="s">
        <v>24</v>
      </c>
      <c r="C678" s="10">
        <v>375584.64387500001</v>
      </c>
    </row>
    <row r="679" spans="1:3" ht="16.5" hidden="1">
      <c r="A679" s="16" t="s">
        <v>25</v>
      </c>
      <c r="B679" s="17" t="s">
        <v>138</v>
      </c>
      <c r="C679" s="10">
        <v>465018.01251214999</v>
      </c>
    </row>
    <row r="680" spans="1:3" ht="16.5" hidden="1">
      <c r="A680" s="8" t="s">
        <v>27</v>
      </c>
      <c r="B680" s="9" t="s">
        <v>28</v>
      </c>
      <c r="C680" s="10">
        <v>177641.24174999999</v>
      </c>
    </row>
    <row r="681" spans="1:3" ht="16.5" hidden="1">
      <c r="A681" s="8" t="s">
        <v>29</v>
      </c>
      <c r="B681" s="9" t="s">
        <v>30</v>
      </c>
      <c r="C681" s="10">
        <v>288020.80490018748</v>
      </c>
    </row>
    <row r="682" spans="1:3" ht="16.5" hidden="1">
      <c r="A682" s="8" t="s">
        <v>31</v>
      </c>
      <c r="B682" s="9" t="s">
        <v>32</v>
      </c>
      <c r="C682" s="10">
        <v>572928.41578472499</v>
      </c>
    </row>
    <row r="683" spans="1:3" ht="16.5" hidden="1">
      <c r="A683" s="8" t="s">
        <v>33</v>
      </c>
      <c r="B683" s="9" t="s">
        <v>34</v>
      </c>
      <c r="C683" s="10">
        <v>290010.59684062505</v>
      </c>
    </row>
    <row r="684" spans="1:3" ht="16.5" hidden="1">
      <c r="A684" s="16" t="s">
        <v>35</v>
      </c>
      <c r="B684" s="17" t="s">
        <v>36</v>
      </c>
      <c r="C684" s="10">
        <v>110628.44749999999</v>
      </c>
    </row>
    <row r="685" spans="1:3" ht="16.5" hidden="1">
      <c r="A685" s="8" t="s">
        <v>37</v>
      </c>
      <c r="B685" s="9" t="s">
        <v>38</v>
      </c>
      <c r="C685" s="10">
        <v>1424916.9127499997</v>
      </c>
    </row>
    <row r="686" spans="1:3" ht="16.5" hidden="1">
      <c r="A686" s="8" t="s">
        <v>39</v>
      </c>
      <c r="B686" s="9" t="s">
        <v>40</v>
      </c>
      <c r="C686" s="10">
        <v>1325680.8227774997</v>
      </c>
    </row>
    <row r="687" spans="1:3" ht="16.5" hidden="1">
      <c r="A687" s="8" t="s">
        <v>41</v>
      </c>
      <c r="B687" s="9" t="s">
        <v>42</v>
      </c>
      <c r="C687" s="10">
        <v>197945.83309160001</v>
      </c>
    </row>
    <row r="688" spans="1:3" ht="16.5" hidden="1">
      <c r="A688" s="8" t="s">
        <v>43</v>
      </c>
      <c r="B688" s="17" t="s">
        <v>28</v>
      </c>
      <c r="C688" s="10">
        <v>277340.13675299252</v>
      </c>
    </row>
    <row r="689" spans="1:3" ht="16.5" hidden="1">
      <c r="A689" s="8" t="s">
        <v>139</v>
      </c>
      <c r="B689" s="9" t="s">
        <v>140</v>
      </c>
      <c r="C689" s="10">
        <v>530517.5831321876</v>
      </c>
    </row>
    <row r="690" spans="1:3" ht="16.5" hidden="1">
      <c r="A690" s="8" t="s">
        <v>44</v>
      </c>
      <c r="B690" s="9" t="s">
        <v>28</v>
      </c>
      <c r="C690" s="10">
        <v>165902.67223749997</v>
      </c>
    </row>
    <row r="691" spans="1:3" ht="16.5" hidden="1">
      <c r="A691" s="8" t="s">
        <v>45</v>
      </c>
      <c r="B691" s="9" t="s">
        <v>46</v>
      </c>
      <c r="C691" s="10">
        <v>650166.83834374999</v>
      </c>
    </row>
    <row r="692" spans="1:3" ht="16.5" hidden="1">
      <c r="A692" s="8" t="s">
        <v>141</v>
      </c>
      <c r="B692" s="49" t="s">
        <v>142</v>
      </c>
      <c r="C692" s="10">
        <v>118263.24</v>
      </c>
    </row>
    <row r="693" spans="1:3" ht="16.5" hidden="1">
      <c r="A693" s="8" t="s">
        <v>47</v>
      </c>
      <c r="B693" s="9" t="s">
        <v>48</v>
      </c>
      <c r="C693" s="10">
        <v>114065.07292237499</v>
      </c>
    </row>
    <row r="694" spans="1:3" ht="16.5" hidden="1">
      <c r="A694" s="8" t="s">
        <v>49</v>
      </c>
      <c r="B694" s="9" t="s">
        <v>143</v>
      </c>
      <c r="C694" s="10">
        <v>452586.8493</v>
      </c>
    </row>
    <row r="695" spans="1:3" ht="16.5" hidden="1">
      <c r="A695" s="8" t="s">
        <v>51</v>
      </c>
      <c r="B695" s="9" t="s">
        <v>52</v>
      </c>
      <c r="C695" s="10">
        <v>412385.25624999998</v>
      </c>
    </row>
    <row r="696" spans="1:3" ht="16.5" hidden="1">
      <c r="A696" s="8" t="s">
        <v>53</v>
      </c>
      <c r="B696" s="21" t="s">
        <v>54</v>
      </c>
      <c r="C696" s="10">
        <v>378684.95136468753</v>
      </c>
    </row>
    <row r="697" spans="1:3" ht="16.5" hidden="1">
      <c r="A697" s="8" t="s">
        <v>144</v>
      </c>
      <c r="B697" s="9" t="s">
        <v>145</v>
      </c>
      <c r="C697" s="10">
        <v>161042.41200000001</v>
      </c>
    </row>
    <row r="698" spans="1:3" ht="16.5" hidden="1">
      <c r="A698" s="8" t="s">
        <v>146</v>
      </c>
      <c r="B698" s="9" t="s">
        <v>67</v>
      </c>
      <c r="C698" s="10">
        <v>207040.81342065003</v>
      </c>
    </row>
    <row r="699" spans="1:3" ht="16.5" hidden="1">
      <c r="A699" s="8" t="s">
        <v>147</v>
      </c>
      <c r="B699" s="9" t="s">
        <v>56</v>
      </c>
      <c r="C699" s="10">
        <v>172775.20218749999</v>
      </c>
    </row>
    <row r="700" spans="1:3" ht="16.5" hidden="1">
      <c r="A700" s="8" t="s">
        <v>57</v>
      </c>
      <c r="B700" s="9" t="s">
        <v>58</v>
      </c>
      <c r="C700" s="10">
        <v>565524.60480656254</v>
      </c>
    </row>
    <row r="701" spans="1:3" ht="16.5" hidden="1">
      <c r="A701" s="16" t="s">
        <v>148</v>
      </c>
      <c r="B701" s="17" t="s">
        <v>60</v>
      </c>
      <c r="C701" s="10">
        <v>132100.16075000001</v>
      </c>
    </row>
    <row r="702" spans="1:3" ht="16.5" hidden="1">
      <c r="A702" s="8" t="s">
        <v>61</v>
      </c>
      <c r="B702" s="9" t="s">
        <v>28</v>
      </c>
      <c r="C702" s="10">
        <v>677372.475129075</v>
      </c>
    </row>
    <row r="703" spans="1:3" ht="16.5" hidden="1">
      <c r="A703" s="8" t="s">
        <v>62</v>
      </c>
      <c r="B703" s="9" t="s">
        <v>63</v>
      </c>
      <c r="C703" s="10">
        <v>181040.397375</v>
      </c>
    </row>
    <row r="704" spans="1:3" ht="16.5" hidden="1">
      <c r="A704" s="16" t="s">
        <v>64</v>
      </c>
      <c r="B704" s="17" t="s">
        <v>149</v>
      </c>
      <c r="C704" s="10">
        <v>629656.05467820016</v>
      </c>
    </row>
    <row r="705" spans="1:3" ht="16.5" hidden="1">
      <c r="A705" s="8" t="s">
        <v>150</v>
      </c>
      <c r="B705" s="9" t="s">
        <v>67</v>
      </c>
      <c r="C705" s="10">
        <v>287157.92962499999</v>
      </c>
    </row>
    <row r="706" spans="1:3" ht="16.5" hidden="1">
      <c r="A706" s="8" t="s">
        <v>66</v>
      </c>
      <c r="B706" s="9" t="s">
        <v>67</v>
      </c>
      <c r="C706" s="10">
        <v>382647.58737499994</v>
      </c>
    </row>
    <row r="707" spans="1:3" ht="16.5" hidden="1">
      <c r="A707" s="8" t="s">
        <v>68</v>
      </c>
      <c r="B707" s="9" t="s">
        <v>151</v>
      </c>
      <c r="C707" s="10">
        <v>516923.69440500002</v>
      </c>
    </row>
    <row r="708" spans="1:3" ht="16.5" hidden="1">
      <c r="A708" s="8" t="s">
        <v>72</v>
      </c>
      <c r="B708" s="9" t="s">
        <v>152</v>
      </c>
      <c r="C708" s="10">
        <v>312070.28797000006</v>
      </c>
    </row>
    <row r="709" spans="1:3" ht="16.5" hidden="1">
      <c r="A709" s="8" t="s">
        <v>74</v>
      </c>
      <c r="B709" s="9" t="s">
        <v>75</v>
      </c>
      <c r="C709" s="10">
        <v>120685.993875</v>
      </c>
    </row>
    <row r="710" spans="1:3" ht="16.5" hidden="1">
      <c r="A710" s="8" t="s">
        <v>76</v>
      </c>
      <c r="B710" s="9" t="s">
        <v>77</v>
      </c>
      <c r="C710" s="10">
        <v>179449.56212500003</v>
      </c>
    </row>
    <row r="711" spans="1:3" ht="16.5" hidden="1">
      <c r="A711" s="8" t="s">
        <v>153</v>
      </c>
      <c r="B711" s="9" t="s">
        <v>154</v>
      </c>
      <c r="C711" s="10">
        <v>137066.12179999999</v>
      </c>
    </row>
    <row r="712" spans="1:3" ht="16.5" hidden="1">
      <c r="A712" s="8" t="s">
        <v>155</v>
      </c>
      <c r="B712" s="9" t="s">
        <v>156</v>
      </c>
      <c r="C712" s="10">
        <v>128916.81728750002</v>
      </c>
    </row>
    <row r="713" spans="1:3" ht="16.5" hidden="1">
      <c r="A713" s="8" t="s">
        <v>157</v>
      </c>
      <c r="B713" s="9" t="s">
        <v>158</v>
      </c>
      <c r="C713" s="10">
        <v>117535.5013125</v>
      </c>
    </row>
    <row r="714" spans="1:3" ht="16.5" hidden="1">
      <c r="A714" s="8" t="s">
        <v>159</v>
      </c>
      <c r="B714" s="9" t="s">
        <v>160</v>
      </c>
      <c r="C714" s="10">
        <v>133368.5705</v>
      </c>
    </row>
    <row r="715" spans="1:3" ht="16.5" hidden="1">
      <c r="A715" s="8" t="s">
        <v>161</v>
      </c>
      <c r="B715" s="9" t="s">
        <v>162</v>
      </c>
      <c r="C715" s="10">
        <v>154741.75386312499</v>
      </c>
    </row>
    <row r="716" spans="1:3" ht="16.5" hidden="1">
      <c r="A716" s="8" t="s">
        <v>80</v>
      </c>
      <c r="B716" s="9" t="s">
        <v>81</v>
      </c>
      <c r="C716" s="10">
        <v>103849.90762500001</v>
      </c>
    </row>
    <row r="717" spans="1:3" ht="16.5" hidden="1">
      <c r="A717" s="8" t="s">
        <v>86</v>
      </c>
      <c r="B717" s="9" t="s">
        <v>87</v>
      </c>
      <c r="C717" s="10">
        <v>136906.8861875</v>
      </c>
    </row>
    <row r="718" spans="1:3" ht="16.5" hidden="1">
      <c r="A718" s="8" t="s">
        <v>90</v>
      </c>
      <c r="B718" s="9" t="s">
        <v>91</v>
      </c>
      <c r="C718" s="10">
        <v>47045.226374999991</v>
      </c>
    </row>
    <row r="719" spans="1:3" ht="16.5" hidden="1">
      <c r="A719" s="16" t="s">
        <v>94</v>
      </c>
      <c r="B719" s="17" t="s">
        <v>163</v>
      </c>
      <c r="C719" s="10">
        <v>265497.04994250002</v>
      </c>
    </row>
    <row r="720" spans="1:3" ht="16.5" hidden="1">
      <c r="A720" s="8" t="s">
        <v>98</v>
      </c>
      <c r="B720" s="9" t="s">
        <v>99</v>
      </c>
      <c r="C720" s="10">
        <v>140873.32818750001</v>
      </c>
    </row>
    <row r="721" spans="1:3" ht="16.5" hidden="1">
      <c r="A721" s="8" t="s">
        <v>100</v>
      </c>
      <c r="B721" s="9" t="s">
        <v>101</v>
      </c>
      <c r="C721" s="10">
        <v>395540.63180774997</v>
      </c>
    </row>
    <row r="722" spans="1:3" ht="16.5" hidden="1">
      <c r="A722" s="8" t="s">
        <v>164</v>
      </c>
      <c r="B722" s="9" t="s">
        <v>50</v>
      </c>
      <c r="C722" s="10">
        <v>430932.40291874995</v>
      </c>
    </row>
    <row r="723" spans="1:3" ht="16.5" hidden="1">
      <c r="A723" s="8" t="s">
        <v>102</v>
      </c>
      <c r="B723" s="9" t="s">
        <v>103</v>
      </c>
      <c r="C723" s="10">
        <v>137305.35543749999</v>
      </c>
    </row>
    <row r="724" spans="1:3" ht="16.5" hidden="1">
      <c r="A724" s="8" t="s">
        <v>104</v>
      </c>
      <c r="B724" s="9" t="s">
        <v>105</v>
      </c>
      <c r="C724" s="10">
        <v>166198.78659999996</v>
      </c>
    </row>
    <row r="725" spans="1:3" ht="16.5" hidden="1">
      <c r="A725" s="8" t="s">
        <v>165</v>
      </c>
      <c r="B725" s="9" t="s">
        <v>166</v>
      </c>
      <c r="C725" s="10">
        <v>138589.734375</v>
      </c>
    </row>
    <row r="726" spans="1:3" ht="16.5" hidden="1">
      <c r="A726" s="26" t="s">
        <v>167</v>
      </c>
      <c r="B726" s="9" t="s">
        <v>168</v>
      </c>
      <c r="C726" s="10">
        <v>98856.875</v>
      </c>
    </row>
    <row r="727" spans="1:3" ht="16.5" hidden="1">
      <c r="A727" s="26" t="s">
        <v>169</v>
      </c>
      <c r="B727" s="9" t="s">
        <v>109</v>
      </c>
      <c r="C727" s="10">
        <v>76043.75</v>
      </c>
    </row>
    <row r="728" spans="1:3" ht="16.5" hidden="1">
      <c r="A728" s="26" t="s">
        <v>110</v>
      </c>
      <c r="B728" s="9" t="s">
        <v>170</v>
      </c>
      <c r="C728" s="10">
        <v>76043.75</v>
      </c>
    </row>
    <row r="729" spans="1:3" ht="16.5" hidden="1">
      <c r="A729" s="26" t="s">
        <v>112</v>
      </c>
      <c r="B729" s="9" t="s">
        <v>113</v>
      </c>
      <c r="C729" s="10">
        <v>139920.5</v>
      </c>
    </row>
    <row r="730" spans="1:3" ht="16.5" hidden="1">
      <c r="A730" s="26" t="s">
        <v>114</v>
      </c>
      <c r="B730" s="9" t="s">
        <v>115</v>
      </c>
      <c r="C730" s="10">
        <v>204864.90424999999</v>
      </c>
    </row>
    <row r="731" spans="1:3" ht="16.5" hidden="1">
      <c r="A731" s="26" t="s">
        <v>171</v>
      </c>
      <c r="B731" s="9" t="s">
        <v>172</v>
      </c>
      <c r="C731" s="10">
        <v>152087.5</v>
      </c>
    </row>
    <row r="732" spans="1:3" ht="16.5" hidden="1">
      <c r="A732" s="26" t="s">
        <v>116</v>
      </c>
      <c r="B732" s="9" t="s">
        <v>117</v>
      </c>
      <c r="C732" s="10">
        <v>152087.5</v>
      </c>
    </row>
    <row r="733" spans="1:3" ht="16.5" hidden="1">
      <c r="A733" s="26" t="s">
        <v>118</v>
      </c>
      <c r="B733" s="9" t="s">
        <v>119</v>
      </c>
      <c r="C733" s="10">
        <v>98856.875</v>
      </c>
    </row>
    <row r="734" spans="1:3" ht="16.5" hidden="1">
      <c r="A734" s="26" t="s">
        <v>120</v>
      </c>
      <c r="B734" s="9" t="s">
        <v>173</v>
      </c>
      <c r="C734" s="10">
        <v>152087.5</v>
      </c>
    </row>
    <row r="735" spans="1:3" ht="16.5" hidden="1">
      <c r="A735" s="8" t="s">
        <v>122</v>
      </c>
      <c r="B735" s="9" t="s">
        <v>123</v>
      </c>
      <c r="C735" s="10">
        <v>27603.881249999999</v>
      </c>
    </row>
    <row r="736" spans="1:3" ht="16.5" hidden="1">
      <c r="A736" s="8" t="s">
        <v>122</v>
      </c>
      <c r="B736" s="9" t="s">
        <v>124</v>
      </c>
      <c r="C736" s="10">
        <v>27603.881249999999</v>
      </c>
    </row>
    <row r="737" spans="1:3" ht="16.5" hidden="1">
      <c r="A737" s="8" t="s">
        <v>122</v>
      </c>
      <c r="B737" s="9" t="s">
        <v>125</v>
      </c>
      <c r="C737" s="10">
        <v>27603.881249999999</v>
      </c>
    </row>
    <row r="738" spans="1:3" ht="16.5" hidden="1">
      <c r="A738" s="29" t="s">
        <v>127</v>
      </c>
      <c r="B738" s="30" t="s">
        <v>128</v>
      </c>
      <c r="C738" s="10">
        <v>3041.75</v>
      </c>
    </row>
    <row r="739" spans="1:3" ht="13.5" hidden="1" thickBot="1">
      <c r="A739" s="32"/>
      <c r="B739" s="33" t="s">
        <v>129</v>
      </c>
      <c r="C739" s="51">
        <f>SUM(C675:C738)</f>
        <v>17190095.860620648</v>
      </c>
    </row>
    <row r="740" spans="1:3" hidden="1">
      <c r="C740" s="37" t="s">
        <v>130</v>
      </c>
    </row>
    <row r="741" spans="1:3" hidden="1">
      <c r="C741" s="37" t="s">
        <v>131</v>
      </c>
    </row>
    <row r="742" spans="1:3" hidden="1">
      <c r="C742" s="37" t="s">
        <v>174</v>
      </c>
    </row>
    <row r="743" spans="1:3" hidden="1">
      <c r="C743" s="37" t="s">
        <v>133</v>
      </c>
    </row>
    <row r="744" spans="1:3" hidden="1">
      <c r="C744" s="40" t="s">
        <v>134</v>
      </c>
    </row>
    <row r="745" spans="1:3" hidden="1">
      <c r="C745" s="40" t="s">
        <v>135</v>
      </c>
    </row>
    <row r="746" spans="1:3" hidden="1">
      <c r="C746" s="40" t="s">
        <v>136</v>
      </c>
    </row>
    <row r="747" spans="1:3" hidden="1"/>
    <row r="748" spans="1:3" ht="14.25" hidden="1" thickBot="1">
      <c r="A748" s="209"/>
      <c r="B748" s="210"/>
      <c r="C748" s="5"/>
    </row>
    <row r="749" spans="1:3" ht="14.25" hidden="1" thickBot="1">
      <c r="A749" s="46" t="s">
        <v>1</v>
      </c>
      <c r="B749" s="47" t="s">
        <v>2</v>
      </c>
      <c r="C749" s="48" t="s">
        <v>3</v>
      </c>
    </row>
    <row r="750" spans="1:3" ht="16.5" hidden="1">
      <c r="A750" s="8" t="s">
        <v>17</v>
      </c>
      <c r="B750" s="9" t="s">
        <v>18</v>
      </c>
      <c r="C750" s="10">
        <v>147794.06987500002</v>
      </c>
    </row>
    <row r="751" spans="1:3" ht="16.5" hidden="1">
      <c r="A751" s="8" t="s">
        <v>137</v>
      </c>
      <c r="B751" s="9" t="s">
        <v>28</v>
      </c>
      <c r="C751" s="10">
        <v>94326.188374999998</v>
      </c>
    </row>
    <row r="752" spans="1:3" ht="16.5" hidden="1">
      <c r="A752" s="8" t="s">
        <v>21</v>
      </c>
      <c r="B752" s="9" t="s">
        <v>22</v>
      </c>
      <c r="C752" s="10">
        <v>223129.47234374998</v>
      </c>
    </row>
    <row r="753" spans="1:3" ht="16.5" hidden="1">
      <c r="A753" s="16" t="s">
        <v>23</v>
      </c>
      <c r="B753" s="17" t="s">
        <v>24</v>
      </c>
      <c r="C753" s="10">
        <v>375584.64387500001</v>
      </c>
    </row>
    <row r="754" spans="1:3" ht="16.5" hidden="1">
      <c r="A754" s="16" t="s">
        <v>25</v>
      </c>
      <c r="B754" s="17" t="s">
        <v>138</v>
      </c>
      <c r="C754" s="10">
        <v>465018.01251214999</v>
      </c>
    </row>
    <row r="755" spans="1:3" ht="16.5" hidden="1">
      <c r="A755" s="8" t="s">
        <v>27</v>
      </c>
      <c r="B755" s="9" t="s">
        <v>28</v>
      </c>
      <c r="C755" s="10">
        <v>177641.24174999999</v>
      </c>
    </row>
    <row r="756" spans="1:3" ht="16.5" hidden="1">
      <c r="A756" s="8" t="s">
        <v>29</v>
      </c>
      <c r="B756" s="9" t="s">
        <v>30</v>
      </c>
      <c r="C756" s="10">
        <v>288020.80490018748</v>
      </c>
    </row>
    <row r="757" spans="1:3" ht="16.5" hidden="1">
      <c r="A757" s="8" t="s">
        <v>31</v>
      </c>
      <c r="B757" s="9" t="s">
        <v>32</v>
      </c>
      <c r="C757" s="10">
        <v>572928.41578472499</v>
      </c>
    </row>
    <row r="758" spans="1:3" ht="16.5" hidden="1">
      <c r="A758" s="8" t="s">
        <v>33</v>
      </c>
      <c r="B758" s="9" t="s">
        <v>34</v>
      </c>
      <c r="C758" s="10">
        <v>290010.59684062505</v>
      </c>
    </row>
    <row r="759" spans="1:3" ht="16.5" hidden="1">
      <c r="A759" s="16" t="s">
        <v>35</v>
      </c>
      <c r="B759" s="17" t="s">
        <v>36</v>
      </c>
      <c r="C759" s="10">
        <v>110628.44749999999</v>
      </c>
    </row>
    <row r="760" spans="1:3" ht="16.5" hidden="1">
      <c r="A760" s="8" t="s">
        <v>37</v>
      </c>
      <c r="B760" s="9" t="s">
        <v>38</v>
      </c>
      <c r="C760" s="10">
        <v>1424916.9127499997</v>
      </c>
    </row>
    <row r="761" spans="1:3" ht="16.5" hidden="1">
      <c r="A761" s="8" t="s">
        <v>39</v>
      </c>
      <c r="B761" s="9" t="s">
        <v>40</v>
      </c>
      <c r="C761" s="10">
        <v>1325680.8227774997</v>
      </c>
    </row>
    <row r="762" spans="1:3" ht="16.5" hidden="1">
      <c r="A762" s="8" t="s">
        <v>41</v>
      </c>
      <c r="B762" s="9" t="s">
        <v>42</v>
      </c>
      <c r="C762" s="10">
        <v>197945.83309160001</v>
      </c>
    </row>
    <row r="763" spans="1:3" ht="16.5" hidden="1">
      <c r="A763" s="8" t="s">
        <v>43</v>
      </c>
      <c r="B763" s="17" t="s">
        <v>28</v>
      </c>
      <c r="C763" s="10">
        <v>277340.13675299252</v>
      </c>
    </row>
    <row r="764" spans="1:3" ht="16.5" hidden="1">
      <c r="A764" s="8" t="s">
        <v>139</v>
      </c>
      <c r="B764" s="9" t="s">
        <v>140</v>
      </c>
      <c r="C764" s="10">
        <v>530517.5831321876</v>
      </c>
    </row>
    <row r="765" spans="1:3" ht="16.5" hidden="1">
      <c r="A765" s="8" t="s">
        <v>44</v>
      </c>
      <c r="B765" s="9" t="s">
        <v>28</v>
      </c>
      <c r="C765" s="10">
        <v>165902.67223749997</v>
      </c>
    </row>
    <row r="766" spans="1:3" ht="16.5" hidden="1">
      <c r="A766" s="8" t="s">
        <v>45</v>
      </c>
      <c r="B766" s="9" t="s">
        <v>46</v>
      </c>
      <c r="C766" s="10">
        <v>650166.83834374999</v>
      </c>
    </row>
    <row r="767" spans="1:3" ht="16.5" hidden="1">
      <c r="A767" s="8" t="s">
        <v>141</v>
      </c>
      <c r="B767" s="49" t="s">
        <v>142</v>
      </c>
      <c r="C767" s="10">
        <v>118263.24</v>
      </c>
    </row>
    <row r="768" spans="1:3" ht="16.5" hidden="1">
      <c r="A768" s="8" t="s">
        <v>47</v>
      </c>
      <c r="B768" s="9" t="s">
        <v>48</v>
      </c>
      <c r="C768" s="10">
        <v>114065.07292237499</v>
      </c>
    </row>
    <row r="769" spans="1:3" ht="16.5" hidden="1">
      <c r="A769" s="8" t="s">
        <v>49</v>
      </c>
      <c r="B769" s="9" t="s">
        <v>143</v>
      </c>
      <c r="C769" s="10">
        <v>452586.8493</v>
      </c>
    </row>
    <row r="770" spans="1:3" ht="16.5" hidden="1">
      <c r="A770" s="8" t="s">
        <v>51</v>
      </c>
      <c r="B770" s="9" t="s">
        <v>52</v>
      </c>
      <c r="C770" s="10">
        <v>412385.25624999998</v>
      </c>
    </row>
    <row r="771" spans="1:3" ht="16.5" hidden="1">
      <c r="A771" s="8" t="s">
        <v>53</v>
      </c>
      <c r="B771" s="21" t="s">
        <v>54</v>
      </c>
      <c r="C771" s="10">
        <v>378684.95136468753</v>
      </c>
    </row>
    <row r="772" spans="1:3" ht="16.5" hidden="1">
      <c r="A772" s="8" t="s">
        <v>144</v>
      </c>
      <c r="B772" s="9" t="s">
        <v>145</v>
      </c>
      <c r="C772" s="10">
        <v>161042.41200000001</v>
      </c>
    </row>
    <row r="773" spans="1:3" ht="16.5" hidden="1">
      <c r="A773" s="8" t="s">
        <v>146</v>
      </c>
      <c r="B773" s="9" t="s">
        <v>67</v>
      </c>
      <c r="C773" s="10">
        <v>207040.81342065003</v>
      </c>
    </row>
    <row r="774" spans="1:3" ht="16.5" hidden="1">
      <c r="A774" s="8" t="s">
        <v>147</v>
      </c>
      <c r="B774" s="9" t="s">
        <v>56</v>
      </c>
      <c r="C774" s="10">
        <v>172775.20218749999</v>
      </c>
    </row>
    <row r="775" spans="1:3" ht="16.5" hidden="1">
      <c r="A775" s="8" t="s">
        <v>57</v>
      </c>
      <c r="B775" s="9" t="s">
        <v>58</v>
      </c>
      <c r="C775" s="10">
        <v>565524.60480656254</v>
      </c>
    </row>
    <row r="776" spans="1:3" ht="16.5" hidden="1">
      <c r="A776" s="16" t="s">
        <v>148</v>
      </c>
      <c r="B776" s="17" t="s">
        <v>60</v>
      </c>
      <c r="C776" s="10">
        <v>132100.16075000001</v>
      </c>
    </row>
    <row r="777" spans="1:3" ht="16.5" hidden="1">
      <c r="A777" s="8" t="s">
        <v>61</v>
      </c>
      <c r="B777" s="9" t="s">
        <v>28</v>
      </c>
      <c r="C777" s="10">
        <v>677372.475129075</v>
      </c>
    </row>
    <row r="778" spans="1:3" ht="16.5" hidden="1">
      <c r="A778" s="8" t="s">
        <v>62</v>
      </c>
      <c r="B778" s="9" t="s">
        <v>63</v>
      </c>
      <c r="C778" s="10">
        <v>181040.397375</v>
      </c>
    </row>
    <row r="779" spans="1:3" ht="16.5" hidden="1">
      <c r="A779" s="16" t="s">
        <v>64</v>
      </c>
      <c r="B779" s="17" t="s">
        <v>149</v>
      </c>
      <c r="C779" s="10">
        <v>629656.05467820016</v>
      </c>
    </row>
    <row r="780" spans="1:3" ht="16.5" hidden="1">
      <c r="A780" s="8" t="s">
        <v>150</v>
      </c>
      <c r="B780" s="9" t="s">
        <v>67</v>
      </c>
      <c r="C780" s="10">
        <v>287157.92962499999</v>
      </c>
    </row>
    <row r="781" spans="1:3" ht="16.5" hidden="1">
      <c r="A781" s="8" t="s">
        <v>66</v>
      </c>
      <c r="B781" s="9" t="s">
        <v>67</v>
      </c>
      <c r="C781" s="10">
        <v>382647.58737499994</v>
      </c>
    </row>
    <row r="782" spans="1:3" ht="16.5" hidden="1">
      <c r="A782" s="8" t="s">
        <v>68</v>
      </c>
      <c r="B782" s="9" t="s">
        <v>151</v>
      </c>
      <c r="C782" s="10">
        <v>516923.69440500002</v>
      </c>
    </row>
    <row r="783" spans="1:3" ht="16.5" hidden="1">
      <c r="A783" s="8" t="s">
        <v>72</v>
      </c>
      <c r="B783" s="9" t="s">
        <v>152</v>
      </c>
      <c r="C783" s="10">
        <v>312070.28797000006</v>
      </c>
    </row>
    <row r="784" spans="1:3" ht="16.5" hidden="1">
      <c r="A784" s="8" t="s">
        <v>74</v>
      </c>
      <c r="B784" s="9" t="s">
        <v>75</v>
      </c>
      <c r="C784" s="10">
        <v>120685.993875</v>
      </c>
    </row>
    <row r="785" spans="1:3" ht="16.5" hidden="1">
      <c r="A785" s="8" t="s">
        <v>76</v>
      </c>
      <c r="B785" s="9" t="s">
        <v>77</v>
      </c>
      <c r="C785" s="10">
        <v>179449.56212500003</v>
      </c>
    </row>
    <row r="786" spans="1:3" ht="16.5" hidden="1">
      <c r="A786" s="8" t="s">
        <v>153</v>
      </c>
      <c r="B786" s="9" t="s">
        <v>154</v>
      </c>
      <c r="C786" s="10">
        <v>137066.12179999999</v>
      </c>
    </row>
    <row r="787" spans="1:3" ht="16.5" hidden="1">
      <c r="A787" s="8" t="s">
        <v>155</v>
      </c>
      <c r="B787" s="9" t="s">
        <v>156</v>
      </c>
      <c r="C787" s="10">
        <v>128916.81728750002</v>
      </c>
    </row>
    <row r="788" spans="1:3" ht="16.5" hidden="1">
      <c r="A788" s="8" t="s">
        <v>157</v>
      </c>
      <c r="B788" s="9" t="s">
        <v>158</v>
      </c>
      <c r="C788" s="10">
        <v>117535.5013125</v>
      </c>
    </row>
    <row r="789" spans="1:3" ht="16.5" hidden="1">
      <c r="A789" s="8" t="s">
        <v>159</v>
      </c>
      <c r="B789" s="9" t="s">
        <v>160</v>
      </c>
      <c r="C789" s="10">
        <v>133368.5705</v>
      </c>
    </row>
    <row r="790" spans="1:3" ht="16.5" hidden="1">
      <c r="A790" s="8" t="s">
        <v>161</v>
      </c>
      <c r="B790" s="9" t="s">
        <v>162</v>
      </c>
      <c r="C790" s="10">
        <v>154741.75386312499</v>
      </c>
    </row>
    <row r="791" spans="1:3" ht="16.5" hidden="1">
      <c r="A791" s="8" t="s">
        <v>80</v>
      </c>
      <c r="B791" s="9" t="s">
        <v>81</v>
      </c>
      <c r="C791" s="10">
        <v>103849.90762500001</v>
      </c>
    </row>
    <row r="792" spans="1:3" ht="16.5" hidden="1">
      <c r="A792" s="8" t="s">
        <v>86</v>
      </c>
      <c r="B792" s="9" t="s">
        <v>87</v>
      </c>
      <c r="C792" s="10">
        <v>136906.8861875</v>
      </c>
    </row>
    <row r="793" spans="1:3" ht="16.5" hidden="1">
      <c r="A793" s="8" t="s">
        <v>90</v>
      </c>
      <c r="B793" s="9" t="s">
        <v>91</v>
      </c>
      <c r="C793" s="10">
        <v>47045.226374999991</v>
      </c>
    </row>
    <row r="794" spans="1:3" ht="16.5" hidden="1">
      <c r="A794" s="16" t="s">
        <v>94</v>
      </c>
      <c r="B794" s="17" t="s">
        <v>163</v>
      </c>
      <c r="C794" s="10">
        <v>265497.04994250002</v>
      </c>
    </row>
    <row r="795" spans="1:3" ht="16.5" hidden="1">
      <c r="A795" s="8" t="s">
        <v>98</v>
      </c>
      <c r="B795" s="9" t="s">
        <v>99</v>
      </c>
      <c r="C795" s="10">
        <v>140873.32818750001</v>
      </c>
    </row>
    <row r="796" spans="1:3" ht="16.5" hidden="1">
      <c r="A796" s="8" t="s">
        <v>100</v>
      </c>
      <c r="B796" s="9" t="s">
        <v>101</v>
      </c>
      <c r="C796" s="10">
        <v>395540.63180774997</v>
      </c>
    </row>
    <row r="797" spans="1:3" ht="16.5" hidden="1">
      <c r="A797" s="8" t="s">
        <v>164</v>
      </c>
      <c r="B797" s="9" t="s">
        <v>50</v>
      </c>
      <c r="C797" s="10">
        <v>430932.40291874995</v>
      </c>
    </row>
    <row r="798" spans="1:3" ht="16.5" hidden="1">
      <c r="A798" s="8" t="s">
        <v>102</v>
      </c>
      <c r="B798" s="9" t="s">
        <v>103</v>
      </c>
      <c r="C798" s="10">
        <v>137305.35543749999</v>
      </c>
    </row>
    <row r="799" spans="1:3" ht="16.5" hidden="1">
      <c r="A799" s="8" t="s">
        <v>104</v>
      </c>
      <c r="B799" s="9" t="s">
        <v>105</v>
      </c>
      <c r="C799" s="10">
        <v>166198.78659999996</v>
      </c>
    </row>
    <row r="800" spans="1:3" ht="16.5" hidden="1">
      <c r="A800" s="8" t="s">
        <v>165</v>
      </c>
      <c r="B800" s="9" t="s">
        <v>166</v>
      </c>
      <c r="C800" s="10">
        <v>138589.734375</v>
      </c>
    </row>
    <row r="801" spans="1:3" ht="16.5" hidden="1">
      <c r="A801" s="26" t="s">
        <v>167</v>
      </c>
      <c r="B801" s="9" t="s">
        <v>168</v>
      </c>
      <c r="C801" s="10">
        <v>98856.875</v>
      </c>
    </row>
    <row r="802" spans="1:3" ht="16.5" hidden="1">
      <c r="A802" s="26" t="s">
        <v>169</v>
      </c>
      <c r="B802" s="9" t="s">
        <v>109</v>
      </c>
      <c r="C802" s="10">
        <v>76043.75</v>
      </c>
    </row>
    <row r="803" spans="1:3" ht="16.5" hidden="1">
      <c r="A803" s="26" t="s">
        <v>110</v>
      </c>
      <c r="B803" s="9" t="s">
        <v>170</v>
      </c>
      <c r="C803" s="10">
        <v>76043.75</v>
      </c>
    </row>
    <row r="804" spans="1:3" ht="16.5" hidden="1">
      <c r="A804" s="26" t="s">
        <v>112</v>
      </c>
      <c r="B804" s="9" t="s">
        <v>113</v>
      </c>
      <c r="C804" s="10">
        <v>139920.5</v>
      </c>
    </row>
    <row r="805" spans="1:3" ht="16.5" hidden="1">
      <c r="A805" s="26" t="s">
        <v>114</v>
      </c>
      <c r="B805" s="9" t="s">
        <v>115</v>
      </c>
      <c r="C805" s="10">
        <v>204864.90424999999</v>
      </c>
    </row>
    <row r="806" spans="1:3" ht="16.5" hidden="1">
      <c r="A806" s="26" t="s">
        <v>171</v>
      </c>
      <c r="B806" s="9" t="s">
        <v>172</v>
      </c>
      <c r="C806" s="10">
        <v>152087.5</v>
      </c>
    </row>
    <row r="807" spans="1:3" ht="16.5" hidden="1">
      <c r="A807" s="26" t="s">
        <v>116</v>
      </c>
      <c r="B807" s="9" t="s">
        <v>117</v>
      </c>
      <c r="C807" s="10">
        <v>152087.5</v>
      </c>
    </row>
    <row r="808" spans="1:3" ht="16.5" hidden="1">
      <c r="A808" s="26" t="s">
        <v>118</v>
      </c>
      <c r="B808" s="9" t="s">
        <v>119</v>
      </c>
      <c r="C808" s="10">
        <v>98856.875</v>
      </c>
    </row>
    <row r="809" spans="1:3" ht="16.5" hidden="1">
      <c r="A809" s="26" t="s">
        <v>120</v>
      </c>
      <c r="B809" s="9" t="s">
        <v>173</v>
      </c>
      <c r="C809" s="10">
        <v>152087.5</v>
      </c>
    </row>
    <row r="810" spans="1:3" ht="16.5" hidden="1">
      <c r="A810" s="8" t="s">
        <v>122</v>
      </c>
      <c r="B810" s="9" t="s">
        <v>123</v>
      </c>
      <c r="C810" s="10">
        <v>27603.881249999999</v>
      </c>
    </row>
    <row r="811" spans="1:3" ht="16.5" hidden="1">
      <c r="A811" s="8" t="s">
        <v>122</v>
      </c>
      <c r="B811" s="9" t="s">
        <v>124</v>
      </c>
      <c r="C811" s="10">
        <v>27603.881249999999</v>
      </c>
    </row>
    <row r="812" spans="1:3" ht="16.5" hidden="1">
      <c r="A812" s="8" t="s">
        <v>122</v>
      </c>
      <c r="B812" s="9" t="s">
        <v>125</v>
      </c>
      <c r="C812" s="10">
        <v>27603.881249999999</v>
      </c>
    </row>
    <row r="813" spans="1:3" ht="16.5" hidden="1">
      <c r="A813" s="29" t="s">
        <v>127</v>
      </c>
      <c r="B813" s="30" t="s">
        <v>128</v>
      </c>
      <c r="C813" s="10">
        <v>3041.75</v>
      </c>
    </row>
    <row r="814" spans="1:3" ht="13.5" hidden="1" thickBot="1">
      <c r="A814" s="32"/>
      <c r="B814" s="33" t="s">
        <v>129</v>
      </c>
      <c r="C814" s="51">
        <f>SUM(C750:C813)</f>
        <v>17190095.860620648</v>
      </c>
    </row>
    <row r="815" spans="1:3" hidden="1">
      <c r="C815" s="37" t="s">
        <v>130</v>
      </c>
    </row>
    <row r="816" spans="1:3" hidden="1">
      <c r="C816" s="37" t="s">
        <v>131</v>
      </c>
    </row>
    <row r="817" spans="1:15" hidden="1">
      <c r="C817" s="37" t="s">
        <v>174</v>
      </c>
    </row>
    <row r="818" spans="1:15" hidden="1">
      <c r="C818" s="37" t="s">
        <v>133</v>
      </c>
    </row>
    <row r="819" spans="1:15" hidden="1">
      <c r="C819" s="40" t="s">
        <v>134</v>
      </c>
    </row>
    <row r="820" spans="1:15" hidden="1">
      <c r="C820" s="40" t="s">
        <v>135</v>
      </c>
    </row>
    <row r="821" spans="1:15" hidden="1">
      <c r="C821" s="40" t="s">
        <v>136</v>
      </c>
    </row>
    <row r="822" spans="1:15" hidden="1">
      <c r="B822" s="52"/>
      <c r="D822" s="41"/>
      <c r="E822" s="41"/>
      <c r="F822" s="41"/>
      <c r="G822" s="41"/>
      <c r="H822" s="41"/>
      <c r="I822" s="41"/>
      <c r="J822" s="41"/>
      <c r="K822" s="41"/>
      <c r="L822" s="41"/>
      <c r="M822" s="41"/>
      <c r="N822" s="41"/>
      <c r="O822" s="41"/>
    </row>
    <row r="823" spans="1:15" ht="14.25" hidden="1" thickBot="1">
      <c r="A823" s="209"/>
      <c r="B823" s="210"/>
      <c r="C823" s="5"/>
    </row>
    <row r="824" spans="1:15" ht="14.25" hidden="1" thickBot="1">
      <c r="A824" s="46" t="s">
        <v>1</v>
      </c>
      <c r="B824" s="47" t="s">
        <v>2</v>
      </c>
      <c r="C824" s="48" t="s">
        <v>3</v>
      </c>
    </row>
    <row r="825" spans="1:15" ht="16.5" hidden="1">
      <c r="A825" s="8" t="s">
        <v>17</v>
      </c>
      <c r="B825" s="9" t="s">
        <v>18</v>
      </c>
      <c r="C825" s="10">
        <v>147794.06987500002</v>
      </c>
    </row>
    <row r="826" spans="1:15" ht="16.5" hidden="1">
      <c r="A826" s="8" t="s">
        <v>137</v>
      </c>
      <c r="B826" s="9" t="s">
        <v>28</v>
      </c>
      <c r="C826" s="10">
        <v>94326.188374999998</v>
      </c>
    </row>
    <row r="827" spans="1:15" ht="16.5" hidden="1">
      <c r="A827" s="8" t="s">
        <v>21</v>
      </c>
      <c r="B827" s="9" t="s">
        <v>22</v>
      </c>
      <c r="C827" s="10">
        <v>223129.47234374998</v>
      </c>
    </row>
    <row r="828" spans="1:15" ht="16.5" hidden="1">
      <c r="A828" s="16" t="s">
        <v>23</v>
      </c>
      <c r="B828" s="17" t="s">
        <v>24</v>
      </c>
      <c r="C828" s="10">
        <v>375584.64387500001</v>
      </c>
    </row>
    <row r="829" spans="1:15" ht="16.5" hidden="1">
      <c r="A829" s="16" t="s">
        <v>25</v>
      </c>
      <c r="B829" s="17" t="s">
        <v>138</v>
      </c>
      <c r="C829" s="10">
        <v>465018.01251214999</v>
      </c>
    </row>
    <row r="830" spans="1:15" ht="16.5" hidden="1">
      <c r="A830" s="8" t="s">
        <v>27</v>
      </c>
      <c r="B830" s="9" t="s">
        <v>28</v>
      </c>
      <c r="C830" s="10">
        <v>177641.24174999999</v>
      </c>
    </row>
    <row r="831" spans="1:15" ht="16.5" hidden="1">
      <c r="A831" s="8" t="s">
        <v>29</v>
      </c>
      <c r="B831" s="9" t="s">
        <v>30</v>
      </c>
      <c r="C831" s="10">
        <v>288020.80490018748</v>
      </c>
    </row>
    <row r="832" spans="1:15" ht="16.5" hidden="1">
      <c r="A832" s="8" t="s">
        <v>31</v>
      </c>
      <c r="B832" s="9" t="s">
        <v>32</v>
      </c>
      <c r="C832" s="10">
        <v>572928.41578472499</v>
      </c>
    </row>
    <row r="833" spans="1:3" ht="16.5" hidden="1">
      <c r="A833" s="8" t="s">
        <v>33</v>
      </c>
      <c r="B833" s="9" t="s">
        <v>34</v>
      </c>
      <c r="C833" s="10">
        <v>290010.59684062505</v>
      </c>
    </row>
    <row r="834" spans="1:3" ht="16.5" hidden="1">
      <c r="A834" s="16" t="s">
        <v>35</v>
      </c>
      <c r="B834" s="17" t="s">
        <v>36</v>
      </c>
      <c r="C834" s="10">
        <v>110628.44749999999</v>
      </c>
    </row>
    <row r="835" spans="1:3" ht="16.5" hidden="1">
      <c r="A835" s="8" t="s">
        <v>37</v>
      </c>
      <c r="B835" s="9" t="s">
        <v>38</v>
      </c>
      <c r="C835" s="10">
        <v>1424916.9127499997</v>
      </c>
    </row>
    <row r="836" spans="1:3" ht="16.5" hidden="1">
      <c r="A836" s="8" t="s">
        <v>39</v>
      </c>
      <c r="B836" s="9" t="s">
        <v>40</v>
      </c>
      <c r="C836" s="10">
        <v>1325680.8227774997</v>
      </c>
    </row>
    <row r="837" spans="1:3" ht="16.5" hidden="1">
      <c r="A837" s="8" t="s">
        <v>41</v>
      </c>
      <c r="B837" s="9" t="s">
        <v>42</v>
      </c>
      <c r="C837" s="10">
        <v>197945.83309160001</v>
      </c>
    </row>
    <row r="838" spans="1:3" ht="16.5" hidden="1">
      <c r="A838" s="8" t="s">
        <v>43</v>
      </c>
      <c r="B838" s="17" t="s">
        <v>28</v>
      </c>
      <c r="C838" s="10">
        <v>277340.13675299252</v>
      </c>
    </row>
    <row r="839" spans="1:3" ht="16.5" hidden="1">
      <c r="A839" s="8" t="s">
        <v>139</v>
      </c>
      <c r="B839" s="9" t="s">
        <v>140</v>
      </c>
      <c r="C839" s="10">
        <v>530517.5831321876</v>
      </c>
    </row>
    <row r="840" spans="1:3" ht="16.5" hidden="1">
      <c r="A840" s="8" t="s">
        <v>44</v>
      </c>
      <c r="B840" s="9" t="s">
        <v>28</v>
      </c>
      <c r="C840" s="10">
        <v>165902.67223749997</v>
      </c>
    </row>
    <row r="841" spans="1:3" ht="16.5" hidden="1">
      <c r="A841" s="8" t="s">
        <v>45</v>
      </c>
      <c r="B841" s="9" t="s">
        <v>46</v>
      </c>
      <c r="C841" s="10">
        <v>650166.83834374999</v>
      </c>
    </row>
    <row r="842" spans="1:3" ht="16.5" hidden="1">
      <c r="A842" s="8" t="s">
        <v>141</v>
      </c>
      <c r="B842" s="49" t="s">
        <v>142</v>
      </c>
      <c r="C842" s="10">
        <v>118263.24</v>
      </c>
    </row>
    <row r="843" spans="1:3" ht="16.5" hidden="1">
      <c r="A843" s="8" t="s">
        <v>47</v>
      </c>
      <c r="B843" s="9" t="s">
        <v>48</v>
      </c>
      <c r="C843" s="10">
        <v>114065.07292237499</v>
      </c>
    </row>
    <row r="844" spans="1:3" ht="16.5" hidden="1">
      <c r="A844" s="8" t="s">
        <v>49</v>
      </c>
      <c r="B844" s="9" t="s">
        <v>143</v>
      </c>
      <c r="C844" s="10">
        <v>452586.8493</v>
      </c>
    </row>
    <row r="845" spans="1:3" ht="16.5" hidden="1">
      <c r="A845" s="8" t="s">
        <v>51</v>
      </c>
      <c r="B845" s="9" t="s">
        <v>52</v>
      </c>
      <c r="C845" s="10">
        <v>412385.25624999998</v>
      </c>
    </row>
    <row r="846" spans="1:3" ht="16.5" hidden="1">
      <c r="A846" s="8" t="s">
        <v>53</v>
      </c>
      <c r="B846" s="21" t="s">
        <v>54</v>
      </c>
      <c r="C846" s="10">
        <v>378684.95136468753</v>
      </c>
    </row>
    <row r="847" spans="1:3" ht="16.5" hidden="1">
      <c r="A847" s="8" t="s">
        <v>144</v>
      </c>
      <c r="B847" s="9" t="s">
        <v>145</v>
      </c>
      <c r="C847" s="10">
        <v>161042.41200000001</v>
      </c>
    </row>
    <row r="848" spans="1:3" ht="16.5" hidden="1">
      <c r="A848" s="8" t="s">
        <v>146</v>
      </c>
      <c r="B848" s="9" t="s">
        <v>67</v>
      </c>
      <c r="C848" s="10">
        <v>207040.81342065003</v>
      </c>
    </row>
    <row r="849" spans="1:3" ht="16.5" hidden="1">
      <c r="A849" s="8" t="s">
        <v>147</v>
      </c>
      <c r="B849" s="9" t="s">
        <v>56</v>
      </c>
      <c r="C849" s="10">
        <v>172775.20218749999</v>
      </c>
    </row>
    <row r="850" spans="1:3" ht="16.5" hidden="1">
      <c r="A850" s="8" t="s">
        <v>57</v>
      </c>
      <c r="B850" s="9" t="s">
        <v>58</v>
      </c>
      <c r="C850" s="10">
        <v>565524.60480656254</v>
      </c>
    </row>
    <row r="851" spans="1:3" ht="16.5" hidden="1">
      <c r="A851" s="16" t="s">
        <v>148</v>
      </c>
      <c r="B851" s="17" t="s">
        <v>60</v>
      </c>
      <c r="C851" s="10">
        <v>132100.16075000001</v>
      </c>
    </row>
    <row r="852" spans="1:3" ht="16.5" hidden="1">
      <c r="A852" s="8" t="s">
        <v>61</v>
      </c>
      <c r="B852" s="9" t="s">
        <v>28</v>
      </c>
      <c r="C852" s="10">
        <v>677372.475129075</v>
      </c>
    </row>
    <row r="853" spans="1:3" ht="16.5" hidden="1">
      <c r="A853" s="8" t="s">
        <v>62</v>
      </c>
      <c r="B853" s="9" t="s">
        <v>63</v>
      </c>
      <c r="C853" s="10">
        <v>181040.397375</v>
      </c>
    </row>
    <row r="854" spans="1:3" ht="16.5" hidden="1">
      <c r="A854" s="16" t="s">
        <v>64</v>
      </c>
      <c r="B854" s="17" t="s">
        <v>149</v>
      </c>
      <c r="C854" s="10">
        <v>629656.05467820016</v>
      </c>
    </row>
    <row r="855" spans="1:3" ht="16.5" hidden="1">
      <c r="A855" s="8" t="s">
        <v>150</v>
      </c>
      <c r="B855" s="9" t="s">
        <v>67</v>
      </c>
      <c r="C855" s="10">
        <v>287157.92962499999</v>
      </c>
    </row>
    <row r="856" spans="1:3" ht="16.5" hidden="1">
      <c r="A856" s="8" t="s">
        <v>66</v>
      </c>
      <c r="B856" s="9" t="s">
        <v>67</v>
      </c>
      <c r="C856" s="10">
        <v>382647.58737499994</v>
      </c>
    </row>
    <row r="857" spans="1:3" ht="16.5" hidden="1">
      <c r="A857" s="8" t="s">
        <v>68</v>
      </c>
      <c r="B857" s="9" t="s">
        <v>151</v>
      </c>
      <c r="C857" s="10">
        <v>516923.69440500002</v>
      </c>
    </row>
    <row r="858" spans="1:3" ht="16.5" hidden="1">
      <c r="A858" s="8" t="s">
        <v>72</v>
      </c>
      <c r="B858" s="9" t="s">
        <v>152</v>
      </c>
      <c r="C858" s="10">
        <v>312070.28797000006</v>
      </c>
    </row>
    <row r="859" spans="1:3" ht="16.5" hidden="1">
      <c r="A859" s="8" t="s">
        <v>74</v>
      </c>
      <c r="B859" s="9" t="s">
        <v>75</v>
      </c>
      <c r="C859" s="10">
        <v>120685.993875</v>
      </c>
    </row>
    <row r="860" spans="1:3" ht="16.5" hidden="1">
      <c r="A860" s="8" t="s">
        <v>76</v>
      </c>
      <c r="B860" s="9" t="s">
        <v>77</v>
      </c>
      <c r="C860" s="10">
        <v>179449.56212500003</v>
      </c>
    </row>
    <row r="861" spans="1:3" ht="16.5" hidden="1">
      <c r="A861" s="8" t="s">
        <v>153</v>
      </c>
      <c r="B861" s="9" t="s">
        <v>154</v>
      </c>
      <c r="C861" s="10">
        <v>137066.12179999999</v>
      </c>
    </row>
    <row r="862" spans="1:3" ht="16.5" hidden="1">
      <c r="A862" s="8" t="s">
        <v>155</v>
      </c>
      <c r="B862" s="9" t="s">
        <v>156</v>
      </c>
      <c r="C862" s="10">
        <v>128916.81728750002</v>
      </c>
    </row>
    <row r="863" spans="1:3" ht="16.5" hidden="1">
      <c r="A863" s="8" t="s">
        <v>157</v>
      </c>
      <c r="B863" s="9" t="s">
        <v>158</v>
      </c>
      <c r="C863" s="10">
        <v>117535.5013125</v>
      </c>
    </row>
    <row r="864" spans="1:3" ht="16.5" hidden="1">
      <c r="A864" s="8" t="s">
        <v>159</v>
      </c>
      <c r="B864" s="9" t="s">
        <v>160</v>
      </c>
      <c r="C864" s="10">
        <v>133368.5705</v>
      </c>
    </row>
    <row r="865" spans="1:3" ht="16.5" hidden="1">
      <c r="A865" s="8" t="s">
        <v>161</v>
      </c>
      <c r="B865" s="9" t="s">
        <v>162</v>
      </c>
      <c r="C865" s="10">
        <v>154741.75386312499</v>
      </c>
    </row>
    <row r="866" spans="1:3" ht="16.5" hidden="1">
      <c r="A866" s="8" t="s">
        <v>80</v>
      </c>
      <c r="B866" s="9" t="s">
        <v>81</v>
      </c>
      <c r="C866" s="10">
        <v>103849.90762500001</v>
      </c>
    </row>
    <row r="867" spans="1:3" ht="16.5" hidden="1">
      <c r="A867" s="8" t="s">
        <v>86</v>
      </c>
      <c r="B867" s="9" t="s">
        <v>87</v>
      </c>
      <c r="C867" s="10">
        <v>136906.8861875</v>
      </c>
    </row>
    <row r="868" spans="1:3" ht="16.5" hidden="1">
      <c r="A868" s="8" t="s">
        <v>90</v>
      </c>
      <c r="B868" s="9" t="s">
        <v>91</v>
      </c>
      <c r="C868" s="10">
        <v>47045.226374999991</v>
      </c>
    </row>
    <row r="869" spans="1:3" ht="16.5" hidden="1">
      <c r="A869" s="16" t="s">
        <v>94</v>
      </c>
      <c r="B869" s="17" t="s">
        <v>163</v>
      </c>
      <c r="C869" s="10">
        <v>265497.04994250002</v>
      </c>
    </row>
    <row r="870" spans="1:3" ht="16.5" hidden="1">
      <c r="A870" s="8" t="s">
        <v>98</v>
      </c>
      <c r="B870" s="9" t="s">
        <v>99</v>
      </c>
      <c r="C870" s="10">
        <v>140873.32818750001</v>
      </c>
    </row>
    <row r="871" spans="1:3" ht="16.5" hidden="1">
      <c r="A871" s="8" t="s">
        <v>100</v>
      </c>
      <c r="B871" s="9" t="s">
        <v>101</v>
      </c>
      <c r="C871" s="10">
        <v>395540.63180774997</v>
      </c>
    </row>
    <row r="872" spans="1:3" ht="16.5" hidden="1">
      <c r="A872" s="8" t="s">
        <v>164</v>
      </c>
      <c r="B872" s="9" t="s">
        <v>50</v>
      </c>
      <c r="C872" s="10">
        <v>430932.40291874995</v>
      </c>
    </row>
    <row r="873" spans="1:3" ht="16.5" hidden="1">
      <c r="A873" s="8" t="s">
        <v>102</v>
      </c>
      <c r="B873" s="9" t="s">
        <v>103</v>
      </c>
      <c r="C873" s="10">
        <v>137305.35543749999</v>
      </c>
    </row>
    <row r="874" spans="1:3" ht="16.5" hidden="1">
      <c r="A874" s="8" t="s">
        <v>104</v>
      </c>
      <c r="B874" s="9" t="s">
        <v>105</v>
      </c>
      <c r="C874" s="10">
        <v>166198.78659999996</v>
      </c>
    </row>
    <row r="875" spans="1:3" ht="16.5" hidden="1">
      <c r="A875" s="8" t="s">
        <v>165</v>
      </c>
      <c r="B875" s="9" t="s">
        <v>166</v>
      </c>
      <c r="C875" s="10">
        <v>138589.734375</v>
      </c>
    </row>
    <row r="876" spans="1:3" ht="16.5" hidden="1">
      <c r="A876" s="26" t="s">
        <v>167</v>
      </c>
      <c r="B876" s="9" t="s">
        <v>168</v>
      </c>
      <c r="C876" s="10">
        <v>98856.875</v>
      </c>
    </row>
    <row r="877" spans="1:3" ht="16.5" hidden="1">
      <c r="A877" s="26" t="s">
        <v>169</v>
      </c>
      <c r="B877" s="9" t="s">
        <v>109</v>
      </c>
      <c r="C877" s="10">
        <v>76043.75</v>
      </c>
    </row>
    <row r="878" spans="1:3" ht="16.5" hidden="1">
      <c r="A878" s="26" t="s">
        <v>110</v>
      </c>
      <c r="B878" s="9" t="s">
        <v>170</v>
      </c>
      <c r="C878" s="10">
        <v>76043.75</v>
      </c>
    </row>
    <row r="879" spans="1:3" ht="16.5" hidden="1">
      <c r="A879" s="26" t="s">
        <v>112</v>
      </c>
      <c r="B879" s="9" t="s">
        <v>113</v>
      </c>
      <c r="C879" s="10">
        <v>139920.5</v>
      </c>
    </row>
    <row r="880" spans="1:3" ht="16.5" hidden="1">
      <c r="A880" s="26" t="s">
        <v>114</v>
      </c>
      <c r="B880" s="9" t="s">
        <v>115</v>
      </c>
      <c r="C880" s="10">
        <v>204864.90424999999</v>
      </c>
    </row>
    <row r="881" spans="1:3" ht="16.5" hidden="1">
      <c r="A881" s="26" t="s">
        <v>171</v>
      </c>
      <c r="B881" s="9" t="s">
        <v>172</v>
      </c>
      <c r="C881" s="10">
        <v>152087.5</v>
      </c>
    </row>
    <row r="882" spans="1:3" ht="16.5" hidden="1">
      <c r="A882" s="26" t="s">
        <v>116</v>
      </c>
      <c r="B882" s="9" t="s">
        <v>117</v>
      </c>
      <c r="C882" s="10">
        <v>152087.5</v>
      </c>
    </row>
    <row r="883" spans="1:3" ht="16.5" hidden="1">
      <c r="A883" s="26" t="s">
        <v>118</v>
      </c>
      <c r="B883" s="9" t="s">
        <v>119</v>
      </c>
      <c r="C883" s="10">
        <v>98856.875</v>
      </c>
    </row>
    <row r="884" spans="1:3" ht="16.5" hidden="1">
      <c r="A884" s="26" t="s">
        <v>120</v>
      </c>
      <c r="B884" s="9" t="s">
        <v>173</v>
      </c>
      <c r="C884" s="10">
        <v>152087.5</v>
      </c>
    </row>
    <row r="885" spans="1:3" ht="16.5" hidden="1">
      <c r="A885" s="8" t="s">
        <v>122</v>
      </c>
      <c r="B885" s="9" t="s">
        <v>123</v>
      </c>
      <c r="C885" s="10">
        <v>27603.881249999999</v>
      </c>
    </row>
    <row r="886" spans="1:3" ht="16.5" hidden="1">
      <c r="A886" s="8" t="s">
        <v>122</v>
      </c>
      <c r="B886" s="9" t="s">
        <v>124</v>
      </c>
      <c r="C886" s="10">
        <v>27603.881249999999</v>
      </c>
    </row>
    <row r="887" spans="1:3" ht="16.5" hidden="1">
      <c r="A887" s="8" t="s">
        <v>122</v>
      </c>
      <c r="B887" s="9" t="s">
        <v>125</v>
      </c>
      <c r="C887" s="10">
        <v>27603.881249999999</v>
      </c>
    </row>
    <row r="888" spans="1:3" ht="16.5" hidden="1">
      <c r="A888" s="29" t="s">
        <v>127</v>
      </c>
      <c r="B888" s="30" t="s">
        <v>128</v>
      </c>
      <c r="C888" s="10">
        <v>3041.75</v>
      </c>
    </row>
    <row r="889" spans="1:3" ht="13.5" hidden="1" thickBot="1">
      <c r="A889" s="32"/>
      <c r="B889" s="33" t="s">
        <v>129</v>
      </c>
      <c r="C889" s="51">
        <f>SUM(C825:C888)</f>
        <v>17190095.860620648</v>
      </c>
    </row>
    <row r="890" spans="1:3" hidden="1">
      <c r="C890" s="37" t="s">
        <v>130</v>
      </c>
    </row>
    <row r="891" spans="1:3" hidden="1">
      <c r="C891" s="37" t="s">
        <v>131</v>
      </c>
    </row>
    <row r="892" spans="1:3" hidden="1">
      <c r="C892" s="37" t="s">
        <v>174</v>
      </c>
    </row>
    <row r="893" spans="1:3" hidden="1">
      <c r="C893" s="37" t="s">
        <v>133</v>
      </c>
    </row>
    <row r="894" spans="1:3" hidden="1">
      <c r="C894" s="40" t="s">
        <v>134</v>
      </c>
    </row>
    <row r="895" spans="1:3" hidden="1">
      <c r="C895" s="40" t="s">
        <v>135</v>
      </c>
    </row>
    <row r="896" spans="1:3" hidden="1">
      <c r="C896" s="40" t="s">
        <v>136</v>
      </c>
    </row>
    <row r="897" spans="1:15" hidden="1">
      <c r="B897" s="52"/>
      <c r="D897" s="41"/>
      <c r="E897" s="41"/>
      <c r="F897" s="41"/>
      <c r="G897" s="41"/>
      <c r="H897" s="41"/>
      <c r="I897" s="41"/>
      <c r="J897" s="41"/>
      <c r="K897" s="41"/>
      <c r="L897" s="41"/>
      <c r="M897" s="41"/>
      <c r="N897" s="41"/>
      <c r="O897" s="41"/>
    </row>
    <row r="898" spans="1:15" ht="14.25" hidden="1" thickBot="1">
      <c r="A898" s="209"/>
      <c r="B898" s="210"/>
      <c r="C898" s="5"/>
    </row>
    <row r="899" spans="1:15" ht="14.25" hidden="1" thickBot="1">
      <c r="A899" s="46" t="s">
        <v>1</v>
      </c>
      <c r="B899" s="47" t="s">
        <v>2</v>
      </c>
      <c r="C899" s="48" t="s">
        <v>3</v>
      </c>
    </row>
    <row r="900" spans="1:15" ht="16.5" hidden="1">
      <c r="A900" s="8" t="s">
        <v>17</v>
      </c>
      <c r="B900" s="9" t="s">
        <v>18</v>
      </c>
      <c r="C900" s="10">
        <v>147794.06987500002</v>
      </c>
    </row>
    <row r="901" spans="1:15" ht="16.5" hidden="1">
      <c r="A901" s="8" t="s">
        <v>137</v>
      </c>
      <c r="B901" s="9" t="s">
        <v>28</v>
      </c>
      <c r="C901" s="10">
        <v>94326.188374999998</v>
      </c>
    </row>
    <row r="902" spans="1:15" ht="16.5" hidden="1">
      <c r="A902" s="8" t="s">
        <v>21</v>
      </c>
      <c r="B902" s="9" t="s">
        <v>22</v>
      </c>
      <c r="C902" s="10">
        <v>223129.47234374998</v>
      </c>
    </row>
    <row r="903" spans="1:15" ht="16.5" hidden="1">
      <c r="A903" s="16" t="s">
        <v>23</v>
      </c>
      <c r="B903" s="17" t="s">
        <v>24</v>
      </c>
      <c r="C903" s="10">
        <v>375584.64387500001</v>
      </c>
    </row>
    <row r="904" spans="1:15" ht="16.5" hidden="1">
      <c r="A904" s="16" t="s">
        <v>25</v>
      </c>
      <c r="B904" s="17" t="s">
        <v>138</v>
      </c>
      <c r="C904" s="10">
        <v>465018.01251214999</v>
      </c>
    </row>
    <row r="905" spans="1:15" ht="16.5" hidden="1">
      <c r="A905" s="8" t="s">
        <v>27</v>
      </c>
      <c r="B905" s="9" t="s">
        <v>28</v>
      </c>
      <c r="C905" s="10">
        <v>177641.24174999999</v>
      </c>
    </row>
    <row r="906" spans="1:15" ht="16.5" hidden="1">
      <c r="A906" s="8" t="s">
        <v>29</v>
      </c>
      <c r="B906" s="9" t="s">
        <v>30</v>
      </c>
      <c r="C906" s="10">
        <v>288020.80490018748</v>
      </c>
    </row>
    <row r="907" spans="1:15" ht="16.5" hidden="1">
      <c r="A907" s="8" t="s">
        <v>31</v>
      </c>
      <c r="B907" s="9" t="s">
        <v>32</v>
      </c>
      <c r="C907" s="10">
        <v>572928.41578472499</v>
      </c>
    </row>
    <row r="908" spans="1:15" ht="16.5" hidden="1">
      <c r="A908" s="8" t="s">
        <v>33</v>
      </c>
      <c r="B908" s="9" t="s">
        <v>34</v>
      </c>
      <c r="C908" s="10">
        <v>290010.59684062505</v>
      </c>
    </row>
    <row r="909" spans="1:15" ht="16.5" hidden="1">
      <c r="A909" s="16" t="s">
        <v>35</v>
      </c>
      <c r="B909" s="17" t="s">
        <v>36</v>
      </c>
      <c r="C909" s="10">
        <v>110628.44749999999</v>
      </c>
    </row>
    <row r="910" spans="1:15" ht="16.5" hidden="1">
      <c r="A910" s="8" t="s">
        <v>37</v>
      </c>
      <c r="B910" s="9" t="s">
        <v>38</v>
      </c>
      <c r="C910" s="10">
        <v>1424916.9127499997</v>
      </c>
    </row>
    <row r="911" spans="1:15" ht="16.5" hidden="1">
      <c r="A911" s="8" t="s">
        <v>39</v>
      </c>
      <c r="B911" s="9" t="s">
        <v>40</v>
      </c>
      <c r="C911" s="10">
        <v>1325680.8227774997</v>
      </c>
    </row>
    <row r="912" spans="1:15" ht="16.5" hidden="1">
      <c r="A912" s="8" t="s">
        <v>41</v>
      </c>
      <c r="B912" s="9" t="s">
        <v>42</v>
      </c>
      <c r="C912" s="10">
        <v>197945.83309160001</v>
      </c>
    </row>
    <row r="913" spans="1:3" ht="16.5" hidden="1">
      <c r="A913" s="8" t="s">
        <v>43</v>
      </c>
      <c r="B913" s="17" t="s">
        <v>28</v>
      </c>
      <c r="C913" s="10">
        <v>277340.13675299252</v>
      </c>
    </row>
    <row r="914" spans="1:3" ht="16.5" hidden="1">
      <c r="A914" s="8" t="s">
        <v>139</v>
      </c>
      <c r="B914" s="9" t="s">
        <v>140</v>
      </c>
      <c r="C914" s="10">
        <v>530517.5831321876</v>
      </c>
    </row>
    <row r="915" spans="1:3" ht="16.5" hidden="1">
      <c r="A915" s="8" t="s">
        <v>44</v>
      </c>
      <c r="B915" s="9" t="s">
        <v>28</v>
      </c>
      <c r="C915" s="10">
        <v>165902.67223749997</v>
      </c>
    </row>
    <row r="916" spans="1:3" ht="16.5" hidden="1">
      <c r="A916" s="8" t="s">
        <v>45</v>
      </c>
      <c r="B916" s="9" t="s">
        <v>46</v>
      </c>
      <c r="C916" s="10">
        <v>650166.83834374999</v>
      </c>
    </row>
    <row r="917" spans="1:3" ht="16.5" hidden="1">
      <c r="A917" s="8" t="s">
        <v>141</v>
      </c>
      <c r="B917" s="49" t="s">
        <v>142</v>
      </c>
      <c r="C917" s="10">
        <v>118263.24</v>
      </c>
    </row>
    <row r="918" spans="1:3" ht="16.5" hidden="1">
      <c r="A918" s="8" t="s">
        <v>47</v>
      </c>
      <c r="B918" s="9" t="s">
        <v>48</v>
      </c>
      <c r="C918" s="10">
        <v>114065.07292237499</v>
      </c>
    </row>
    <row r="919" spans="1:3" ht="16.5" hidden="1">
      <c r="A919" s="8" t="s">
        <v>49</v>
      </c>
      <c r="B919" s="9" t="s">
        <v>143</v>
      </c>
      <c r="C919" s="10">
        <v>452586.8493</v>
      </c>
    </row>
    <row r="920" spans="1:3" ht="16.5" hidden="1">
      <c r="A920" s="8" t="s">
        <v>51</v>
      </c>
      <c r="B920" s="9" t="s">
        <v>52</v>
      </c>
      <c r="C920" s="10">
        <v>412385.25624999998</v>
      </c>
    </row>
    <row r="921" spans="1:3" ht="16.5" hidden="1">
      <c r="A921" s="8" t="s">
        <v>53</v>
      </c>
      <c r="B921" s="21" t="s">
        <v>54</v>
      </c>
      <c r="C921" s="10">
        <v>378684.95136468753</v>
      </c>
    </row>
    <row r="922" spans="1:3" ht="16.5" hidden="1">
      <c r="A922" s="8" t="s">
        <v>144</v>
      </c>
      <c r="B922" s="9" t="s">
        <v>145</v>
      </c>
      <c r="C922" s="10">
        <v>161042.41200000001</v>
      </c>
    </row>
    <row r="923" spans="1:3" ht="16.5" hidden="1">
      <c r="A923" s="8" t="s">
        <v>146</v>
      </c>
      <c r="B923" s="9" t="s">
        <v>67</v>
      </c>
      <c r="C923" s="10">
        <v>207040.81342065003</v>
      </c>
    </row>
    <row r="924" spans="1:3" ht="16.5" hidden="1">
      <c r="A924" s="8" t="s">
        <v>147</v>
      </c>
      <c r="B924" s="9" t="s">
        <v>56</v>
      </c>
      <c r="C924" s="10">
        <v>172775.20218749999</v>
      </c>
    </row>
    <row r="925" spans="1:3" ht="16.5" hidden="1">
      <c r="A925" s="8" t="s">
        <v>57</v>
      </c>
      <c r="B925" s="9" t="s">
        <v>58</v>
      </c>
      <c r="C925" s="10">
        <v>565524.60480656254</v>
      </c>
    </row>
    <row r="926" spans="1:3" ht="16.5" hidden="1">
      <c r="A926" s="16" t="s">
        <v>148</v>
      </c>
      <c r="B926" s="17" t="s">
        <v>60</v>
      </c>
      <c r="C926" s="10">
        <v>132100.16075000001</v>
      </c>
    </row>
    <row r="927" spans="1:3" ht="16.5" hidden="1">
      <c r="A927" s="8" t="s">
        <v>61</v>
      </c>
      <c r="B927" s="9" t="s">
        <v>28</v>
      </c>
      <c r="C927" s="10">
        <v>677372.475129075</v>
      </c>
    </row>
    <row r="928" spans="1:3" ht="16.5" hidden="1">
      <c r="A928" s="8" t="s">
        <v>62</v>
      </c>
      <c r="B928" s="9" t="s">
        <v>63</v>
      </c>
      <c r="C928" s="10">
        <v>181040.397375</v>
      </c>
    </row>
    <row r="929" spans="1:3" ht="16.5" hidden="1">
      <c r="A929" s="16" t="s">
        <v>64</v>
      </c>
      <c r="B929" s="17" t="s">
        <v>149</v>
      </c>
      <c r="C929" s="10">
        <v>629656.05467820016</v>
      </c>
    </row>
    <row r="930" spans="1:3" ht="16.5" hidden="1">
      <c r="A930" s="8" t="s">
        <v>150</v>
      </c>
      <c r="B930" s="9" t="s">
        <v>67</v>
      </c>
      <c r="C930" s="10">
        <v>287157.92962499999</v>
      </c>
    </row>
    <row r="931" spans="1:3" ht="16.5" hidden="1">
      <c r="A931" s="8" t="s">
        <v>66</v>
      </c>
      <c r="B931" s="9" t="s">
        <v>67</v>
      </c>
      <c r="C931" s="10">
        <v>382647.58737499994</v>
      </c>
    </row>
    <row r="932" spans="1:3" ht="16.5" hidden="1">
      <c r="A932" s="8" t="s">
        <v>68</v>
      </c>
      <c r="B932" s="9" t="s">
        <v>151</v>
      </c>
      <c r="C932" s="10">
        <v>516923.69440500002</v>
      </c>
    </row>
    <row r="933" spans="1:3" ht="16.5" hidden="1">
      <c r="A933" s="8" t="s">
        <v>72</v>
      </c>
      <c r="B933" s="9" t="s">
        <v>152</v>
      </c>
      <c r="C933" s="10">
        <v>312070.28797000006</v>
      </c>
    </row>
    <row r="934" spans="1:3" ht="16.5" hidden="1">
      <c r="A934" s="8" t="s">
        <v>74</v>
      </c>
      <c r="B934" s="9" t="s">
        <v>75</v>
      </c>
      <c r="C934" s="10">
        <v>120685.993875</v>
      </c>
    </row>
    <row r="935" spans="1:3" ht="16.5" hidden="1">
      <c r="A935" s="8" t="s">
        <v>76</v>
      </c>
      <c r="B935" s="9" t="s">
        <v>77</v>
      </c>
      <c r="C935" s="10">
        <v>179449.56212500003</v>
      </c>
    </row>
    <row r="936" spans="1:3" ht="16.5" hidden="1">
      <c r="A936" s="8" t="s">
        <v>153</v>
      </c>
      <c r="B936" s="9" t="s">
        <v>154</v>
      </c>
      <c r="C936" s="10">
        <v>137066.12179999999</v>
      </c>
    </row>
    <row r="937" spans="1:3" ht="16.5" hidden="1">
      <c r="A937" s="8" t="s">
        <v>155</v>
      </c>
      <c r="B937" s="9" t="s">
        <v>156</v>
      </c>
      <c r="C937" s="10">
        <v>128916.81728750002</v>
      </c>
    </row>
    <row r="938" spans="1:3" ht="16.5" hidden="1">
      <c r="A938" s="8" t="s">
        <v>157</v>
      </c>
      <c r="B938" s="9" t="s">
        <v>158</v>
      </c>
      <c r="C938" s="10">
        <v>117535.5013125</v>
      </c>
    </row>
    <row r="939" spans="1:3" ht="16.5" hidden="1">
      <c r="A939" s="8" t="s">
        <v>159</v>
      </c>
      <c r="B939" s="9" t="s">
        <v>160</v>
      </c>
      <c r="C939" s="10">
        <v>133368.5705</v>
      </c>
    </row>
    <row r="940" spans="1:3" ht="16.5" hidden="1">
      <c r="A940" s="8" t="s">
        <v>161</v>
      </c>
      <c r="B940" s="9" t="s">
        <v>162</v>
      </c>
      <c r="C940" s="10">
        <v>154741.75386312499</v>
      </c>
    </row>
    <row r="941" spans="1:3" ht="16.5" hidden="1">
      <c r="A941" s="8" t="s">
        <v>80</v>
      </c>
      <c r="B941" s="9" t="s">
        <v>81</v>
      </c>
      <c r="C941" s="10">
        <v>103849.90762500001</v>
      </c>
    </row>
    <row r="942" spans="1:3" ht="16.5" hidden="1">
      <c r="A942" s="8" t="s">
        <v>86</v>
      </c>
      <c r="B942" s="9" t="s">
        <v>87</v>
      </c>
      <c r="C942" s="10">
        <v>136906.8861875</v>
      </c>
    </row>
    <row r="943" spans="1:3" ht="16.5" hidden="1">
      <c r="A943" s="8" t="s">
        <v>90</v>
      </c>
      <c r="B943" s="9" t="s">
        <v>91</v>
      </c>
      <c r="C943" s="10">
        <v>47045.226374999991</v>
      </c>
    </row>
    <row r="944" spans="1:3" ht="16.5" hidden="1">
      <c r="A944" s="16" t="s">
        <v>94</v>
      </c>
      <c r="B944" s="17" t="s">
        <v>163</v>
      </c>
      <c r="C944" s="10">
        <v>265497.04994250002</v>
      </c>
    </row>
    <row r="945" spans="1:3" ht="16.5" hidden="1">
      <c r="A945" s="8" t="s">
        <v>98</v>
      </c>
      <c r="B945" s="9" t="s">
        <v>99</v>
      </c>
      <c r="C945" s="10">
        <v>140873.32818750001</v>
      </c>
    </row>
    <row r="946" spans="1:3" ht="16.5" hidden="1">
      <c r="A946" s="8" t="s">
        <v>100</v>
      </c>
      <c r="B946" s="9" t="s">
        <v>101</v>
      </c>
      <c r="C946" s="10">
        <v>395540.63180774997</v>
      </c>
    </row>
    <row r="947" spans="1:3" ht="16.5" hidden="1">
      <c r="A947" s="8" t="s">
        <v>164</v>
      </c>
      <c r="B947" s="9" t="s">
        <v>50</v>
      </c>
      <c r="C947" s="10">
        <v>430932.40291874995</v>
      </c>
    </row>
    <row r="948" spans="1:3" ht="16.5" hidden="1">
      <c r="A948" s="8" t="s">
        <v>102</v>
      </c>
      <c r="B948" s="9" t="s">
        <v>103</v>
      </c>
      <c r="C948" s="10">
        <v>137305.35543749999</v>
      </c>
    </row>
    <row r="949" spans="1:3" ht="16.5" hidden="1">
      <c r="A949" s="8" t="s">
        <v>104</v>
      </c>
      <c r="B949" s="9" t="s">
        <v>105</v>
      </c>
      <c r="C949" s="10">
        <v>166198.78659999996</v>
      </c>
    </row>
    <row r="950" spans="1:3" ht="16.5" hidden="1">
      <c r="A950" s="8" t="s">
        <v>165</v>
      </c>
      <c r="B950" s="9" t="s">
        <v>166</v>
      </c>
      <c r="C950" s="10">
        <v>138589.734375</v>
      </c>
    </row>
    <row r="951" spans="1:3" ht="16.5" hidden="1">
      <c r="A951" s="26" t="s">
        <v>167</v>
      </c>
      <c r="B951" s="9" t="s">
        <v>168</v>
      </c>
      <c r="C951" s="10">
        <v>98856.875</v>
      </c>
    </row>
    <row r="952" spans="1:3" ht="16.5" hidden="1">
      <c r="A952" s="26" t="s">
        <v>169</v>
      </c>
      <c r="B952" s="9" t="s">
        <v>109</v>
      </c>
      <c r="C952" s="10">
        <v>76043.75</v>
      </c>
    </row>
    <row r="953" spans="1:3" ht="16.5" hidden="1">
      <c r="A953" s="26" t="s">
        <v>110</v>
      </c>
      <c r="B953" s="9" t="s">
        <v>170</v>
      </c>
      <c r="C953" s="10">
        <v>76043.75</v>
      </c>
    </row>
    <row r="954" spans="1:3" ht="16.5" hidden="1">
      <c r="A954" s="26" t="s">
        <v>112</v>
      </c>
      <c r="B954" s="9" t="s">
        <v>113</v>
      </c>
      <c r="C954" s="10">
        <v>139920.5</v>
      </c>
    </row>
    <row r="955" spans="1:3" ht="16.5" hidden="1">
      <c r="A955" s="26" t="s">
        <v>114</v>
      </c>
      <c r="B955" s="9" t="s">
        <v>115</v>
      </c>
      <c r="C955" s="10">
        <v>204864.90424999999</v>
      </c>
    </row>
    <row r="956" spans="1:3" ht="16.5" hidden="1">
      <c r="A956" s="26" t="s">
        <v>171</v>
      </c>
      <c r="B956" s="9" t="s">
        <v>172</v>
      </c>
      <c r="C956" s="10">
        <v>152087.5</v>
      </c>
    </row>
    <row r="957" spans="1:3" ht="16.5" hidden="1">
      <c r="A957" s="26" t="s">
        <v>116</v>
      </c>
      <c r="B957" s="9" t="s">
        <v>117</v>
      </c>
      <c r="C957" s="10">
        <v>152087.5</v>
      </c>
    </row>
    <row r="958" spans="1:3" ht="16.5" hidden="1">
      <c r="A958" s="26" t="s">
        <v>118</v>
      </c>
      <c r="B958" s="9" t="s">
        <v>119</v>
      </c>
      <c r="C958" s="10">
        <v>98856.875</v>
      </c>
    </row>
    <row r="959" spans="1:3" ht="16.5" hidden="1">
      <c r="A959" s="26" t="s">
        <v>120</v>
      </c>
      <c r="B959" s="9" t="s">
        <v>173</v>
      </c>
      <c r="C959" s="10">
        <v>152087.5</v>
      </c>
    </row>
    <row r="960" spans="1:3" ht="16.5" hidden="1">
      <c r="A960" s="8" t="s">
        <v>122</v>
      </c>
      <c r="B960" s="9" t="s">
        <v>123</v>
      </c>
      <c r="C960" s="10">
        <v>27603.881249999999</v>
      </c>
    </row>
    <row r="961" spans="1:15" ht="16.5" hidden="1">
      <c r="A961" s="8" t="s">
        <v>122</v>
      </c>
      <c r="B961" s="9" t="s">
        <v>124</v>
      </c>
      <c r="C961" s="10">
        <v>27603.881249999999</v>
      </c>
    </row>
    <row r="962" spans="1:15" ht="16.5" hidden="1">
      <c r="A962" s="8" t="s">
        <v>122</v>
      </c>
      <c r="B962" s="9" t="s">
        <v>125</v>
      </c>
      <c r="C962" s="10">
        <v>27603.881249999999</v>
      </c>
    </row>
    <row r="963" spans="1:15" ht="16.5" hidden="1">
      <c r="A963" s="29" t="s">
        <v>127</v>
      </c>
      <c r="B963" s="30" t="s">
        <v>128</v>
      </c>
      <c r="C963" s="10">
        <v>3041.75</v>
      </c>
    </row>
    <row r="964" spans="1:15" ht="13.5" hidden="1" thickBot="1">
      <c r="A964" s="32"/>
      <c r="B964" s="33" t="s">
        <v>129</v>
      </c>
      <c r="C964" s="51">
        <f>SUM(C900:C963)</f>
        <v>17190095.860620648</v>
      </c>
    </row>
    <row r="965" spans="1:15" hidden="1">
      <c r="C965" s="37" t="s">
        <v>130</v>
      </c>
    </row>
    <row r="966" spans="1:15" hidden="1">
      <c r="C966" s="37" t="s">
        <v>131</v>
      </c>
    </row>
    <row r="967" spans="1:15" hidden="1">
      <c r="C967" s="37" t="s">
        <v>174</v>
      </c>
    </row>
    <row r="968" spans="1:15" hidden="1">
      <c r="C968" s="37" t="s">
        <v>133</v>
      </c>
    </row>
    <row r="969" spans="1:15" hidden="1">
      <c r="C969" s="58" t="s">
        <v>134</v>
      </c>
    </row>
    <row r="970" spans="1:15" hidden="1">
      <c r="C970" s="58" t="s">
        <v>135</v>
      </c>
    </row>
    <row r="971" spans="1:15" hidden="1">
      <c r="C971" s="40" t="s">
        <v>136</v>
      </c>
    </row>
    <row r="972" spans="1:15" hidden="1">
      <c r="B972" s="52"/>
      <c r="C972" s="59"/>
      <c r="D972" s="60"/>
      <c r="E972" s="60"/>
      <c r="F972" s="60"/>
      <c r="G972" s="60"/>
      <c r="H972" s="60"/>
      <c r="I972" s="60"/>
      <c r="J972" s="60"/>
      <c r="K972" s="60"/>
      <c r="L972" s="60"/>
      <c r="M972" s="60"/>
      <c r="N972" s="60"/>
      <c r="O972" s="60"/>
    </row>
    <row r="973" spans="1:15" s="42" customFormat="1" hidden="1">
      <c r="C973" s="61"/>
      <c r="D973" s="42">
        <f t="shared" ref="D973:O973" si="142">ER64+EF64+DT64+DH64+CV64+CJ64+BX64+BL64+AZ64+AN64+AB64+P64+D64</f>
        <v>131588580.85481977</v>
      </c>
      <c r="E973" s="42">
        <f t="shared" si="142"/>
        <v>131588580.85481977</v>
      </c>
      <c r="F973" s="42">
        <f t="shared" si="142"/>
        <v>131588580.85481977</v>
      </c>
      <c r="G973" s="42">
        <f t="shared" si="142"/>
        <v>141172944.09373978</v>
      </c>
      <c r="H973" s="42">
        <f t="shared" si="142"/>
        <v>141172944.09373978</v>
      </c>
      <c r="I973" s="42">
        <f t="shared" si="142"/>
        <v>141172944.09373978</v>
      </c>
      <c r="J973" s="42">
        <f t="shared" si="142"/>
        <v>141172944.09373978</v>
      </c>
      <c r="K973" s="42">
        <f t="shared" si="142"/>
        <v>141172944.09373978</v>
      </c>
      <c r="L973" s="42">
        <f t="shared" si="142"/>
        <v>141172944.09373978</v>
      </c>
      <c r="M973" s="42">
        <f t="shared" si="142"/>
        <v>141172944.09373978</v>
      </c>
      <c r="N973" s="42">
        <f t="shared" si="142"/>
        <v>141172944.09373978</v>
      </c>
      <c r="O973" s="42">
        <f t="shared" si="142"/>
        <v>141172944.09373978</v>
      </c>
    </row>
    <row r="974" spans="1:15" s="42" customFormat="1" hidden="1">
      <c r="C974" s="61"/>
      <c r="D974" s="42">
        <f>D973*10%</f>
        <v>13158858.085481979</v>
      </c>
      <c r="E974" s="42">
        <f t="shared" ref="E974:M974" si="143">E973*10%</f>
        <v>13158858.085481979</v>
      </c>
      <c r="F974" s="42">
        <f t="shared" si="143"/>
        <v>13158858.085481979</v>
      </c>
      <c r="G974" s="42">
        <f t="shared" si="143"/>
        <v>14117294.409373978</v>
      </c>
      <c r="H974" s="42">
        <f t="shared" si="143"/>
        <v>14117294.409373978</v>
      </c>
      <c r="I974" s="42">
        <f t="shared" si="143"/>
        <v>14117294.409373978</v>
      </c>
      <c r="J974" s="42">
        <f t="shared" si="143"/>
        <v>14117294.409373978</v>
      </c>
      <c r="K974" s="42">
        <f t="shared" si="143"/>
        <v>14117294.409373978</v>
      </c>
      <c r="L974" s="42">
        <f t="shared" si="143"/>
        <v>14117294.409373978</v>
      </c>
      <c r="M974" s="42">
        <f t="shared" si="143"/>
        <v>14117294.409373978</v>
      </c>
      <c r="N974" s="42">
        <f>N973*10%</f>
        <v>14117294.409373978</v>
      </c>
      <c r="O974" s="42">
        <f>O973*10%</f>
        <v>14117294.409373978</v>
      </c>
    </row>
    <row r="975" spans="1:15" s="62" customFormat="1" hidden="1">
      <c r="C975" s="63"/>
      <c r="D975" s="62">
        <f>D973-D974</f>
        <v>118429722.7693378</v>
      </c>
      <c r="E975" s="62">
        <f t="shared" ref="E975:M975" si="144">E973-E974</f>
        <v>118429722.7693378</v>
      </c>
      <c r="F975" s="62">
        <f t="shared" si="144"/>
        <v>118429722.7693378</v>
      </c>
      <c r="G975" s="62">
        <f t="shared" si="144"/>
        <v>127055649.68436579</v>
      </c>
      <c r="H975" s="62">
        <f t="shared" si="144"/>
        <v>127055649.68436579</v>
      </c>
      <c r="I975" s="62">
        <f t="shared" si="144"/>
        <v>127055649.68436579</v>
      </c>
      <c r="J975" s="62">
        <f t="shared" si="144"/>
        <v>127055649.68436579</v>
      </c>
      <c r="K975" s="62">
        <f t="shared" si="144"/>
        <v>127055649.68436579</v>
      </c>
      <c r="L975" s="62">
        <f t="shared" si="144"/>
        <v>127055649.68436579</v>
      </c>
      <c r="M975" s="62">
        <f t="shared" si="144"/>
        <v>127055649.68436579</v>
      </c>
      <c r="N975" s="62">
        <f>N973-N974</f>
        <v>127055649.68436579</v>
      </c>
      <c r="O975" s="62">
        <f>O973-O974</f>
        <v>127055649.68436579</v>
      </c>
    </row>
    <row r="976" spans="1:15" s="62" customFormat="1">
      <c r="C976" s="63"/>
    </row>
    <row r="977" spans="1:162" s="62" customFormat="1">
      <c r="C977" s="63" t="s">
        <v>175</v>
      </c>
      <c r="AD977" s="42">
        <f>SUM(S68:AD68)</f>
        <v>0</v>
      </c>
      <c r="AP977" s="42">
        <f>SUM(AE68:AP68)</f>
        <v>107392790.09209865</v>
      </c>
      <c r="BB977" s="42">
        <f>SUM(AQ68:BB68)</f>
        <v>119037791.42738645</v>
      </c>
      <c r="BN977" s="42">
        <f>SUM(BC68:BN68)</f>
        <v>119037791.42738645</v>
      </c>
      <c r="BZ977" s="42">
        <f>SUM(BO68:BZ68)</f>
        <v>123504948.60591342</v>
      </c>
      <c r="CL977" s="42">
        <f>SUM(CA68:CL68)</f>
        <v>136906420.14149436</v>
      </c>
      <c r="CX977" s="42">
        <f>SUM(CM68:CX68)</f>
        <v>136906420.14149436</v>
      </c>
      <c r="DJ977" s="42">
        <f>SUM(CY68:DJ68)</f>
        <v>142036684.8968004</v>
      </c>
      <c r="DV977" s="42">
        <f>SUM(DK68:DV68)</f>
        <v>157427479.16271847</v>
      </c>
      <c r="EH977" s="42">
        <f>SUM(DW68:EH68)</f>
        <v>157427479.16271847</v>
      </c>
      <c r="ET977" s="42">
        <f>SUM(EI68:ET68)</f>
        <v>163331009.63135284</v>
      </c>
      <c r="FF977" s="42">
        <f>SUM(EU68:FF68)</f>
        <v>181041601.03725588</v>
      </c>
    </row>
    <row r="978" spans="1:162" s="62" customFormat="1">
      <c r="C978" s="63"/>
    </row>
    <row r="980" spans="1:162">
      <c r="A980" s="64" t="s">
        <v>176</v>
      </c>
      <c r="B980" s="65">
        <f>FG69*85%</f>
        <v>551410772.1655792</v>
      </c>
      <c r="C980" s="66"/>
    </row>
    <row r="981" spans="1:162">
      <c r="A981" s="67" t="s">
        <v>177</v>
      </c>
      <c r="B981" s="68">
        <v>0.11899999999999999</v>
      </c>
      <c r="C981" s="69"/>
    </row>
    <row r="982" spans="1:162">
      <c r="A982" s="67" t="s">
        <v>178</v>
      </c>
      <c r="B982" s="70">
        <v>12</v>
      </c>
      <c r="C982" s="69" t="s">
        <v>179</v>
      </c>
    </row>
    <row r="983" spans="1:162">
      <c r="A983" s="67" t="s">
        <v>135</v>
      </c>
      <c r="B983" s="71">
        <f>PMT(B981/12,B982*12,-B980,0,0)</f>
        <v>7208987.8387323935</v>
      </c>
      <c r="C983" s="69"/>
    </row>
    <row r="984" spans="1:162">
      <c r="A984" s="72" t="s">
        <v>180</v>
      </c>
      <c r="B984" s="73">
        <v>0.11899999999999999</v>
      </c>
      <c r="C984" s="74">
        <f>B984/12</f>
        <v>9.9166666666666656E-3</v>
      </c>
    </row>
    <row r="986" spans="1:162">
      <c r="B986" s="52"/>
      <c r="D986" s="41"/>
      <c r="E986" s="41"/>
      <c r="F986" s="41"/>
      <c r="G986" s="41"/>
      <c r="H986" s="41"/>
      <c r="I986" s="41"/>
      <c r="J986" s="41"/>
      <c r="K986" s="41"/>
      <c r="L986" s="41"/>
      <c r="M986" s="41"/>
      <c r="N986" s="41"/>
      <c r="O986" s="41"/>
    </row>
    <row r="988" spans="1:162">
      <c r="M988" s="41">
        <f>+(M64+(M67/0.9))/100000</f>
        <v>0</v>
      </c>
      <c r="N988" s="41">
        <f t="shared" ref="N988:BY988" si="145">+(N64+(N67/0.9))/100000</f>
        <v>0</v>
      </c>
      <c r="O988" s="41">
        <f t="shared" si="145"/>
        <v>0</v>
      </c>
      <c r="P988" s="41">
        <f t="shared" si="145"/>
        <v>0</v>
      </c>
      <c r="Q988" s="41">
        <f t="shared" si="145"/>
        <v>0</v>
      </c>
      <c r="R988" s="41">
        <f t="shared" si="145"/>
        <v>0</v>
      </c>
      <c r="S988" s="41">
        <f t="shared" si="145"/>
        <v>0</v>
      </c>
      <c r="T988" s="41">
        <f t="shared" si="145"/>
        <v>0</v>
      </c>
      <c r="U988" s="41">
        <f t="shared" si="145"/>
        <v>0</v>
      </c>
      <c r="V988" s="41">
        <f t="shared" si="145"/>
        <v>0</v>
      </c>
      <c r="W988" s="41">
        <f t="shared" si="145"/>
        <v>0</v>
      </c>
      <c r="X988" s="41">
        <f t="shared" si="145"/>
        <v>0</v>
      </c>
      <c r="Y988" s="41">
        <f t="shared" si="145"/>
        <v>0</v>
      </c>
      <c r="Z988" s="41">
        <f t="shared" si="145"/>
        <v>0</v>
      </c>
      <c r="AA988" s="41">
        <f t="shared" si="145"/>
        <v>0</v>
      </c>
      <c r="AB988" s="41">
        <f t="shared" si="145"/>
        <v>0</v>
      </c>
      <c r="AC988" s="41">
        <f t="shared" si="145"/>
        <v>0</v>
      </c>
      <c r="AD988" s="41">
        <f t="shared" si="145"/>
        <v>0</v>
      </c>
      <c r="AE988" s="41">
        <f t="shared" si="145"/>
        <v>95.84363238920001</v>
      </c>
      <c r="AF988" s="41">
        <f t="shared" si="145"/>
        <v>95.84363238920001</v>
      </c>
      <c r="AG988" s="41">
        <f t="shared" si="145"/>
        <v>95.84363238920001</v>
      </c>
      <c r="AH988" s="41">
        <f t="shared" si="145"/>
        <v>95.84363238920001</v>
      </c>
      <c r="AI988" s="41">
        <f t="shared" si="145"/>
        <v>95.84363238920001</v>
      </c>
      <c r="AJ988" s="41">
        <f t="shared" si="145"/>
        <v>95.84363238920001</v>
      </c>
      <c r="AK988" s="41">
        <f t="shared" si="145"/>
        <v>95.84363238920001</v>
      </c>
      <c r="AL988" s="41">
        <f t="shared" si="145"/>
        <v>95.84363238920001</v>
      </c>
      <c r="AM988" s="41">
        <f t="shared" si="145"/>
        <v>95.84363238920001</v>
      </c>
      <c r="AN988" s="41">
        <f t="shared" si="145"/>
        <v>110.22017724758001</v>
      </c>
      <c r="AO988" s="41">
        <f t="shared" si="145"/>
        <v>110.22017724758001</v>
      </c>
      <c r="AP988" s="41">
        <f t="shared" si="145"/>
        <v>110.22017724758001</v>
      </c>
      <c r="AQ988" s="41">
        <f t="shared" si="145"/>
        <v>110.22017724758001</v>
      </c>
      <c r="AR988" s="41">
        <f t="shared" si="145"/>
        <v>110.22017724758001</v>
      </c>
      <c r="AS988" s="41">
        <f t="shared" si="145"/>
        <v>110.22017724758001</v>
      </c>
      <c r="AT988" s="41">
        <f t="shared" si="145"/>
        <v>110.22017724758001</v>
      </c>
      <c r="AU988" s="41">
        <f t="shared" si="145"/>
        <v>110.22017724758001</v>
      </c>
      <c r="AV988" s="41">
        <f t="shared" si="145"/>
        <v>110.22017724758001</v>
      </c>
      <c r="AW988" s="41">
        <f t="shared" si="145"/>
        <v>110.22017724758001</v>
      </c>
      <c r="AX988" s="41">
        <f t="shared" si="145"/>
        <v>110.22017724758001</v>
      </c>
      <c r="AY988" s="41">
        <f t="shared" si="145"/>
        <v>110.22017724758001</v>
      </c>
      <c r="AZ988" s="41">
        <f t="shared" si="145"/>
        <v>110.22017724758001</v>
      </c>
      <c r="BA988" s="41">
        <f t="shared" si="145"/>
        <v>110.22017724758001</v>
      </c>
      <c r="BB988" s="41">
        <f t="shared" si="145"/>
        <v>110.22017724758001</v>
      </c>
      <c r="BC988" s="41">
        <f t="shared" si="145"/>
        <v>110.22017724758001</v>
      </c>
      <c r="BD988" s="41">
        <f t="shared" si="145"/>
        <v>110.22017724758001</v>
      </c>
      <c r="BE988" s="41">
        <f t="shared" si="145"/>
        <v>110.22017724758001</v>
      </c>
      <c r="BF988" s="41">
        <f t="shared" si="145"/>
        <v>110.22017724758001</v>
      </c>
      <c r="BG988" s="41">
        <f t="shared" si="145"/>
        <v>110.22017724758001</v>
      </c>
      <c r="BH988" s="41">
        <f t="shared" si="145"/>
        <v>110.22017724758001</v>
      </c>
      <c r="BI988" s="41">
        <f t="shared" si="145"/>
        <v>110.22017724758001</v>
      </c>
      <c r="BJ988" s="41">
        <f t="shared" si="145"/>
        <v>110.22017724758001</v>
      </c>
      <c r="BK988" s="41">
        <f t="shared" si="145"/>
        <v>110.22017724758001</v>
      </c>
      <c r="BL988" s="41">
        <f t="shared" si="145"/>
        <v>110.22017724758001</v>
      </c>
      <c r="BM988" s="41">
        <f t="shared" si="145"/>
        <v>110.22017724758001</v>
      </c>
      <c r="BN988" s="41">
        <f t="shared" si="145"/>
        <v>110.22017724758001</v>
      </c>
      <c r="BO988" s="41">
        <f t="shared" si="145"/>
        <v>110.22017724758001</v>
      </c>
      <c r="BP988" s="41">
        <f t="shared" si="145"/>
        <v>110.22017724758001</v>
      </c>
      <c r="BQ988" s="41">
        <f t="shared" si="145"/>
        <v>110.22017724758001</v>
      </c>
      <c r="BR988" s="41">
        <f t="shared" si="145"/>
        <v>110.22017724758001</v>
      </c>
      <c r="BS988" s="41">
        <f t="shared" si="145"/>
        <v>110.22017724758001</v>
      </c>
      <c r="BT988" s="41">
        <f t="shared" si="145"/>
        <v>110.22017724758001</v>
      </c>
      <c r="BU988" s="41">
        <f t="shared" si="145"/>
        <v>110.22017724758001</v>
      </c>
      <c r="BV988" s="41">
        <f t="shared" si="145"/>
        <v>110.22017724758001</v>
      </c>
      <c r="BW988" s="41">
        <f t="shared" si="145"/>
        <v>110.22017724758001</v>
      </c>
      <c r="BX988" s="41">
        <f t="shared" si="145"/>
        <v>126.76520383471701</v>
      </c>
      <c r="BY988" s="41">
        <f t="shared" si="145"/>
        <v>126.76520383471701</v>
      </c>
      <c r="BZ988" s="41">
        <f t="shared" ref="BZ988:EK988" si="146">+(BZ64+(BZ67/0.9))/100000</f>
        <v>126.76520383471701</v>
      </c>
      <c r="CA988" s="41">
        <f t="shared" si="146"/>
        <v>126.76520383471701</v>
      </c>
      <c r="CB988" s="41">
        <f t="shared" si="146"/>
        <v>126.76520383471701</v>
      </c>
      <c r="CC988" s="41">
        <f t="shared" si="146"/>
        <v>126.76520383471701</v>
      </c>
      <c r="CD988" s="41">
        <f t="shared" si="146"/>
        <v>126.76520383471701</v>
      </c>
      <c r="CE988" s="41">
        <f t="shared" si="146"/>
        <v>126.76520383471701</v>
      </c>
      <c r="CF988" s="41">
        <f t="shared" si="146"/>
        <v>126.76520383471701</v>
      </c>
      <c r="CG988" s="41">
        <f t="shared" si="146"/>
        <v>126.76520383471701</v>
      </c>
      <c r="CH988" s="41">
        <f t="shared" si="146"/>
        <v>126.76520383471701</v>
      </c>
      <c r="CI988" s="41">
        <f t="shared" si="146"/>
        <v>126.76520383471701</v>
      </c>
      <c r="CJ988" s="41">
        <f t="shared" si="146"/>
        <v>126.76520383471701</v>
      </c>
      <c r="CK988" s="41">
        <f t="shared" si="146"/>
        <v>126.76520383471701</v>
      </c>
      <c r="CL988" s="41">
        <f t="shared" si="146"/>
        <v>126.76520383471701</v>
      </c>
      <c r="CM988" s="41">
        <f t="shared" si="146"/>
        <v>126.76520383471701</v>
      </c>
      <c r="CN988" s="41">
        <f t="shared" si="146"/>
        <v>126.76520383471701</v>
      </c>
      <c r="CO988" s="41">
        <f t="shared" si="146"/>
        <v>126.76520383471701</v>
      </c>
      <c r="CP988" s="41">
        <f t="shared" si="146"/>
        <v>126.76520383471701</v>
      </c>
      <c r="CQ988" s="41">
        <f t="shared" si="146"/>
        <v>126.76520383471701</v>
      </c>
      <c r="CR988" s="41">
        <f t="shared" si="146"/>
        <v>126.76520383471701</v>
      </c>
      <c r="CS988" s="41">
        <f t="shared" si="146"/>
        <v>126.76520383471701</v>
      </c>
      <c r="CT988" s="41">
        <f t="shared" si="146"/>
        <v>126.76520383471701</v>
      </c>
      <c r="CU988" s="41">
        <f t="shared" si="146"/>
        <v>126.76520383471701</v>
      </c>
      <c r="CV988" s="41">
        <f t="shared" si="146"/>
        <v>126.76520383471701</v>
      </c>
      <c r="CW988" s="41">
        <f t="shared" si="146"/>
        <v>126.76520383471701</v>
      </c>
      <c r="CX988" s="41">
        <f t="shared" si="146"/>
        <v>126.76520383471701</v>
      </c>
      <c r="CY988" s="41">
        <f t="shared" si="146"/>
        <v>126.76520383471701</v>
      </c>
      <c r="CZ988" s="41">
        <f t="shared" si="146"/>
        <v>126.76520383471701</v>
      </c>
      <c r="DA988" s="41">
        <f t="shared" si="146"/>
        <v>126.76520383471701</v>
      </c>
      <c r="DB988" s="41">
        <f t="shared" si="146"/>
        <v>126.76520383471701</v>
      </c>
      <c r="DC988" s="41">
        <f t="shared" si="146"/>
        <v>126.76520383471701</v>
      </c>
      <c r="DD988" s="41">
        <f t="shared" si="146"/>
        <v>126.76520383471701</v>
      </c>
      <c r="DE988" s="41">
        <f t="shared" si="146"/>
        <v>126.76520383471701</v>
      </c>
      <c r="DF988" s="41">
        <f t="shared" si="146"/>
        <v>126.76520383471701</v>
      </c>
      <c r="DG988" s="41">
        <f t="shared" si="146"/>
        <v>126.76520383471701</v>
      </c>
      <c r="DH988" s="41">
        <f t="shared" si="146"/>
        <v>145.76618440992451</v>
      </c>
      <c r="DI988" s="41">
        <f t="shared" si="146"/>
        <v>145.76618440992451</v>
      </c>
      <c r="DJ988" s="41">
        <f t="shared" si="146"/>
        <v>145.76618440992451</v>
      </c>
      <c r="DK988" s="41">
        <f t="shared" si="146"/>
        <v>145.76618440992451</v>
      </c>
      <c r="DL988" s="41">
        <f t="shared" si="146"/>
        <v>145.76618440992451</v>
      </c>
      <c r="DM988" s="41">
        <f t="shared" si="146"/>
        <v>145.76618440992451</v>
      </c>
      <c r="DN988" s="41">
        <f t="shared" si="146"/>
        <v>145.76618440992451</v>
      </c>
      <c r="DO988" s="41">
        <f t="shared" si="146"/>
        <v>145.76618440992451</v>
      </c>
      <c r="DP988" s="41">
        <f t="shared" si="146"/>
        <v>145.76618440992451</v>
      </c>
      <c r="DQ988" s="41">
        <f t="shared" si="146"/>
        <v>145.76618440992451</v>
      </c>
      <c r="DR988" s="41">
        <f t="shared" si="146"/>
        <v>145.76618440992451</v>
      </c>
      <c r="DS988" s="41">
        <f t="shared" si="146"/>
        <v>145.76618440992451</v>
      </c>
      <c r="DT988" s="41">
        <f t="shared" si="146"/>
        <v>145.76618440992451</v>
      </c>
      <c r="DU988" s="41">
        <f t="shared" si="146"/>
        <v>145.76618440992451</v>
      </c>
      <c r="DV988" s="41">
        <f t="shared" si="146"/>
        <v>145.76618440992451</v>
      </c>
      <c r="DW988" s="41">
        <f t="shared" si="146"/>
        <v>145.76618440992451</v>
      </c>
      <c r="DX988" s="41">
        <f t="shared" si="146"/>
        <v>145.76618440992451</v>
      </c>
      <c r="DY988" s="41">
        <f t="shared" si="146"/>
        <v>145.76618440992451</v>
      </c>
      <c r="DZ988" s="41">
        <f t="shared" si="146"/>
        <v>145.76618440992451</v>
      </c>
      <c r="EA988" s="41">
        <f t="shared" si="146"/>
        <v>145.76618440992451</v>
      </c>
      <c r="EB988" s="41">
        <f t="shared" si="146"/>
        <v>145.76618440992451</v>
      </c>
      <c r="EC988" s="41">
        <f t="shared" si="146"/>
        <v>145.76618440992451</v>
      </c>
      <c r="ED988" s="41">
        <f t="shared" si="146"/>
        <v>145.76618440992451</v>
      </c>
      <c r="EE988" s="41">
        <f t="shared" si="146"/>
        <v>145.76618440992451</v>
      </c>
      <c r="EF988" s="41">
        <f t="shared" si="146"/>
        <v>145.76618440992451</v>
      </c>
      <c r="EG988" s="41">
        <f t="shared" si="146"/>
        <v>145.76618440992451</v>
      </c>
      <c r="EH988" s="41">
        <f t="shared" si="146"/>
        <v>145.76618440992451</v>
      </c>
      <c r="EI988" s="41">
        <f t="shared" si="146"/>
        <v>145.76618440992451</v>
      </c>
      <c r="EJ988" s="41">
        <f t="shared" si="146"/>
        <v>145.76618440992451</v>
      </c>
      <c r="EK988" s="41">
        <f t="shared" si="146"/>
        <v>145.76618440992451</v>
      </c>
      <c r="EL988" s="41">
        <f t="shared" ref="EL988:FF988" si="147">+(EL64+(EL67/0.9))/100000</f>
        <v>145.76618440992451</v>
      </c>
      <c r="EM988" s="41">
        <f t="shared" si="147"/>
        <v>145.76618440992451</v>
      </c>
      <c r="EN988" s="41">
        <f t="shared" si="147"/>
        <v>145.76618440992451</v>
      </c>
      <c r="EO988" s="41">
        <f t="shared" si="147"/>
        <v>145.76618440992451</v>
      </c>
      <c r="EP988" s="41">
        <f t="shared" si="147"/>
        <v>145.76618440992451</v>
      </c>
      <c r="EQ988" s="41">
        <f t="shared" si="147"/>
        <v>145.76618440992451</v>
      </c>
      <c r="ER988" s="41">
        <f t="shared" si="147"/>
        <v>167.63111207153321</v>
      </c>
      <c r="ES988" s="41">
        <f t="shared" si="147"/>
        <v>167.63111207153321</v>
      </c>
      <c r="ET988" s="41">
        <f t="shared" si="147"/>
        <v>167.63111207153321</v>
      </c>
      <c r="EU988" s="41">
        <f t="shared" si="147"/>
        <v>167.63111207153321</v>
      </c>
      <c r="EV988" s="41">
        <f t="shared" si="147"/>
        <v>167.63111207153321</v>
      </c>
      <c r="EW988" s="41">
        <f t="shared" si="147"/>
        <v>167.63111207153321</v>
      </c>
      <c r="EX988" s="41">
        <f t="shared" si="147"/>
        <v>167.63111207153321</v>
      </c>
      <c r="EY988" s="41">
        <f t="shared" si="147"/>
        <v>167.63111207153321</v>
      </c>
      <c r="EZ988" s="41">
        <f t="shared" si="147"/>
        <v>167.63111207153321</v>
      </c>
      <c r="FA988" s="41">
        <f t="shared" si="147"/>
        <v>167.63111207153321</v>
      </c>
      <c r="FB988" s="41">
        <f t="shared" si="147"/>
        <v>167.63111207153321</v>
      </c>
      <c r="FC988" s="41">
        <f t="shared" si="147"/>
        <v>167.63111207153321</v>
      </c>
      <c r="FD988" s="41">
        <f t="shared" si="147"/>
        <v>167.63111207153321</v>
      </c>
      <c r="FE988" s="41">
        <f t="shared" si="147"/>
        <v>167.63111207153321</v>
      </c>
      <c r="FF988" s="41">
        <f t="shared" si="147"/>
        <v>167.63111207153321</v>
      </c>
    </row>
    <row r="989" spans="1:162">
      <c r="D989" s="75"/>
      <c r="M989" s="36">
        <f>+M988-M64</f>
        <v>0</v>
      </c>
      <c r="AD989" s="42">
        <f>SUM(S988:AD988)</f>
        <v>0</v>
      </c>
      <c r="AP989" s="42">
        <f>SUM(AE988:AP988)</f>
        <v>1193.2532232455403</v>
      </c>
      <c r="BB989" s="42">
        <f>SUM(AQ988:BB988)</f>
        <v>1322.6421269709606</v>
      </c>
      <c r="BN989" s="42">
        <f>SUM(BC988:BN988)</f>
        <v>1322.6421269709606</v>
      </c>
      <c r="BZ989" s="42">
        <f>SUM(BO988:BZ988)</f>
        <v>1372.2772067323717</v>
      </c>
      <c r="CL989" s="42">
        <f>SUM(CA988:CL988)</f>
        <v>1521.1824460166044</v>
      </c>
      <c r="CX989" s="42">
        <f>SUM(CM988:CX988)</f>
        <v>1521.1824460166044</v>
      </c>
      <c r="DJ989" s="42">
        <f>SUM(CY988:DJ988)</f>
        <v>1578.1853877422268</v>
      </c>
      <c r="DV989" s="42">
        <f>SUM(DK988:DV988)</f>
        <v>1749.1942129190945</v>
      </c>
      <c r="EH989" s="42">
        <f>SUM(DW988:EH988)</f>
        <v>1749.1942129190945</v>
      </c>
      <c r="ET989" s="42">
        <f>SUM(EI988:ET988)</f>
        <v>1814.7889959039203</v>
      </c>
      <c r="FF989" s="42">
        <f>SUM(EU988:FF988)</f>
        <v>2011.5733448583981</v>
      </c>
    </row>
    <row r="990" spans="1:162">
      <c r="F990" s="76"/>
    </row>
  </sheetData>
  <mergeCells count="41">
    <mergeCell ref="A673:B673"/>
    <mergeCell ref="A748:B748"/>
    <mergeCell ref="A823:B823"/>
    <mergeCell ref="A898:B898"/>
    <mergeCell ref="A223:B223"/>
    <mergeCell ref="A298:B298"/>
    <mergeCell ref="A373:B373"/>
    <mergeCell ref="A448:B448"/>
    <mergeCell ref="A523:B523"/>
    <mergeCell ref="A598:B598"/>
    <mergeCell ref="EI2:EQ2"/>
    <mergeCell ref="ER2:ET2"/>
    <mergeCell ref="EU2:FC2"/>
    <mergeCell ref="FD2:FF2"/>
    <mergeCell ref="A73:B73"/>
    <mergeCell ref="DT2:DV2"/>
    <mergeCell ref="DW2:EE2"/>
    <mergeCell ref="EF2:EH2"/>
    <mergeCell ref="BL2:BN2"/>
    <mergeCell ref="AB2:AD2"/>
    <mergeCell ref="A148:B148"/>
    <mergeCell ref="D148:O148"/>
    <mergeCell ref="CY2:DG2"/>
    <mergeCell ref="DH2:DJ2"/>
    <mergeCell ref="DK2:DS2"/>
    <mergeCell ref="BO2:BW2"/>
    <mergeCell ref="BX2:BZ2"/>
    <mergeCell ref="CA2:CI2"/>
    <mergeCell ref="CJ2:CL2"/>
    <mergeCell ref="CM2:CU2"/>
    <mergeCell ref="CV2:CX2"/>
    <mergeCell ref="AE2:AM2"/>
    <mergeCell ref="AN2:AP2"/>
    <mergeCell ref="AQ2:AY2"/>
    <mergeCell ref="AZ2:BB2"/>
    <mergeCell ref="BC2:BK2"/>
    <mergeCell ref="F1:J1"/>
    <mergeCell ref="A2:B2"/>
    <mergeCell ref="D2:O2"/>
    <mergeCell ref="P2:R2"/>
    <mergeCell ref="S2:AA2"/>
  </mergeCells>
  <pageMargins left="0.7" right="0.7" top="0.75" bottom="0.75" header="0.3" footer="0.3"/>
  <pageSetup paperSize="9" scale="41" fitToWidth="0" orientation="landscape" horizontalDpi="4294967293" verticalDpi="4294967293" r:id="rId1"/>
  <rowBreaks count="1" manualBreakCount="1">
    <brk id="33" max="41" man="1"/>
  </rowBreaks>
  <colBreaks count="5" manualBreakCount="5">
    <brk id="18" max="976" man="1"/>
    <brk id="42" max="989" man="1"/>
    <brk id="54" max="989" man="1"/>
    <brk id="114" max="989" man="1"/>
    <brk id="126" max="98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F979"/>
  <sheetViews>
    <sheetView zoomScale="89" zoomScaleNormal="89" zoomScaleSheetLayoutView="70" workbookViewId="0">
      <selection activeCell="FF5" sqref="FF5:FF52"/>
    </sheetView>
  </sheetViews>
  <sheetFormatPr defaultRowHeight="12.75"/>
  <cols>
    <col min="1" max="1" width="17.28515625" style="3" bestFit="1" customWidth="1"/>
    <col min="2" max="2" width="35.28515625" style="3" bestFit="1" customWidth="1"/>
    <col min="3" max="3" width="15.85546875" style="3" hidden="1" customWidth="1"/>
    <col min="4" max="4" width="14.140625" style="3" hidden="1" customWidth="1"/>
    <col min="5" max="10" width="15.85546875" style="3" hidden="1" customWidth="1"/>
    <col min="11" max="11" width="15.5703125" style="3" hidden="1" customWidth="1"/>
    <col min="12" max="12" width="15.85546875" style="3" hidden="1" customWidth="1"/>
    <col min="13" max="14" width="15.5703125" style="3" hidden="1" customWidth="1"/>
    <col min="15" max="15" width="14.85546875" style="3" hidden="1" customWidth="1"/>
    <col min="16" max="16" width="14.28515625" style="3" hidden="1" customWidth="1"/>
    <col min="17" max="17" width="16.7109375" style="3" hidden="1" customWidth="1"/>
    <col min="18" max="18" width="14" style="3" hidden="1" customWidth="1"/>
    <col min="19" max="21" width="14.28515625" style="3" hidden="1" customWidth="1"/>
    <col min="22" max="22" width="14.85546875" style="3" hidden="1" customWidth="1"/>
    <col min="23" max="23" width="14" style="3" hidden="1" customWidth="1"/>
    <col min="24" max="24" width="14.28515625" style="3" hidden="1" customWidth="1"/>
    <col min="25" max="26" width="14.85546875" style="3" hidden="1" customWidth="1"/>
    <col min="27" max="28" width="14" style="3" hidden="1" customWidth="1"/>
    <col min="29" max="32" width="14.28515625" style="3" hidden="1" customWidth="1"/>
    <col min="33" max="33" width="14" style="3" hidden="1" customWidth="1"/>
    <col min="34" max="34" width="14.28515625" style="3" hidden="1" customWidth="1"/>
    <col min="35" max="35" width="14" style="3" hidden="1" customWidth="1"/>
    <col min="36" max="36" width="14.85546875" style="3" hidden="1" customWidth="1"/>
    <col min="37" max="37" width="14.28515625" style="3" hidden="1" customWidth="1"/>
    <col min="38" max="38" width="14" style="3" hidden="1" customWidth="1"/>
    <col min="39" max="41" width="14.42578125" style="3" hidden="1" customWidth="1"/>
    <col min="42" max="42" width="14.85546875" style="3" hidden="1" customWidth="1"/>
    <col min="43" max="45" width="14.42578125" style="3" hidden="1" customWidth="1"/>
    <col min="46" max="47" width="14.85546875" style="3" hidden="1" customWidth="1"/>
    <col min="48" max="48" width="14.42578125" style="3" hidden="1" customWidth="1"/>
    <col min="49" max="51" width="14.85546875" style="3" hidden="1" customWidth="1"/>
    <col min="52" max="53" width="14.42578125" style="3" hidden="1" customWidth="1"/>
    <col min="54" max="54" width="14.85546875" style="3" hidden="1" customWidth="1"/>
    <col min="55" max="63" width="14.42578125" style="3" hidden="1" customWidth="1"/>
    <col min="64" max="65" width="14.85546875" style="3" hidden="1" customWidth="1"/>
    <col min="66" max="66" width="14.42578125" style="3" hidden="1" customWidth="1"/>
    <col min="67" max="67" width="14.85546875" style="3" hidden="1" customWidth="1"/>
    <col min="68" max="68" width="14.42578125" style="3" hidden="1" customWidth="1"/>
    <col min="69" max="70" width="14.85546875" style="3" hidden="1" customWidth="1"/>
    <col min="71" max="71" width="14.42578125" style="3" bestFit="1" customWidth="1"/>
    <col min="72" max="75" width="14.42578125" style="3" hidden="1" customWidth="1"/>
    <col min="76" max="78" width="14.85546875" style="3" hidden="1" customWidth="1"/>
    <col min="79" max="82" width="14.42578125" style="3" hidden="1" customWidth="1"/>
    <col min="83" max="84" width="14.85546875" style="3" hidden="1" customWidth="1"/>
    <col min="85" max="85" width="14.42578125" style="3" hidden="1" customWidth="1"/>
    <col min="86" max="86" width="14.85546875" style="3" hidden="1" customWidth="1"/>
    <col min="87" max="118" width="14.42578125" style="3" hidden="1" customWidth="1"/>
    <col min="119" max="154" width="15" style="3" hidden="1" customWidth="1"/>
    <col min="155" max="161" width="14.42578125" style="3" hidden="1" customWidth="1"/>
    <col min="162" max="162" width="16.42578125" style="3" customWidth="1"/>
    <col min="163" max="16384" width="9.140625" style="3"/>
  </cols>
  <sheetData>
    <row r="1" spans="1:162" s="45" customFormat="1" ht="20.25">
      <c r="A1" s="2"/>
      <c r="B1" s="2" t="s">
        <v>210</v>
      </c>
      <c r="C1" s="2"/>
      <c r="D1" s="2"/>
      <c r="E1" s="216" t="s">
        <v>0</v>
      </c>
      <c r="F1" s="216"/>
      <c r="G1" s="216"/>
      <c r="H1" s="216"/>
      <c r="I1" s="216"/>
      <c r="J1" s="2"/>
      <c r="K1" s="2"/>
      <c r="L1" s="2"/>
      <c r="M1" s="2"/>
      <c r="N1" s="2"/>
      <c r="BW1" s="78"/>
    </row>
    <row r="2" spans="1:162" ht="17.25" thickBot="1">
      <c r="A2" s="209"/>
      <c r="B2" s="210"/>
      <c r="C2" s="211">
        <v>2015</v>
      </c>
      <c r="D2" s="212"/>
      <c r="E2" s="212"/>
      <c r="F2" s="212"/>
      <c r="G2" s="212"/>
      <c r="H2" s="212"/>
      <c r="I2" s="212"/>
      <c r="J2" s="212"/>
      <c r="K2" s="212"/>
      <c r="L2" s="212"/>
      <c r="M2" s="212"/>
      <c r="N2" s="213"/>
      <c r="O2" s="211">
        <v>2016</v>
      </c>
      <c r="P2" s="212"/>
      <c r="Q2" s="212"/>
      <c r="R2" s="212">
        <v>2016</v>
      </c>
      <c r="S2" s="212"/>
      <c r="T2" s="212"/>
      <c r="U2" s="212"/>
      <c r="V2" s="212"/>
      <c r="W2" s="212"/>
      <c r="X2" s="212"/>
      <c r="Y2" s="212"/>
      <c r="Z2" s="214"/>
      <c r="AA2" s="211">
        <v>2017</v>
      </c>
      <c r="AB2" s="212"/>
      <c r="AC2" s="212"/>
      <c r="AD2" s="212">
        <v>2017</v>
      </c>
      <c r="AE2" s="212"/>
      <c r="AF2" s="212"/>
      <c r="AG2" s="212"/>
      <c r="AH2" s="212"/>
      <c r="AI2" s="212"/>
      <c r="AJ2" s="212"/>
      <c r="AK2" s="212"/>
      <c r="AL2" s="214"/>
      <c r="AM2" s="211">
        <v>2018</v>
      </c>
      <c r="AN2" s="212"/>
      <c r="AO2" s="212"/>
      <c r="AP2" s="212">
        <v>2018</v>
      </c>
      <c r="AQ2" s="212"/>
      <c r="AR2" s="212"/>
      <c r="AS2" s="212"/>
      <c r="AT2" s="212"/>
      <c r="AU2" s="212"/>
      <c r="AV2" s="212"/>
      <c r="AW2" s="212"/>
      <c r="AX2" s="214"/>
      <c r="AY2" s="211">
        <v>2019</v>
      </c>
      <c r="AZ2" s="212"/>
      <c r="BA2" s="212"/>
      <c r="BB2" s="212">
        <v>2019</v>
      </c>
      <c r="BC2" s="212"/>
      <c r="BD2" s="212"/>
      <c r="BE2" s="212"/>
      <c r="BF2" s="212"/>
      <c r="BG2" s="212"/>
      <c r="BH2" s="212"/>
      <c r="BI2" s="212"/>
      <c r="BJ2" s="214"/>
      <c r="BK2" s="211">
        <v>2020</v>
      </c>
      <c r="BL2" s="212"/>
      <c r="BM2" s="212"/>
      <c r="BN2" s="212">
        <v>2020</v>
      </c>
      <c r="BO2" s="212"/>
      <c r="BP2" s="212"/>
      <c r="BQ2" s="212"/>
      <c r="BR2" s="212"/>
      <c r="BS2" s="212"/>
      <c r="BT2" s="212"/>
      <c r="BU2" s="212"/>
      <c r="BV2" s="214"/>
      <c r="BW2" s="211">
        <v>2021</v>
      </c>
      <c r="BX2" s="212"/>
      <c r="BY2" s="212"/>
      <c r="BZ2" s="212">
        <v>2021</v>
      </c>
      <c r="CA2" s="212"/>
      <c r="CB2" s="212"/>
      <c r="CC2" s="212"/>
      <c r="CD2" s="212"/>
      <c r="CE2" s="212"/>
      <c r="CF2" s="212"/>
      <c r="CG2" s="212"/>
      <c r="CH2" s="214"/>
      <c r="CI2" s="211">
        <v>2022</v>
      </c>
      <c r="CJ2" s="212"/>
      <c r="CK2" s="212"/>
      <c r="CL2" s="212">
        <v>2022</v>
      </c>
      <c r="CM2" s="212"/>
      <c r="CN2" s="212"/>
      <c r="CO2" s="212"/>
      <c r="CP2" s="212"/>
      <c r="CQ2" s="212"/>
      <c r="CR2" s="212"/>
      <c r="CS2" s="212"/>
      <c r="CT2" s="214"/>
      <c r="CU2" s="211">
        <v>2023</v>
      </c>
      <c r="CV2" s="212"/>
      <c r="CW2" s="212"/>
      <c r="CX2" s="212">
        <v>2023</v>
      </c>
      <c r="CY2" s="212"/>
      <c r="CZ2" s="212"/>
      <c r="DA2" s="212"/>
      <c r="DB2" s="212"/>
      <c r="DC2" s="212"/>
      <c r="DD2" s="212"/>
      <c r="DE2" s="212"/>
      <c r="DF2" s="214"/>
      <c r="DG2" s="211">
        <v>2024</v>
      </c>
      <c r="DH2" s="212"/>
      <c r="DI2" s="212"/>
      <c r="DJ2" s="212">
        <v>2024</v>
      </c>
      <c r="DK2" s="212"/>
      <c r="DL2" s="212"/>
      <c r="DM2" s="212"/>
      <c r="DN2" s="212"/>
      <c r="DO2" s="212"/>
      <c r="DP2" s="212"/>
      <c r="DQ2" s="212"/>
      <c r="DR2" s="214"/>
      <c r="DS2" s="211">
        <v>2025</v>
      </c>
      <c r="DT2" s="212"/>
      <c r="DU2" s="212"/>
      <c r="DV2" s="212">
        <v>2025</v>
      </c>
      <c r="DW2" s="212"/>
      <c r="DX2" s="212"/>
      <c r="DY2" s="212"/>
      <c r="DZ2" s="212"/>
      <c r="EA2" s="212"/>
      <c r="EB2" s="212"/>
      <c r="EC2" s="212"/>
      <c r="ED2" s="214"/>
      <c r="EE2" s="211">
        <v>2026</v>
      </c>
      <c r="EF2" s="212"/>
      <c r="EG2" s="212"/>
      <c r="EH2" s="212">
        <v>2026</v>
      </c>
      <c r="EI2" s="212"/>
      <c r="EJ2" s="212"/>
      <c r="EK2" s="212"/>
      <c r="EL2" s="212"/>
      <c r="EM2" s="212"/>
      <c r="EN2" s="212"/>
      <c r="EO2" s="212"/>
      <c r="EP2" s="214"/>
      <c r="EQ2" s="211">
        <v>2027</v>
      </c>
      <c r="ER2" s="212"/>
      <c r="ES2" s="212"/>
      <c r="ET2" s="212">
        <v>2027</v>
      </c>
      <c r="EU2" s="212"/>
      <c r="EV2" s="212"/>
      <c r="EW2" s="212"/>
      <c r="EX2" s="212"/>
      <c r="EY2" s="212"/>
      <c r="EZ2" s="212"/>
      <c r="FA2" s="212"/>
      <c r="FB2" s="214"/>
      <c r="FC2" s="215">
        <v>2028</v>
      </c>
      <c r="FD2" s="215"/>
      <c r="FE2" s="215"/>
    </row>
    <row r="3" spans="1:162" ht="16.5">
      <c r="A3" s="6" t="s">
        <v>1</v>
      </c>
      <c r="B3" s="6" t="s">
        <v>2</v>
      </c>
      <c r="C3" s="6" t="s">
        <v>4</v>
      </c>
      <c r="D3" s="6" t="s">
        <v>5</v>
      </c>
      <c r="E3" s="6" t="s">
        <v>6</v>
      </c>
      <c r="F3" s="6" t="s">
        <v>7</v>
      </c>
      <c r="G3" s="6" t="s">
        <v>8</v>
      </c>
      <c r="H3" s="6" t="s">
        <v>9</v>
      </c>
      <c r="I3" s="6" t="s">
        <v>10</v>
      </c>
      <c r="J3" s="6" t="s">
        <v>11</v>
      </c>
      <c r="K3" s="6" t="s">
        <v>12</v>
      </c>
      <c r="L3" s="6" t="s">
        <v>13</v>
      </c>
      <c r="M3" s="6" t="s">
        <v>14</v>
      </c>
      <c r="N3" s="6" t="s">
        <v>15</v>
      </c>
      <c r="O3" s="6" t="s">
        <v>4</v>
      </c>
      <c r="P3" s="6" t="s">
        <v>5</v>
      </c>
      <c r="Q3" s="6" t="s">
        <v>6</v>
      </c>
      <c r="R3" s="6" t="s">
        <v>7</v>
      </c>
      <c r="S3" s="6" t="s">
        <v>8</v>
      </c>
      <c r="T3" s="6" t="s">
        <v>9</v>
      </c>
      <c r="U3" s="6" t="s">
        <v>10</v>
      </c>
      <c r="V3" s="6" t="s">
        <v>11</v>
      </c>
      <c r="W3" s="6" t="s">
        <v>12</v>
      </c>
      <c r="X3" s="6" t="s">
        <v>13</v>
      </c>
      <c r="Y3" s="6" t="s">
        <v>14</v>
      </c>
      <c r="Z3" s="6" t="s">
        <v>15</v>
      </c>
      <c r="AA3" s="6" t="s">
        <v>4</v>
      </c>
      <c r="AB3" s="6" t="s">
        <v>5</v>
      </c>
      <c r="AC3" s="6" t="s">
        <v>6</v>
      </c>
      <c r="AD3" s="6" t="s">
        <v>7</v>
      </c>
      <c r="AE3" s="6" t="s">
        <v>8</v>
      </c>
      <c r="AF3" s="6" t="s">
        <v>9</v>
      </c>
      <c r="AG3" s="6" t="s">
        <v>10</v>
      </c>
      <c r="AH3" s="6" t="s">
        <v>11</v>
      </c>
      <c r="AI3" s="6" t="s">
        <v>12</v>
      </c>
      <c r="AJ3" s="6" t="s">
        <v>13</v>
      </c>
      <c r="AK3" s="6" t="s">
        <v>14</v>
      </c>
      <c r="AL3" s="6" t="s">
        <v>15</v>
      </c>
      <c r="AM3" s="6" t="s">
        <v>4</v>
      </c>
      <c r="AN3" s="6" t="s">
        <v>5</v>
      </c>
      <c r="AO3" s="6" t="s">
        <v>6</v>
      </c>
      <c r="AP3" s="6" t="s">
        <v>7</v>
      </c>
      <c r="AQ3" s="6" t="s">
        <v>8</v>
      </c>
      <c r="AR3" s="6" t="s">
        <v>9</v>
      </c>
      <c r="AS3" s="6" t="s">
        <v>10</v>
      </c>
      <c r="AT3" s="6" t="s">
        <v>11</v>
      </c>
      <c r="AU3" s="6" t="s">
        <v>12</v>
      </c>
      <c r="AV3" s="6" t="s">
        <v>13</v>
      </c>
      <c r="AW3" s="6" t="s">
        <v>14</v>
      </c>
      <c r="AX3" s="6" t="s">
        <v>15</v>
      </c>
      <c r="AY3" s="6" t="s">
        <v>4</v>
      </c>
      <c r="AZ3" s="6" t="s">
        <v>5</v>
      </c>
      <c r="BA3" s="6" t="s">
        <v>6</v>
      </c>
      <c r="BB3" s="6" t="s">
        <v>7</v>
      </c>
      <c r="BC3" s="6" t="s">
        <v>8</v>
      </c>
      <c r="BD3" s="6" t="s">
        <v>9</v>
      </c>
      <c r="BE3" s="6" t="s">
        <v>10</v>
      </c>
      <c r="BF3" s="6" t="s">
        <v>11</v>
      </c>
      <c r="BG3" s="6" t="s">
        <v>12</v>
      </c>
      <c r="BH3" s="6" t="s">
        <v>13</v>
      </c>
      <c r="BI3" s="6" t="s">
        <v>14</v>
      </c>
      <c r="BJ3" s="6" t="s">
        <v>15</v>
      </c>
      <c r="BK3" s="6" t="s">
        <v>4</v>
      </c>
      <c r="BL3" s="6" t="s">
        <v>5</v>
      </c>
      <c r="BM3" s="6" t="s">
        <v>6</v>
      </c>
      <c r="BN3" s="6" t="s">
        <v>7</v>
      </c>
      <c r="BO3" s="6" t="s">
        <v>8</v>
      </c>
      <c r="BP3" s="6" t="s">
        <v>9</v>
      </c>
      <c r="BQ3" s="6" t="s">
        <v>10</v>
      </c>
      <c r="BR3" s="6" t="s">
        <v>11</v>
      </c>
      <c r="BS3" s="6" t="s">
        <v>12</v>
      </c>
      <c r="BT3" s="6" t="s">
        <v>13</v>
      </c>
      <c r="BU3" s="6" t="s">
        <v>14</v>
      </c>
      <c r="BV3" s="6" t="s">
        <v>15</v>
      </c>
      <c r="BW3" s="6" t="s">
        <v>4</v>
      </c>
      <c r="BX3" s="6" t="s">
        <v>5</v>
      </c>
      <c r="BY3" s="6" t="s">
        <v>6</v>
      </c>
      <c r="BZ3" s="6" t="s">
        <v>7</v>
      </c>
      <c r="CA3" s="6" t="s">
        <v>8</v>
      </c>
      <c r="CB3" s="6" t="s">
        <v>9</v>
      </c>
      <c r="CC3" s="6" t="s">
        <v>10</v>
      </c>
      <c r="CD3" s="6" t="s">
        <v>11</v>
      </c>
      <c r="CE3" s="6" t="s">
        <v>12</v>
      </c>
      <c r="CF3" s="6" t="s">
        <v>13</v>
      </c>
      <c r="CG3" s="6" t="s">
        <v>14</v>
      </c>
      <c r="CH3" s="6" t="s">
        <v>15</v>
      </c>
      <c r="CI3" s="6" t="s">
        <v>4</v>
      </c>
      <c r="CJ3" s="6" t="s">
        <v>5</v>
      </c>
      <c r="CK3" s="6" t="s">
        <v>6</v>
      </c>
      <c r="CL3" s="6" t="s">
        <v>7</v>
      </c>
      <c r="CM3" s="6" t="s">
        <v>8</v>
      </c>
      <c r="CN3" s="6" t="s">
        <v>9</v>
      </c>
      <c r="CO3" s="6" t="s">
        <v>10</v>
      </c>
      <c r="CP3" s="6" t="s">
        <v>11</v>
      </c>
      <c r="CQ3" s="6" t="s">
        <v>12</v>
      </c>
      <c r="CR3" s="6" t="s">
        <v>13</v>
      </c>
      <c r="CS3" s="6" t="s">
        <v>14</v>
      </c>
      <c r="CT3" s="6" t="s">
        <v>15</v>
      </c>
      <c r="CU3" s="6" t="s">
        <v>4</v>
      </c>
      <c r="CV3" s="6" t="s">
        <v>5</v>
      </c>
      <c r="CW3" s="6" t="s">
        <v>6</v>
      </c>
      <c r="CX3" s="6" t="s">
        <v>7</v>
      </c>
      <c r="CY3" s="6" t="s">
        <v>8</v>
      </c>
      <c r="CZ3" s="6" t="s">
        <v>9</v>
      </c>
      <c r="DA3" s="6" t="s">
        <v>10</v>
      </c>
      <c r="DB3" s="6" t="s">
        <v>11</v>
      </c>
      <c r="DC3" s="6" t="s">
        <v>12</v>
      </c>
      <c r="DD3" s="6" t="s">
        <v>13</v>
      </c>
      <c r="DE3" s="6" t="s">
        <v>14</v>
      </c>
      <c r="DF3" s="6" t="s">
        <v>15</v>
      </c>
      <c r="DG3" s="6" t="s">
        <v>4</v>
      </c>
      <c r="DH3" s="6" t="s">
        <v>5</v>
      </c>
      <c r="DI3" s="6" t="s">
        <v>6</v>
      </c>
      <c r="DJ3" s="6" t="s">
        <v>7</v>
      </c>
      <c r="DK3" s="6" t="s">
        <v>8</v>
      </c>
      <c r="DL3" s="6" t="s">
        <v>9</v>
      </c>
      <c r="DM3" s="6" t="s">
        <v>10</v>
      </c>
      <c r="DN3" s="6" t="s">
        <v>11</v>
      </c>
      <c r="DO3" s="6" t="s">
        <v>12</v>
      </c>
      <c r="DP3" s="6" t="s">
        <v>13</v>
      </c>
      <c r="DQ3" s="6" t="s">
        <v>14</v>
      </c>
      <c r="DR3" s="6" t="s">
        <v>15</v>
      </c>
      <c r="DS3" s="6" t="s">
        <v>4</v>
      </c>
      <c r="DT3" s="6" t="s">
        <v>5</v>
      </c>
      <c r="DU3" s="6" t="s">
        <v>6</v>
      </c>
      <c r="DV3" s="6" t="s">
        <v>7</v>
      </c>
      <c r="DW3" s="6" t="s">
        <v>8</v>
      </c>
      <c r="DX3" s="6" t="s">
        <v>9</v>
      </c>
      <c r="DY3" s="6" t="s">
        <v>10</v>
      </c>
      <c r="DZ3" s="6" t="s">
        <v>11</v>
      </c>
      <c r="EA3" s="6" t="s">
        <v>12</v>
      </c>
      <c r="EB3" s="6" t="s">
        <v>13</v>
      </c>
      <c r="EC3" s="6" t="s">
        <v>14</v>
      </c>
      <c r="ED3" s="6" t="s">
        <v>15</v>
      </c>
      <c r="EE3" s="6" t="s">
        <v>4</v>
      </c>
      <c r="EF3" s="6" t="s">
        <v>5</v>
      </c>
      <c r="EG3" s="6" t="s">
        <v>6</v>
      </c>
      <c r="EH3" s="6" t="s">
        <v>7</v>
      </c>
      <c r="EI3" s="6" t="s">
        <v>8</v>
      </c>
      <c r="EJ3" s="6" t="s">
        <v>9</v>
      </c>
      <c r="EK3" s="6" t="s">
        <v>10</v>
      </c>
      <c r="EL3" s="6" t="s">
        <v>11</v>
      </c>
      <c r="EM3" s="6" t="s">
        <v>12</v>
      </c>
      <c r="EN3" s="6" t="s">
        <v>13</v>
      </c>
      <c r="EO3" s="6" t="s">
        <v>14</v>
      </c>
      <c r="EP3" s="6" t="s">
        <v>15</v>
      </c>
      <c r="EQ3" s="6" t="s">
        <v>4</v>
      </c>
      <c r="ER3" s="6" t="s">
        <v>5</v>
      </c>
      <c r="ES3" s="6" t="s">
        <v>6</v>
      </c>
      <c r="ET3" s="6" t="s">
        <v>7</v>
      </c>
      <c r="EU3" s="6" t="s">
        <v>8</v>
      </c>
      <c r="EV3" s="6" t="s">
        <v>9</v>
      </c>
      <c r="EW3" s="6" t="s">
        <v>10</v>
      </c>
      <c r="EX3" s="6" t="s">
        <v>11</v>
      </c>
      <c r="EY3" s="6" t="s">
        <v>12</v>
      </c>
      <c r="EZ3" s="6" t="s">
        <v>13</v>
      </c>
      <c r="FA3" s="6" t="s">
        <v>14</v>
      </c>
      <c r="FB3" s="6" t="s">
        <v>15</v>
      </c>
      <c r="FC3" s="6" t="s">
        <v>4</v>
      </c>
      <c r="FD3" s="6" t="s">
        <v>16</v>
      </c>
      <c r="FE3" s="6" t="s">
        <v>6</v>
      </c>
    </row>
    <row r="4" spans="1:162" ht="16.5">
      <c r="A4" s="8"/>
      <c r="B4" s="9"/>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row>
    <row r="5" spans="1:162" ht="16.5">
      <c r="A5" s="8" t="s">
        <v>181</v>
      </c>
      <c r="B5" s="9" t="s">
        <v>182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v>42640</v>
      </c>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row>
    <row r="6" spans="1:162" s="45" customFormat="1" ht="16.5">
      <c r="A6" s="8" t="s">
        <v>19</v>
      </c>
      <c r="B6" s="83" t="s">
        <v>20</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84">
        <v>134625</v>
      </c>
      <c r="AE6" s="84">
        <v>134625</v>
      </c>
      <c r="AF6" s="84">
        <v>134625</v>
      </c>
      <c r="AG6" s="84">
        <v>134625</v>
      </c>
      <c r="AH6" s="84">
        <v>134625</v>
      </c>
      <c r="AI6" s="84">
        <v>134625</v>
      </c>
      <c r="AJ6" s="84">
        <v>134625</v>
      </c>
      <c r="AK6" s="84">
        <v>134625</v>
      </c>
      <c r="AL6" s="84">
        <v>134625</v>
      </c>
      <c r="AM6" s="10">
        <f>AL6*1.15</f>
        <v>154818.75</v>
      </c>
      <c r="AN6" s="10">
        <f>AM6</f>
        <v>154818.75</v>
      </c>
      <c r="AO6" s="10">
        <f t="shared" ref="AO6:BV6" si="0">AN6</f>
        <v>154818.75</v>
      </c>
      <c r="AP6" s="10">
        <f t="shared" si="0"/>
        <v>154818.75</v>
      </c>
      <c r="AQ6" s="10">
        <f t="shared" si="0"/>
        <v>154818.75</v>
      </c>
      <c r="AR6" s="10">
        <f t="shared" si="0"/>
        <v>154818.75</v>
      </c>
      <c r="AS6" s="10">
        <f t="shared" si="0"/>
        <v>154818.75</v>
      </c>
      <c r="AT6" s="10">
        <f t="shared" si="0"/>
        <v>154818.75</v>
      </c>
      <c r="AU6" s="10">
        <f t="shared" si="0"/>
        <v>154818.75</v>
      </c>
      <c r="AV6" s="10">
        <f t="shared" si="0"/>
        <v>154818.75</v>
      </c>
      <c r="AW6" s="10">
        <f t="shared" si="0"/>
        <v>154818.75</v>
      </c>
      <c r="AX6" s="10">
        <f t="shared" si="0"/>
        <v>154818.75</v>
      </c>
      <c r="AY6" s="10">
        <f t="shared" si="0"/>
        <v>154818.75</v>
      </c>
      <c r="AZ6" s="10">
        <f t="shared" si="0"/>
        <v>154818.75</v>
      </c>
      <c r="BA6" s="10">
        <f t="shared" si="0"/>
        <v>154818.75</v>
      </c>
      <c r="BB6" s="10">
        <f t="shared" si="0"/>
        <v>154818.75</v>
      </c>
      <c r="BC6" s="10">
        <f t="shared" si="0"/>
        <v>154818.75</v>
      </c>
      <c r="BD6" s="10">
        <f t="shared" si="0"/>
        <v>154818.75</v>
      </c>
      <c r="BE6" s="10">
        <f t="shared" si="0"/>
        <v>154818.75</v>
      </c>
      <c r="BF6" s="10">
        <f t="shared" si="0"/>
        <v>154818.75</v>
      </c>
      <c r="BG6" s="10">
        <f t="shared" si="0"/>
        <v>154818.75</v>
      </c>
      <c r="BH6" s="10">
        <f t="shared" si="0"/>
        <v>154818.75</v>
      </c>
      <c r="BI6" s="10">
        <f t="shared" si="0"/>
        <v>154818.75</v>
      </c>
      <c r="BJ6" s="10">
        <f t="shared" si="0"/>
        <v>154818.75</v>
      </c>
      <c r="BK6" s="10">
        <f t="shared" si="0"/>
        <v>154818.75</v>
      </c>
      <c r="BL6" s="10">
        <v>143600</v>
      </c>
      <c r="BM6" s="10">
        <f t="shared" si="0"/>
        <v>143600</v>
      </c>
      <c r="BN6" s="10">
        <f t="shared" si="0"/>
        <v>143600</v>
      </c>
      <c r="BO6" s="10">
        <f t="shared" si="0"/>
        <v>143600</v>
      </c>
      <c r="BP6" s="10">
        <f t="shared" si="0"/>
        <v>143600</v>
      </c>
      <c r="BQ6" s="10">
        <f t="shared" si="0"/>
        <v>143600</v>
      </c>
      <c r="BR6" s="10">
        <f t="shared" si="0"/>
        <v>143600</v>
      </c>
      <c r="BS6" s="10">
        <v>16137</v>
      </c>
      <c r="BT6" s="10">
        <f t="shared" si="0"/>
        <v>16137</v>
      </c>
      <c r="BU6" s="10">
        <f t="shared" si="0"/>
        <v>16137</v>
      </c>
      <c r="BV6" s="10">
        <f t="shared" si="0"/>
        <v>16137</v>
      </c>
      <c r="BW6" s="10">
        <f>BV6*1.15</f>
        <v>18557.55</v>
      </c>
      <c r="BX6" s="10">
        <f>BW6</f>
        <v>18557.55</v>
      </c>
      <c r="BY6" s="10">
        <f t="shared" ref="BY6:DF6" si="1">BX6</f>
        <v>18557.55</v>
      </c>
      <c r="BZ6" s="10">
        <f t="shared" si="1"/>
        <v>18557.55</v>
      </c>
      <c r="CA6" s="10">
        <f t="shared" si="1"/>
        <v>18557.55</v>
      </c>
      <c r="CB6" s="10">
        <f t="shared" si="1"/>
        <v>18557.55</v>
      </c>
      <c r="CC6" s="10">
        <f t="shared" si="1"/>
        <v>18557.55</v>
      </c>
      <c r="CD6" s="10">
        <f t="shared" si="1"/>
        <v>18557.55</v>
      </c>
      <c r="CE6" s="10">
        <f t="shared" si="1"/>
        <v>18557.55</v>
      </c>
      <c r="CF6" s="10">
        <f t="shared" si="1"/>
        <v>18557.55</v>
      </c>
      <c r="CG6" s="10">
        <f t="shared" si="1"/>
        <v>18557.55</v>
      </c>
      <c r="CH6" s="10">
        <f t="shared" si="1"/>
        <v>18557.55</v>
      </c>
      <c r="CI6" s="10">
        <f t="shared" si="1"/>
        <v>18557.55</v>
      </c>
      <c r="CJ6" s="10">
        <f t="shared" si="1"/>
        <v>18557.55</v>
      </c>
      <c r="CK6" s="10">
        <f t="shared" si="1"/>
        <v>18557.55</v>
      </c>
      <c r="CL6" s="10">
        <f t="shared" si="1"/>
        <v>18557.55</v>
      </c>
      <c r="CM6" s="10">
        <f t="shared" si="1"/>
        <v>18557.55</v>
      </c>
      <c r="CN6" s="10">
        <f t="shared" si="1"/>
        <v>18557.55</v>
      </c>
      <c r="CO6" s="10">
        <f t="shared" si="1"/>
        <v>18557.55</v>
      </c>
      <c r="CP6" s="10">
        <f t="shared" si="1"/>
        <v>18557.55</v>
      </c>
      <c r="CQ6" s="10">
        <f t="shared" si="1"/>
        <v>18557.55</v>
      </c>
      <c r="CR6" s="10">
        <f t="shared" si="1"/>
        <v>18557.55</v>
      </c>
      <c r="CS6" s="10">
        <f t="shared" si="1"/>
        <v>18557.55</v>
      </c>
      <c r="CT6" s="10">
        <f t="shared" si="1"/>
        <v>18557.55</v>
      </c>
      <c r="CU6" s="10">
        <f t="shared" si="1"/>
        <v>18557.55</v>
      </c>
      <c r="CV6" s="10">
        <f t="shared" si="1"/>
        <v>18557.55</v>
      </c>
      <c r="CW6" s="10">
        <f t="shared" si="1"/>
        <v>18557.55</v>
      </c>
      <c r="CX6" s="10">
        <f t="shared" si="1"/>
        <v>18557.55</v>
      </c>
      <c r="CY6" s="10">
        <f t="shared" si="1"/>
        <v>18557.55</v>
      </c>
      <c r="CZ6" s="10">
        <f t="shared" si="1"/>
        <v>18557.55</v>
      </c>
      <c r="DA6" s="10">
        <f t="shared" si="1"/>
        <v>18557.55</v>
      </c>
      <c r="DB6" s="10">
        <f t="shared" si="1"/>
        <v>18557.55</v>
      </c>
      <c r="DC6" s="10">
        <f t="shared" si="1"/>
        <v>18557.55</v>
      </c>
      <c r="DD6" s="10">
        <f t="shared" si="1"/>
        <v>18557.55</v>
      </c>
      <c r="DE6" s="10">
        <f t="shared" si="1"/>
        <v>18557.55</v>
      </c>
      <c r="DF6" s="10">
        <f t="shared" si="1"/>
        <v>18557.55</v>
      </c>
      <c r="DG6" s="10">
        <f>DF6*1.15</f>
        <v>21341.182499999999</v>
      </c>
      <c r="DH6" s="10">
        <f>DG6</f>
        <v>21341.182499999999</v>
      </c>
      <c r="DI6" s="10">
        <f>DH6</f>
        <v>21341.182499999999</v>
      </c>
      <c r="DJ6" s="10">
        <f>DI6</f>
        <v>21341.182499999999</v>
      </c>
      <c r="DK6" s="10">
        <f t="shared" ref="DK6:EP6" si="2">DJ6</f>
        <v>21341.182499999999</v>
      </c>
      <c r="DL6" s="10">
        <f t="shared" si="2"/>
        <v>21341.182499999999</v>
      </c>
      <c r="DM6" s="10">
        <f t="shared" si="2"/>
        <v>21341.182499999999</v>
      </c>
      <c r="DN6" s="10">
        <f t="shared" si="2"/>
        <v>21341.182499999999</v>
      </c>
      <c r="DO6" s="10">
        <f t="shared" si="2"/>
        <v>21341.182499999999</v>
      </c>
      <c r="DP6" s="10">
        <f t="shared" si="2"/>
        <v>21341.182499999999</v>
      </c>
      <c r="DQ6" s="10">
        <f t="shared" si="2"/>
        <v>21341.182499999999</v>
      </c>
      <c r="DR6" s="10">
        <f t="shared" si="2"/>
        <v>21341.182499999999</v>
      </c>
      <c r="DS6" s="10">
        <f t="shared" si="2"/>
        <v>21341.182499999999</v>
      </c>
      <c r="DT6" s="10">
        <f t="shared" si="2"/>
        <v>21341.182499999999</v>
      </c>
      <c r="DU6" s="10">
        <f t="shared" si="2"/>
        <v>21341.182499999999</v>
      </c>
      <c r="DV6" s="10">
        <f t="shared" si="2"/>
        <v>21341.182499999999</v>
      </c>
      <c r="DW6" s="10">
        <f t="shared" si="2"/>
        <v>21341.182499999999</v>
      </c>
      <c r="DX6" s="10">
        <f t="shared" si="2"/>
        <v>21341.182499999999</v>
      </c>
      <c r="DY6" s="10">
        <f t="shared" si="2"/>
        <v>21341.182499999999</v>
      </c>
      <c r="DZ6" s="10">
        <f t="shared" si="2"/>
        <v>21341.182499999999</v>
      </c>
      <c r="EA6" s="10">
        <f t="shared" si="2"/>
        <v>21341.182499999999</v>
      </c>
      <c r="EB6" s="10">
        <f t="shared" si="2"/>
        <v>21341.182499999999</v>
      </c>
      <c r="EC6" s="10">
        <f t="shared" si="2"/>
        <v>21341.182499999999</v>
      </c>
      <c r="ED6" s="10">
        <f t="shared" si="2"/>
        <v>21341.182499999999</v>
      </c>
      <c r="EE6" s="10">
        <f t="shared" si="2"/>
        <v>21341.182499999999</v>
      </c>
      <c r="EF6" s="10">
        <f t="shared" si="2"/>
        <v>21341.182499999999</v>
      </c>
      <c r="EG6" s="10">
        <f t="shared" si="2"/>
        <v>21341.182499999999</v>
      </c>
      <c r="EH6" s="10">
        <f t="shared" si="2"/>
        <v>21341.182499999999</v>
      </c>
      <c r="EI6" s="10">
        <f t="shared" si="2"/>
        <v>21341.182499999999</v>
      </c>
      <c r="EJ6" s="10">
        <f t="shared" si="2"/>
        <v>21341.182499999999</v>
      </c>
      <c r="EK6" s="10">
        <f t="shared" si="2"/>
        <v>21341.182499999999</v>
      </c>
      <c r="EL6" s="10">
        <f t="shared" si="2"/>
        <v>21341.182499999999</v>
      </c>
      <c r="EM6" s="10">
        <f t="shared" si="2"/>
        <v>21341.182499999999</v>
      </c>
      <c r="EN6" s="10">
        <f t="shared" si="2"/>
        <v>21341.182499999999</v>
      </c>
      <c r="EO6" s="10">
        <f t="shared" si="2"/>
        <v>21341.182499999999</v>
      </c>
      <c r="EP6" s="10">
        <f t="shared" si="2"/>
        <v>21341.182499999999</v>
      </c>
      <c r="EQ6" s="10">
        <f>EP6*1.15</f>
        <v>24542.359874999998</v>
      </c>
      <c r="ER6" s="10">
        <f>EQ6</f>
        <v>24542.359874999998</v>
      </c>
      <c r="ES6" s="10">
        <f t="shared" ref="ES6:FE6" si="3">ER6</f>
        <v>24542.359874999998</v>
      </c>
      <c r="ET6" s="10">
        <f t="shared" si="3"/>
        <v>24542.359874999998</v>
      </c>
      <c r="EU6" s="10">
        <f t="shared" si="3"/>
        <v>24542.359874999998</v>
      </c>
      <c r="EV6" s="10">
        <f t="shared" si="3"/>
        <v>24542.359874999998</v>
      </c>
      <c r="EW6" s="10">
        <f t="shared" si="3"/>
        <v>24542.359874999998</v>
      </c>
      <c r="EX6" s="10">
        <f t="shared" si="3"/>
        <v>24542.359874999998</v>
      </c>
      <c r="EY6" s="10">
        <f t="shared" si="3"/>
        <v>24542.359874999998</v>
      </c>
      <c r="EZ6" s="10">
        <f t="shared" si="3"/>
        <v>24542.359874999998</v>
      </c>
      <c r="FA6" s="10">
        <f t="shared" si="3"/>
        <v>24542.359874999998</v>
      </c>
      <c r="FB6" s="10">
        <f t="shared" si="3"/>
        <v>24542.359874999998</v>
      </c>
      <c r="FC6" s="10">
        <f t="shared" si="3"/>
        <v>24542.359874999998</v>
      </c>
      <c r="FD6" s="10">
        <f t="shared" si="3"/>
        <v>24542.359874999998</v>
      </c>
      <c r="FE6" s="10">
        <f t="shared" si="3"/>
        <v>24542.359874999998</v>
      </c>
      <c r="FF6" s="45" t="s">
        <v>193</v>
      </c>
    </row>
    <row r="7" spans="1:162" ht="16.5">
      <c r="A7" s="8" t="s">
        <v>21</v>
      </c>
      <c r="B7" s="9" t="s">
        <v>22</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v>146711.25</v>
      </c>
      <c r="AE7" s="10">
        <v>146711.25</v>
      </c>
      <c r="AF7" s="10">
        <v>146711.25</v>
      </c>
      <c r="AG7" s="10">
        <v>146711.25</v>
      </c>
      <c r="AH7" s="10">
        <v>146711.25</v>
      </c>
      <c r="AI7" s="10">
        <v>146711.25</v>
      </c>
      <c r="AJ7" s="10">
        <v>146711.25</v>
      </c>
      <c r="AK7" s="10">
        <v>146711.25</v>
      </c>
      <c r="AL7" s="10">
        <v>146711.25</v>
      </c>
      <c r="AM7" s="10">
        <v>168717.9375</v>
      </c>
      <c r="AN7" s="10">
        <v>168717.9375</v>
      </c>
      <c r="AO7" s="10">
        <v>168717.9375</v>
      </c>
      <c r="AP7" s="10">
        <v>168717.9375</v>
      </c>
      <c r="AQ7" s="10">
        <v>168717.9375</v>
      </c>
      <c r="AR7" s="10">
        <v>168717.9375</v>
      </c>
      <c r="AS7" s="10">
        <v>168717.9375</v>
      </c>
      <c r="AT7" s="10">
        <v>168717.9375</v>
      </c>
      <c r="AU7" s="10">
        <v>168717.9375</v>
      </c>
      <c r="AV7" s="10">
        <v>168717.9375</v>
      </c>
      <c r="AW7" s="10">
        <v>168717.9375</v>
      </c>
      <c r="AX7" s="10">
        <v>168717.9375</v>
      </c>
      <c r="AY7" s="10">
        <v>168717.9375</v>
      </c>
      <c r="AZ7" s="10">
        <v>168717.9375</v>
      </c>
      <c r="BA7" s="10">
        <v>168717.9375</v>
      </c>
      <c r="BB7" s="10">
        <v>168717.9375</v>
      </c>
      <c r="BC7" s="10">
        <v>168717.9375</v>
      </c>
      <c r="BD7" s="10">
        <v>168717.9375</v>
      </c>
      <c r="BE7" s="10">
        <v>168717.9375</v>
      </c>
      <c r="BF7" s="10">
        <v>168717.9375</v>
      </c>
      <c r="BG7" s="10">
        <v>168717.9375</v>
      </c>
      <c r="BH7" s="10">
        <v>168717.9375</v>
      </c>
      <c r="BI7" s="10">
        <v>168717.9375</v>
      </c>
      <c r="BJ7" s="10">
        <v>168717.9375</v>
      </c>
      <c r="BK7" s="10">
        <v>168717.9375</v>
      </c>
      <c r="BL7" s="10">
        <v>102060</v>
      </c>
      <c r="BM7" s="10">
        <v>168717.9375</v>
      </c>
      <c r="BN7" s="10">
        <v>168717.9375</v>
      </c>
      <c r="BO7" s="10">
        <v>168717.9375</v>
      </c>
      <c r="BP7" s="10">
        <v>168717.9375</v>
      </c>
      <c r="BQ7" s="10">
        <v>168717.9375</v>
      </c>
      <c r="BR7" s="10">
        <v>168717.9375</v>
      </c>
      <c r="BS7" s="10">
        <v>51030</v>
      </c>
      <c r="BT7" s="10">
        <v>168717.9375</v>
      </c>
      <c r="BU7" s="10">
        <v>168717.9375</v>
      </c>
      <c r="BV7" s="10">
        <v>168717.9375</v>
      </c>
      <c r="BW7" s="10">
        <v>194025.62812499999</v>
      </c>
      <c r="BX7" s="10">
        <v>194025.62812499999</v>
      </c>
      <c r="BY7" s="10">
        <v>194025.62812499999</v>
      </c>
      <c r="BZ7" s="10">
        <v>194025.62812499999</v>
      </c>
      <c r="CA7" s="10">
        <v>194025.62812499999</v>
      </c>
      <c r="CB7" s="10">
        <v>194025.62812499999</v>
      </c>
      <c r="CC7" s="10">
        <v>194025.62812499999</v>
      </c>
      <c r="CD7" s="10">
        <v>194025.62812499999</v>
      </c>
      <c r="CE7" s="10">
        <v>194025.62812499999</v>
      </c>
      <c r="CF7" s="10">
        <v>194025.62812499999</v>
      </c>
      <c r="CG7" s="10">
        <v>194025.62812499999</v>
      </c>
      <c r="CH7" s="10">
        <v>194025.62812499999</v>
      </c>
      <c r="CI7" s="10">
        <v>194025.62812499999</v>
      </c>
      <c r="CJ7" s="10">
        <v>194025.62812499999</v>
      </c>
      <c r="CK7" s="10">
        <v>194025.62812499999</v>
      </c>
      <c r="CL7" s="10">
        <v>194025.62812499999</v>
      </c>
      <c r="CM7" s="10">
        <v>194025.62812499999</v>
      </c>
      <c r="CN7" s="10">
        <v>194025.62812499999</v>
      </c>
      <c r="CO7" s="10">
        <v>194025.62812499999</v>
      </c>
      <c r="CP7" s="10">
        <v>194025.62812499999</v>
      </c>
      <c r="CQ7" s="10">
        <v>194025.62812499999</v>
      </c>
      <c r="CR7" s="10">
        <v>194025.62812499999</v>
      </c>
      <c r="CS7" s="10">
        <v>194025.62812499999</v>
      </c>
      <c r="CT7" s="10">
        <v>194025.62812499999</v>
      </c>
      <c r="CU7" s="10">
        <v>194025.62812499999</v>
      </c>
      <c r="CV7" s="10">
        <v>194025.62812499999</v>
      </c>
      <c r="CW7" s="10">
        <v>194025.62812499999</v>
      </c>
      <c r="CX7" s="10">
        <v>194025.62812499999</v>
      </c>
      <c r="CY7" s="10">
        <v>194025.62812499999</v>
      </c>
      <c r="CZ7" s="10">
        <v>194025.62812499999</v>
      </c>
      <c r="DA7" s="10">
        <v>194025.62812499999</v>
      </c>
      <c r="DB7" s="10">
        <v>194025.62812499999</v>
      </c>
      <c r="DC7" s="10">
        <v>194025.62812499999</v>
      </c>
      <c r="DD7" s="10">
        <v>194025.62812499999</v>
      </c>
      <c r="DE7" s="10">
        <v>194025.62812499999</v>
      </c>
      <c r="DF7" s="10">
        <v>194025.62812499999</v>
      </c>
      <c r="DG7" s="10">
        <v>223129.47234374998</v>
      </c>
      <c r="DH7" s="10">
        <v>223129.47234374998</v>
      </c>
      <c r="DI7" s="10">
        <v>223129.47234374998</v>
      </c>
      <c r="DJ7" s="10">
        <v>223129.47234374998</v>
      </c>
      <c r="DK7" s="10">
        <v>223129.47234374998</v>
      </c>
      <c r="DL7" s="10">
        <v>223129.47234374998</v>
      </c>
      <c r="DM7" s="10">
        <v>223129.47234374998</v>
      </c>
      <c r="DN7" s="10">
        <v>223129.47234374998</v>
      </c>
      <c r="DO7" s="10">
        <v>223129.47234374998</v>
      </c>
      <c r="DP7" s="10">
        <v>223129.47234374998</v>
      </c>
      <c r="DQ7" s="10">
        <v>223129.47234374998</v>
      </c>
      <c r="DR7" s="10">
        <v>223129.47234374998</v>
      </c>
      <c r="DS7" s="10">
        <v>223129.47234374998</v>
      </c>
      <c r="DT7" s="10">
        <v>223129.47234374998</v>
      </c>
      <c r="DU7" s="10">
        <v>223129.47234374998</v>
      </c>
      <c r="DV7" s="10">
        <v>223129.47234374998</v>
      </c>
      <c r="DW7" s="10">
        <v>223129.47234374998</v>
      </c>
      <c r="DX7" s="10">
        <v>223129.47234374998</v>
      </c>
      <c r="DY7" s="10">
        <v>223129.47234374998</v>
      </c>
      <c r="DZ7" s="10">
        <v>223129.47234374998</v>
      </c>
      <c r="EA7" s="10">
        <v>223129.47234374998</v>
      </c>
      <c r="EB7" s="10">
        <v>223129.47234374998</v>
      </c>
      <c r="EC7" s="10">
        <v>223129.47234374998</v>
      </c>
      <c r="ED7" s="10">
        <v>223129.47234374998</v>
      </c>
      <c r="EE7" s="10">
        <v>223129.47234374998</v>
      </c>
      <c r="EF7" s="10">
        <v>223129.47234374998</v>
      </c>
      <c r="EG7" s="10">
        <v>223129.47234374998</v>
      </c>
      <c r="EH7" s="10">
        <v>223129.47234374998</v>
      </c>
      <c r="EI7" s="10">
        <v>223129.47234374998</v>
      </c>
      <c r="EJ7" s="10">
        <v>223129.47234374998</v>
      </c>
      <c r="EK7" s="10">
        <v>223129.47234374998</v>
      </c>
      <c r="EL7" s="10">
        <v>223129.47234374998</v>
      </c>
      <c r="EM7" s="10">
        <v>223129.47234374998</v>
      </c>
      <c r="EN7" s="10">
        <v>223129.47234374998</v>
      </c>
      <c r="EO7" s="10">
        <v>223129.47234374998</v>
      </c>
      <c r="EP7" s="10">
        <v>223129.47234374998</v>
      </c>
      <c r="EQ7" s="10">
        <v>256598.89319531247</v>
      </c>
      <c r="ER7" s="10">
        <v>256598.89319531247</v>
      </c>
      <c r="ES7" s="10">
        <v>256598.89319531247</v>
      </c>
      <c r="ET7" s="10">
        <v>256598.89319531247</v>
      </c>
      <c r="EU7" s="10">
        <v>256598.89319531247</v>
      </c>
      <c r="EV7" s="10">
        <v>256598.89319531247</v>
      </c>
      <c r="EW7" s="10">
        <v>256598.89319531247</v>
      </c>
      <c r="EX7" s="10">
        <v>256598.89319531247</v>
      </c>
      <c r="EY7" s="10">
        <v>256598.89319531247</v>
      </c>
      <c r="EZ7" s="10">
        <v>256598.89319531247</v>
      </c>
      <c r="FA7" s="10">
        <v>256598.89319531247</v>
      </c>
      <c r="FB7" s="10">
        <v>256598.89319531247</v>
      </c>
      <c r="FC7" s="10">
        <v>256598.89319531247</v>
      </c>
      <c r="FD7" s="10">
        <v>256598.89319531247</v>
      </c>
      <c r="FE7" s="10">
        <v>256598.89319531247</v>
      </c>
    </row>
    <row r="8" spans="1:162" ht="16.5">
      <c r="A8" s="16" t="s">
        <v>23</v>
      </c>
      <c r="B8" s="17" t="s">
        <v>24</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v>246953</v>
      </c>
      <c r="AE8" s="10">
        <v>246953</v>
      </c>
      <c r="AF8" s="10">
        <v>246953</v>
      </c>
      <c r="AG8" s="10">
        <v>246953</v>
      </c>
      <c r="AH8" s="10">
        <v>246953</v>
      </c>
      <c r="AI8" s="10">
        <v>246953</v>
      </c>
      <c r="AJ8" s="10">
        <v>246953</v>
      </c>
      <c r="AK8" s="10">
        <v>246953</v>
      </c>
      <c r="AL8" s="10">
        <v>246953</v>
      </c>
      <c r="AM8" s="10">
        <v>283995.95</v>
      </c>
      <c r="AN8" s="10">
        <v>283995.95</v>
      </c>
      <c r="AO8" s="10">
        <v>283995.95</v>
      </c>
      <c r="AP8" s="10">
        <v>283995.95</v>
      </c>
      <c r="AQ8" s="10">
        <v>283995.95</v>
      </c>
      <c r="AR8" s="10">
        <v>283995.95</v>
      </c>
      <c r="AS8" s="10">
        <v>283995.95</v>
      </c>
      <c r="AT8" s="10">
        <v>283995.95</v>
      </c>
      <c r="AU8" s="10">
        <v>283995.95</v>
      </c>
      <c r="AV8" s="10">
        <v>283995.95</v>
      </c>
      <c r="AW8" s="10">
        <v>283995.95</v>
      </c>
      <c r="AX8" s="10">
        <v>283995.95</v>
      </c>
      <c r="AY8" s="10">
        <v>283995.95</v>
      </c>
      <c r="AZ8" s="10">
        <v>283995.95</v>
      </c>
      <c r="BA8" s="10">
        <v>283995.95</v>
      </c>
      <c r="BB8" s="10">
        <v>283995.95</v>
      </c>
      <c r="BC8" s="10">
        <v>283995.95</v>
      </c>
      <c r="BD8" s="10">
        <v>283995.95</v>
      </c>
      <c r="BE8" s="10">
        <v>283995.95</v>
      </c>
      <c r="BF8" s="10">
        <v>283995.95</v>
      </c>
      <c r="BG8" s="10">
        <v>283995.95</v>
      </c>
      <c r="BH8" s="10">
        <v>283995.95</v>
      </c>
      <c r="BI8" s="10">
        <v>283995.95</v>
      </c>
      <c r="BJ8" s="10">
        <v>283995.95</v>
      </c>
      <c r="BK8" s="10">
        <v>283995.95</v>
      </c>
      <c r="BL8" s="10">
        <v>158756</v>
      </c>
      <c r="BM8" s="10">
        <v>283995.95</v>
      </c>
      <c r="BN8" s="10">
        <v>283995.95</v>
      </c>
      <c r="BO8" s="10">
        <v>283995.95</v>
      </c>
      <c r="BP8" s="10">
        <v>283995.95</v>
      </c>
      <c r="BQ8" s="10">
        <v>283995.95</v>
      </c>
      <c r="BR8" s="10">
        <v>283995.95</v>
      </c>
      <c r="BS8" s="10">
        <v>79378</v>
      </c>
      <c r="BT8" s="10">
        <v>283995.95</v>
      </c>
      <c r="BU8" s="10">
        <v>283995.95</v>
      </c>
      <c r="BV8" s="10">
        <v>283995.95</v>
      </c>
      <c r="BW8" s="10">
        <v>326595.34250000003</v>
      </c>
      <c r="BX8" s="10">
        <v>326595.34250000003</v>
      </c>
      <c r="BY8" s="10">
        <v>326595.34250000003</v>
      </c>
      <c r="BZ8" s="10">
        <v>326595.34250000003</v>
      </c>
      <c r="CA8" s="10">
        <v>326595.34250000003</v>
      </c>
      <c r="CB8" s="10">
        <v>326595.34250000003</v>
      </c>
      <c r="CC8" s="10">
        <v>326595.34250000003</v>
      </c>
      <c r="CD8" s="10">
        <v>326595.34250000003</v>
      </c>
      <c r="CE8" s="10">
        <v>326595.34250000003</v>
      </c>
      <c r="CF8" s="10">
        <v>326595.34250000003</v>
      </c>
      <c r="CG8" s="10">
        <v>326595.34250000003</v>
      </c>
      <c r="CH8" s="10">
        <v>326595.34250000003</v>
      </c>
      <c r="CI8" s="10">
        <v>326595.34250000003</v>
      </c>
      <c r="CJ8" s="10">
        <v>326595.34250000003</v>
      </c>
      <c r="CK8" s="10">
        <v>326595.34250000003</v>
      </c>
      <c r="CL8" s="10">
        <v>326595.34250000003</v>
      </c>
      <c r="CM8" s="10">
        <v>326595.34250000003</v>
      </c>
      <c r="CN8" s="10">
        <v>326595.34250000003</v>
      </c>
      <c r="CO8" s="10">
        <v>326595.34250000003</v>
      </c>
      <c r="CP8" s="10">
        <v>326595.34250000003</v>
      </c>
      <c r="CQ8" s="10">
        <v>326595.34250000003</v>
      </c>
      <c r="CR8" s="10">
        <v>326595.34250000003</v>
      </c>
      <c r="CS8" s="10">
        <v>326595.34250000003</v>
      </c>
      <c r="CT8" s="10">
        <v>326595.34250000003</v>
      </c>
      <c r="CU8" s="10">
        <v>326595.34250000003</v>
      </c>
      <c r="CV8" s="10">
        <v>326595.34250000003</v>
      </c>
      <c r="CW8" s="10">
        <v>326595.34250000003</v>
      </c>
      <c r="CX8" s="10">
        <v>326595.34250000003</v>
      </c>
      <c r="CY8" s="10">
        <v>326595.34250000003</v>
      </c>
      <c r="CZ8" s="10">
        <v>326595.34250000003</v>
      </c>
      <c r="DA8" s="10">
        <v>326595.34250000003</v>
      </c>
      <c r="DB8" s="10">
        <v>326595.34250000003</v>
      </c>
      <c r="DC8" s="10">
        <v>326595.34250000003</v>
      </c>
      <c r="DD8" s="10">
        <v>326595.34250000003</v>
      </c>
      <c r="DE8" s="10">
        <v>326595.34250000003</v>
      </c>
      <c r="DF8" s="10">
        <v>326595.34250000003</v>
      </c>
      <c r="DG8" s="10">
        <v>375584.64387500001</v>
      </c>
      <c r="DH8" s="10">
        <v>375584.64387500001</v>
      </c>
      <c r="DI8" s="10">
        <v>375584.64387500001</v>
      </c>
      <c r="DJ8" s="10">
        <v>375584.64387500001</v>
      </c>
      <c r="DK8" s="10">
        <v>375584.64387500001</v>
      </c>
      <c r="DL8" s="10">
        <v>375584.64387500001</v>
      </c>
      <c r="DM8" s="10">
        <v>375584.64387500001</v>
      </c>
      <c r="DN8" s="10">
        <v>375584.64387500001</v>
      </c>
      <c r="DO8" s="10">
        <v>375584.64387500001</v>
      </c>
      <c r="DP8" s="10">
        <v>375584.64387500001</v>
      </c>
      <c r="DQ8" s="10">
        <v>375584.64387500001</v>
      </c>
      <c r="DR8" s="10">
        <v>375584.64387500001</v>
      </c>
      <c r="DS8" s="10">
        <v>375584.64387500001</v>
      </c>
      <c r="DT8" s="10">
        <v>375584.64387500001</v>
      </c>
      <c r="DU8" s="10">
        <v>375584.64387500001</v>
      </c>
      <c r="DV8" s="10">
        <v>375584.64387500001</v>
      </c>
      <c r="DW8" s="10">
        <v>375584.64387500001</v>
      </c>
      <c r="DX8" s="10">
        <v>375584.64387500001</v>
      </c>
      <c r="DY8" s="10">
        <v>375584.64387500001</v>
      </c>
      <c r="DZ8" s="10">
        <v>375584.64387500001</v>
      </c>
      <c r="EA8" s="10">
        <v>375584.64387500001</v>
      </c>
      <c r="EB8" s="10">
        <v>375584.64387500001</v>
      </c>
      <c r="EC8" s="10">
        <v>375584.64387500001</v>
      </c>
      <c r="ED8" s="10">
        <v>375584.64387500001</v>
      </c>
      <c r="EE8" s="10">
        <v>375584.64387500001</v>
      </c>
      <c r="EF8" s="10">
        <v>375584.64387500001</v>
      </c>
      <c r="EG8" s="10">
        <v>375584.64387500001</v>
      </c>
      <c r="EH8" s="10">
        <v>375584.64387500001</v>
      </c>
      <c r="EI8" s="10">
        <v>375584.64387500001</v>
      </c>
      <c r="EJ8" s="10">
        <v>375584.64387500001</v>
      </c>
      <c r="EK8" s="10">
        <v>375584.64387500001</v>
      </c>
      <c r="EL8" s="10">
        <v>375584.64387500001</v>
      </c>
      <c r="EM8" s="10">
        <v>375584.64387500001</v>
      </c>
      <c r="EN8" s="10">
        <v>375584.64387500001</v>
      </c>
      <c r="EO8" s="10">
        <v>375584.64387500001</v>
      </c>
      <c r="EP8" s="10">
        <v>375584.64387500001</v>
      </c>
      <c r="EQ8" s="10">
        <v>431922.34045625001</v>
      </c>
      <c r="ER8" s="10">
        <v>431922.34045625001</v>
      </c>
      <c r="ES8" s="10">
        <v>431922.34045625001</v>
      </c>
      <c r="ET8" s="10">
        <v>431922.34045625001</v>
      </c>
      <c r="EU8" s="10">
        <v>431922.34045625001</v>
      </c>
      <c r="EV8" s="10">
        <v>431922.34045625001</v>
      </c>
      <c r="EW8" s="10">
        <v>431922.34045625001</v>
      </c>
      <c r="EX8" s="10">
        <v>431922.34045625001</v>
      </c>
      <c r="EY8" s="10">
        <v>431922.34045625001</v>
      </c>
      <c r="EZ8" s="10">
        <v>431922.34045625001</v>
      </c>
      <c r="FA8" s="10">
        <v>431922.34045625001</v>
      </c>
      <c r="FB8" s="10">
        <v>431922.34045625001</v>
      </c>
      <c r="FC8" s="10">
        <v>431922.34045625001</v>
      </c>
      <c r="FD8" s="10">
        <v>431922.34045625001</v>
      </c>
      <c r="FE8" s="10">
        <v>431922.34045625001</v>
      </c>
    </row>
    <row r="9" spans="1:162" ht="16.5">
      <c r="A9" s="8" t="s">
        <v>27</v>
      </c>
      <c r="B9" s="9" t="s">
        <v>28</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v>116802</v>
      </c>
      <c r="AE9" s="10">
        <v>116802</v>
      </c>
      <c r="AF9" s="10">
        <v>116802</v>
      </c>
      <c r="AG9" s="10">
        <v>116802</v>
      </c>
      <c r="AH9" s="10">
        <v>116802</v>
      </c>
      <c r="AI9" s="10">
        <v>116802</v>
      </c>
      <c r="AJ9" s="10">
        <v>116802</v>
      </c>
      <c r="AK9" s="10">
        <v>116802</v>
      </c>
      <c r="AL9" s="10">
        <v>116802</v>
      </c>
      <c r="AM9" s="10">
        <v>134322.29999999999</v>
      </c>
      <c r="AN9" s="10">
        <v>134322.29999999999</v>
      </c>
      <c r="AO9" s="10">
        <v>134322.29999999999</v>
      </c>
      <c r="AP9" s="10">
        <v>134322.29999999999</v>
      </c>
      <c r="AQ9" s="10">
        <v>134322.29999999999</v>
      </c>
      <c r="AR9" s="10">
        <v>134322.29999999999</v>
      </c>
      <c r="AS9" s="10">
        <v>134322.29999999999</v>
      </c>
      <c r="AT9" s="10">
        <v>134322.29999999999</v>
      </c>
      <c r="AU9" s="10">
        <v>134322.29999999999</v>
      </c>
      <c r="AV9" s="10">
        <v>134322.29999999999</v>
      </c>
      <c r="AW9" s="10">
        <v>134322.29999999999</v>
      </c>
      <c r="AX9" s="10">
        <v>134322.29999999999</v>
      </c>
      <c r="AY9" s="10">
        <v>134322.29999999999</v>
      </c>
      <c r="AZ9" s="10">
        <v>134322.29999999999</v>
      </c>
      <c r="BA9" s="10">
        <v>134322.29999999999</v>
      </c>
      <c r="BB9" s="10">
        <v>134322.29999999999</v>
      </c>
      <c r="BC9" s="10">
        <v>134322.29999999999</v>
      </c>
      <c r="BD9" s="10">
        <v>134322.29999999999</v>
      </c>
      <c r="BE9" s="10">
        <v>134322.29999999999</v>
      </c>
      <c r="BF9" s="10">
        <v>134322.29999999999</v>
      </c>
      <c r="BG9" s="10">
        <v>134322.29999999999</v>
      </c>
      <c r="BH9" s="10">
        <v>134322.29999999999</v>
      </c>
      <c r="BI9" s="10">
        <v>134322.29999999999</v>
      </c>
      <c r="BJ9" s="10">
        <v>134322.29999999999</v>
      </c>
      <c r="BK9" s="10">
        <v>134322.29999999999</v>
      </c>
      <c r="BL9" s="10">
        <v>154470</v>
      </c>
      <c r="BM9" s="10">
        <v>134322.29999999999</v>
      </c>
      <c r="BN9" s="10">
        <v>134322.29999999999</v>
      </c>
      <c r="BO9" s="10">
        <v>134322.29999999999</v>
      </c>
      <c r="BP9" s="10">
        <v>134322.29999999999</v>
      </c>
      <c r="BQ9" s="10">
        <v>134322.29999999999</v>
      </c>
      <c r="BR9" s="10">
        <v>134322.29999999999</v>
      </c>
      <c r="BS9" s="10">
        <v>33901</v>
      </c>
      <c r="BT9" s="10">
        <v>134322.29999999999</v>
      </c>
      <c r="BU9" s="10">
        <v>134322.29999999999</v>
      </c>
      <c r="BV9" s="10">
        <v>134322.29999999999</v>
      </c>
      <c r="BW9" s="10">
        <v>154470.64499999999</v>
      </c>
      <c r="BX9" s="10">
        <v>154470.64499999999</v>
      </c>
      <c r="BY9" s="10">
        <v>154470.64499999999</v>
      </c>
      <c r="BZ9" s="10">
        <v>154470.64499999999</v>
      </c>
      <c r="CA9" s="10">
        <v>154470.64499999999</v>
      </c>
      <c r="CB9" s="10">
        <v>154470.64499999999</v>
      </c>
      <c r="CC9" s="10">
        <v>154470.64499999999</v>
      </c>
      <c r="CD9" s="10">
        <v>154470.64499999999</v>
      </c>
      <c r="CE9" s="10">
        <v>154470.64499999999</v>
      </c>
      <c r="CF9" s="10">
        <v>154470.64499999999</v>
      </c>
      <c r="CG9" s="10">
        <v>154470.64499999999</v>
      </c>
      <c r="CH9" s="10">
        <v>154470.64499999999</v>
      </c>
      <c r="CI9" s="10">
        <v>154470.64499999999</v>
      </c>
      <c r="CJ9" s="10">
        <v>154470.64499999999</v>
      </c>
      <c r="CK9" s="10">
        <v>154470.64499999999</v>
      </c>
      <c r="CL9" s="10">
        <v>154470.64499999999</v>
      </c>
      <c r="CM9" s="10">
        <v>154470.64499999999</v>
      </c>
      <c r="CN9" s="10">
        <v>154470.64499999999</v>
      </c>
      <c r="CO9" s="10">
        <v>154470.64499999999</v>
      </c>
      <c r="CP9" s="10">
        <v>154470.64499999999</v>
      </c>
      <c r="CQ9" s="10">
        <v>154470.64499999999</v>
      </c>
      <c r="CR9" s="10">
        <v>154470.64499999999</v>
      </c>
      <c r="CS9" s="10">
        <v>154470.64499999999</v>
      </c>
      <c r="CT9" s="10">
        <v>154470.64499999999</v>
      </c>
      <c r="CU9" s="10">
        <v>154470.64499999999</v>
      </c>
      <c r="CV9" s="10">
        <v>154470.64499999999</v>
      </c>
      <c r="CW9" s="10">
        <v>154470.64499999999</v>
      </c>
      <c r="CX9" s="10">
        <v>154470.64499999999</v>
      </c>
      <c r="CY9" s="10">
        <v>154470.64499999999</v>
      </c>
      <c r="CZ9" s="10">
        <v>154470.64499999999</v>
      </c>
      <c r="DA9" s="10">
        <v>154470.64499999999</v>
      </c>
      <c r="DB9" s="10">
        <v>154470.64499999999</v>
      </c>
      <c r="DC9" s="10">
        <v>154470.64499999999</v>
      </c>
      <c r="DD9" s="10">
        <v>154470.64499999999</v>
      </c>
      <c r="DE9" s="10">
        <v>154470.64499999999</v>
      </c>
      <c r="DF9" s="10">
        <v>154470.64499999999</v>
      </c>
      <c r="DG9" s="10">
        <v>177641.24174999999</v>
      </c>
      <c r="DH9" s="10">
        <v>177641.24174999999</v>
      </c>
      <c r="DI9" s="10">
        <v>177641.24174999999</v>
      </c>
      <c r="DJ9" s="10">
        <v>177641.24174999999</v>
      </c>
      <c r="DK9" s="10">
        <v>177641.24174999999</v>
      </c>
      <c r="DL9" s="10">
        <v>177641.24174999999</v>
      </c>
      <c r="DM9" s="10">
        <v>177641.24174999999</v>
      </c>
      <c r="DN9" s="10">
        <v>177641.24174999999</v>
      </c>
      <c r="DO9" s="10">
        <v>177641.24174999999</v>
      </c>
      <c r="DP9" s="10">
        <v>177641.24174999999</v>
      </c>
      <c r="DQ9" s="10">
        <v>177641.24174999999</v>
      </c>
      <c r="DR9" s="10">
        <v>177641.24174999999</v>
      </c>
      <c r="DS9" s="10">
        <v>177641.24174999999</v>
      </c>
      <c r="DT9" s="10">
        <v>177641.24174999999</v>
      </c>
      <c r="DU9" s="10">
        <v>177641.24174999999</v>
      </c>
      <c r="DV9" s="10">
        <v>177641.24174999999</v>
      </c>
      <c r="DW9" s="10">
        <v>177641.24174999999</v>
      </c>
      <c r="DX9" s="10">
        <v>177641.24174999999</v>
      </c>
      <c r="DY9" s="10">
        <v>177641.24174999999</v>
      </c>
      <c r="DZ9" s="10">
        <v>177641.24174999999</v>
      </c>
      <c r="EA9" s="10">
        <v>177641.24174999999</v>
      </c>
      <c r="EB9" s="10">
        <v>177641.24174999999</v>
      </c>
      <c r="EC9" s="10">
        <v>177641.24174999999</v>
      </c>
      <c r="ED9" s="10">
        <v>177641.24174999999</v>
      </c>
      <c r="EE9" s="10">
        <v>177641.24174999999</v>
      </c>
      <c r="EF9" s="10">
        <v>177641.24174999999</v>
      </c>
      <c r="EG9" s="10">
        <v>177641.24174999999</v>
      </c>
      <c r="EH9" s="10">
        <v>177641.24174999999</v>
      </c>
      <c r="EI9" s="10">
        <v>177641.24174999999</v>
      </c>
      <c r="EJ9" s="10">
        <v>177641.24174999999</v>
      </c>
      <c r="EK9" s="10">
        <v>177641.24174999999</v>
      </c>
      <c r="EL9" s="10">
        <v>177641.24174999999</v>
      </c>
      <c r="EM9" s="10">
        <v>177641.24174999999</v>
      </c>
      <c r="EN9" s="10">
        <v>177641.24174999999</v>
      </c>
      <c r="EO9" s="10">
        <v>177641.24174999999</v>
      </c>
      <c r="EP9" s="10">
        <v>177641.24174999999</v>
      </c>
      <c r="EQ9" s="10">
        <v>204287.42801249999</v>
      </c>
      <c r="ER9" s="10">
        <v>204287.42801249999</v>
      </c>
      <c r="ES9" s="10">
        <v>204287.42801249999</v>
      </c>
      <c r="ET9" s="10">
        <v>204287.42801249999</v>
      </c>
      <c r="EU9" s="10">
        <v>204287.42801249999</v>
      </c>
      <c r="EV9" s="10">
        <v>204287.42801249999</v>
      </c>
      <c r="EW9" s="10">
        <v>204287.42801249999</v>
      </c>
      <c r="EX9" s="10">
        <v>204287.42801249999</v>
      </c>
      <c r="EY9" s="10">
        <v>204287.42801249999</v>
      </c>
      <c r="EZ9" s="10">
        <v>204287.42801249999</v>
      </c>
      <c r="FA9" s="10">
        <v>204287.42801249999</v>
      </c>
      <c r="FB9" s="10">
        <v>204287.42801249999</v>
      </c>
      <c r="FC9" s="10">
        <v>204287.42801249999</v>
      </c>
      <c r="FD9" s="10">
        <v>204287.42801249999</v>
      </c>
      <c r="FE9" s="10">
        <v>204287.42801249999</v>
      </c>
    </row>
    <row r="10" spans="1:162" ht="16.5">
      <c r="A10" s="8" t="s">
        <v>29</v>
      </c>
      <c r="B10" s="9" t="s">
        <v>185</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v>189378.35450000002</v>
      </c>
      <c r="AE10" s="10">
        <v>189378.35450000002</v>
      </c>
      <c r="AF10" s="10">
        <v>189378.35450000002</v>
      </c>
      <c r="AG10" s="10">
        <v>189378.35450000002</v>
      </c>
      <c r="AH10" s="10">
        <v>189378.35450000002</v>
      </c>
      <c r="AI10" s="10">
        <v>189378.35450000002</v>
      </c>
      <c r="AJ10" s="10">
        <v>189378.35450000002</v>
      </c>
      <c r="AK10" s="10">
        <v>189378.35450000002</v>
      </c>
      <c r="AL10" s="10">
        <v>189378.35450000002</v>
      </c>
      <c r="AM10" s="10">
        <v>217785.10767500001</v>
      </c>
      <c r="AN10" s="10">
        <v>217785.10767500001</v>
      </c>
      <c r="AO10" s="10">
        <v>217785.10767500001</v>
      </c>
      <c r="AP10" s="10">
        <v>217785.10767500001</v>
      </c>
      <c r="AQ10" s="10">
        <v>217785.10767500001</v>
      </c>
      <c r="AR10" s="10">
        <v>217785.10767500001</v>
      </c>
      <c r="AS10" s="10">
        <v>217785.10767500001</v>
      </c>
      <c r="AT10" s="10">
        <v>217785.10767500001</v>
      </c>
      <c r="AU10" s="10">
        <v>217785.10767500001</v>
      </c>
      <c r="AV10" s="10">
        <v>217785.10767500001</v>
      </c>
      <c r="AW10" s="10">
        <v>217785.10767500001</v>
      </c>
      <c r="AX10" s="10">
        <v>217785.10767500001</v>
      </c>
      <c r="AY10" s="10">
        <v>217785.10767500001</v>
      </c>
      <c r="AZ10" s="10">
        <v>217785.10767500001</v>
      </c>
      <c r="BA10" s="10">
        <v>217785.10767500001</v>
      </c>
      <c r="BB10" s="10">
        <v>217785.10767500001</v>
      </c>
      <c r="BC10" s="10">
        <v>217785.10767500001</v>
      </c>
      <c r="BD10" s="10">
        <v>217785.10767500001</v>
      </c>
      <c r="BE10" s="10">
        <v>217785.10767500001</v>
      </c>
      <c r="BF10" s="10">
        <v>217785.10767500001</v>
      </c>
      <c r="BG10" s="10">
        <v>217785.10767500001</v>
      </c>
      <c r="BH10" s="10">
        <v>217785.10767500001</v>
      </c>
      <c r="BI10" s="10">
        <v>217785.10767500001</v>
      </c>
      <c r="BJ10" s="10">
        <v>217785.10767500001</v>
      </c>
      <c r="BK10" s="10">
        <v>217785.10767500001</v>
      </c>
      <c r="BL10" s="10"/>
      <c r="BM10" s="10">
        <v>217785.10767500001</v>
      </c>
      <c r="BN10" s="10">
        <v>217785.10767500001</v>
      </c>
      <c r="BO10" s="10">
        <v>217785.10767500001</v>
      </c>
      <c r="BP10" s="10">
        <v>217785.10767500001</v>
      </c>
      <c r="BQ10" s="10">
        <v>217785.10767500001</v>
      </c>
      <c r="BR10" s="10">
        <v>217785.10767500001</v>
      </c>
      <c r="BS10" s="10">
        <v>144000</v>
      </c>
      <c r="BT10" s="10">
        <v>217785.10767500001</v>
      </c>
      <c r="BU10" s="10">
        <v>217785.10767500001</v>
      </c>
      <c r="BV10" s="10">
        <v>217785.10767500001</v>
      </c>
      <c r="BW10" s="10">
        <v>250452.87382625</v>
      </c>
      <c r="BX10" s="10">
        <v>250452.87382625</v>
      </c>
      <c r="BY10" s="10">
        <v>250452.87382625</v>
      </c>
      <c r="BZ10" s="10">
        <v>250452.87382625</v>
      </c>
      <c r="CA10" s="10">
        <v>250452.87382625</v>
      </c>
      <c r="CB10" s="10">
        <v>250452.87382625</v>
      </c>
      <c r="CC10" s="10">
        <v>250452.87382625</v>
      </c>
      <c r="CD10" s="10">
        <v>250452.87382625</v>
      </c>
      <c r="CE10" s="10">
        <v>250452.87382625</v>
      </c>
      <c r="CF10" s="10">
        <v>250452.87382625</v>
      </c>
      <c r="CG10" s="10">
        <v>250452.87382625</v>
      </c>
      <c r="CH10" s="10">
        <v>250452.87382625</v>
      </c>
      <c r="CI10" s="10">
        <v>250452.87382625</v>
      </c>
      <c r="CJ10" s="10">
        <v>250452.87382625</v>
      </c>
      <c r="CK10" s="10">
        <v>250452.87382625</v>
      </c>
      <c r="CL10" s="10">
        <v>250452.87382625</v>
      </c>
      <c r="CM10" s="10">
        <v>250452.87382625</v>
      </c>
      <c r="CN10" s="10">
        <v>250452.87382625</v>
      </c>
      <c r="CO10" s="10">
        <v>250452.87382625</v>
      </c>
      <c r="CP10" s="10">
        <v>250452.87382625</v>
      </c>
      <c r="CQ10" s="10">
        <v>250452.87382625</v>
      </c>
      <c r="CR10" s="10">
        <v>250452.87382625</v>
      </c>
      <c r="CS10" s="10">
        <v>250452.87382625</v>
      </c>
      <c r="CT10" s="10">
        <v>250452.87382625</v>
      </c>
      <c r="CU10" s="10">
        <v>250452.87382625</v>
      </c>
      <c r="CV10" s="10">
        <v>250452.87382625</v>
      </c>
      <c r="CW10" s="10">
        <v>250452.87382625</v>
      </c>
      <c r="CX10" s="10">
        <v>250452.87382625</v>
      </c>
      <c r="CY10" s="10">
        <v>250452.87382625</v>
      </c>
      <c r="CZ10" s="10">
        <v>250452.87382625</v>
      </c>
      <c r="DA10" s="10">
        <v>250452.87382625</v>
      </c>
      <c r="DB10" s="10">
        <v>250452.87382625</v>
      </c>
      <c r="DC10" s="10">
        <v>250452.87382625</v>
      </c>
      <c r="DD10" s="10">
        <v>250452.87382625</v>
      </c>
      <c r="DE10" s="10">
        <v>250452.87382625</v>
      </c>
      <c r="DF10" s="10">
        <v>250452.87382625</v>
      </c>
      <c r="DG10" s="10">
        <v>288020.80490018748</v>
      </c>
      <c r="DH10" s="10">
        <v>288020.80490018748</v>
      </c>
      <c r="DI10" s="10">
        <v>288020.80490018748</v>
      </c>
      <c r="DJ10" s="10">
        <v>288020.80490018748</v>
      </c>
      <c r="DK10" s="10">
        <v>288020.80490018748</v>
      </c>
      <c r="DL10" s="10">
        <v>288020.80490018748</v>
      </c>
      <c r="DM10" s="10">
        <v>288020.80490018748</v>
      </c>
      <c r="DN10" s="10">
        <v>288020.80490018748</v>
      </c>
      <c r="DO10" s="10">
        <v>288020.80490018748</v>
      </c>
      <c r="DP10" s="10">
        <v>288020.80490018748</v>
      </c>
      <c r="DQ10" s="10">
        <v>288020.80490018748</v>
      </c>
      <c r="DR10" s="10">
        <v>288020.80490018748</v>
      </c>
      <c r="DS10" s="10">
        <v>288020.80490018748</v>
      </c>
      <c r="DT10" s="10">
        <v>288020.80490018748</v>
      </c>
      <c r="DU10" s="10">
        <v>288020.80490018748</v>
      </c>
      <c r="DV10" s="10">
        <v>288020.80490018748</v>
      </c>
      <c r="DW10" s="10">
        <v>288020.80490018748</v>
      </c>
      <c r="DX10" s="10">
        <v>288020.80490018748</v>
      </c>
      <c r="DY10" s="10">
        <v>288020.80490018748</v>
      </c>
      <c r="DZ10" s="10">
        <v>288020.80490018748</v>
      </c>
      <c r="EA10" s="10">
        <v>288020.80490018748</v>
      </c>
      <c r="EB10" s="10">
        <v>288020.80490018748</v>
      </c>
      <c r="EC10" s="10">
        <v>288020.80490018748</v>
      </c>
      <c r="ED10" s="10">
        <v>288020.80490018748</v>
      </c>
      <c r="EE10" s="10">
        <v>288020.80490018748</v>
      </c>
      <c r="EF10" s="10">
        <v>288020.80490018748</v>
      </c>
      <c r="EG10" s="10">
        <v>288020.80490018748</v>
      </c>
      <c r="EH10" s="10">
        <v>288020.80490018748</v>
      </c>
      <c r="EI10" s="10">
        <v>288020.80490018748</v>
      </c>
      <c r="EJ10" s="10">
        <v>288020.80490018748</v>
      </c>
      <c r="EK10" s="10">
        <v>288020.80490018748</v>
      </c>
      <c r="EL10" s="10">
        <v>288020.80490018748</v>
      </c>
      <c r="EM10" s="10">
        <v>288020.80490018748</v>
      </c>
      <c r="EN10" s="10">
        <v>288020.80490018748</v>
      </c>
      <c r="EO10" s="10">
        <v>288020.80490018748</v>
      </c>
      <c r="EP10" s="10">
        <v>288020.80490018748</v>
      </c>
      <c r="EQ10" s="10">
        <v>331223.92563521559</v>
      </c>
      <c r="ER10" s="10">
        <v>331223.92563521559</v>
      </c>
      <c r="ES10" s="10">
        <v>331223.92563521559</v>
      </c>
      <c r="ET10" s="10">
        <v>331223.92563521559</v>
      </c>
      <c r="EU10" s="10">
        <v>331223.92563521559</v>
      </c>
      <c r="EV10" s="10">
        <v>331223.92563521559</v>
      </c>
      <c r="EW10" s="10">
        <v>331223.92563521559</v>
      </c>
      <c r="EX10" s="10">
        <v>331223.92563521559</v>
      </c>
      <c r="EY10" s="10">
        <v>331223.92563521559</v>
      </c>
      <c r="EZ10" s="10">
        <v>331223.92563521559</v>
      </c>
      <c r="FA10" s="10">
        <v>331223.92563521559</v>
      </c>
      <c r="FB10" s="10">
        <v>331223.92563521559</v>
      </c>
      <c r="FC10" s="10">
        <v>331223.92563521559</v>
      </c>
      <c r="FD10" s="10">
        <v>331223.92563521559</v>
      </c>
      <c r="FE10" s="10">
        <v>331223.92563521559</v>
      </c>
      <c r="FF10" s="3" t="s">
        <v>195</v>
      </c>
    </row>
    <row r="11" spans="1:162" ht="16.5">
      <c r="A11" s="16" t="s">
        <v>35</v>
      </c>
      <c r="B11" s="17" t="s">
        <v>36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v>72740</v>
      </c>
      <c r="AE11" s="10">
        <v>72740</v>
      </c>
      <c r="AF11" s="10">
        <v>72740</v>
      </c>
      <c r="AG11" s="10">
        <v>72740</v>
      </c>
      <c r="AH11" s="10">
        <v>72740</v>
      </c>
      <c r="AI11" s="10">
        <v>72740</v>
      </c>
      <c r="AJ11" s="10">
        <v>72740</v>
      </c>
      <c r="AK11" s="10">
        <v>72740</v>
      </c>
      <c r="AL11" s="10">
        <v>72740</v>
      </c>
      <c r="AM11" s="10">
        <v>83651</v>
      </c>
      <c r="AN11" s="10">
        <v>83651</v>
      </c>
      <c r="AO11" s="10">
        <v>83651</v>
      </c>
      <c r="AP11" s="10">
        <v>83651</v>
      </c>
      <c r="AQ11" s="10">
        <v>83651</v>
      </c>
      <c r="AR11" s="10">
        <v>83651</v>
      </c>
      <c r="AS11" s="10">
        <v>83651</v>
      </c>
      <c r="AT11" s="10">
        <v>83651</v>
      </c>
      <c r="AU11" s="10">
        <v>83651</v>
      </c>
      <c r="AV11" s="10">
        <v>83651</v>
      </c>
      <c r="AW11" s="10">
        <v>83651</v>
      </c>
      <c r="AX11" s="10">
        <v>83651</v>
      </c>
      <c r="AY11" s="10">
        <v>83651</v>
      </c>
      <c r="AZ11" s="10">
        <v>83651</v>
      </c>
      <c r="BA11" s="10">
        <v>83651</v>
      </c>
      <c r="BB11" s="10">
        <v>83651</v>
      </c>
      <c r="BC11" s="10">
        <v>83651</v>
      </c>
      <c r="BD11" s="10">
        <v>83651</v>
      </c>
      <c r="BE11" s="10">
        <v>83651</v>
      </c>
      <c r="BF11" s="10">
        <v>83651</v>
      </c>
      <c r="BG11" s="10">
        <v>83651</v>
      </c>
      <c r="BH11" s="10">
        <v>83651</v>
      </c>
      <c r="BI11" s="10">
        <v>83651</v>
      </c>
      <c r="BJ11" s="10">
        <v>83651</v>
      </c>
      <c r="BK11" s="10">
        <v>83651</v>
      </c>
      <c r="BL11" s="10">
        <v>63252</v>
      </c>
      <c r="BM11" s="10">
        <v>83651</v>
      </c>
      <c r="BN11" s="10">
        <v>83651</v>
      </c>
      <c r="BO11" s="10">
        <v>83651</v>
      </c>
      <c r="BP11" s="10">
        <v>83651</v>
      </c>
      <c r="BQ11" s="10">
        <v>83651</v>
      </c>
      <c r="BR11" s="10">
        <v>83651</v>
      </c>
      <c r="BS11" s="10">
        <v>9647</v>
      </c>
      <c r="BT11" s="10">
        <v>83651</v>
      </c>
      <c r="BU11" s="10">
        <v>83651</v>
      </c>
      <c r="BV11" s="10">
        <v>83651</v>
      </c>
      <c r="BW11" s="10">
        <v>96198.65</v>
      </c>
      <c r="BX11" s="10">
        <v>96198.65</v>
      </c>
      <c r="BY11" s="10">
        <v>96198.65</v>
      </c>
      <c r="BZ11" s="10">
        <v>96198.65</v>
      </c>
      <c r="CA11" s="10">
        <v>96198.65</v>
      </c>
      <c r="CB11" s="10">
        <v>96198.65</v>
      </c>
      <c r="CC11" s="10">
        <v>96198.65</v>
      </c>
      <c r="CD11" s="10">
        <v>96198.65</v>
      </c>
      <c r="CE11" s="10">
        <v>96198.65</v>
      </c>
      <c r="CF11" s="10">
        <v>96198.65</v>
      </c>
      <c r="CG11" s="10">
        <v>96198.65</v>
      </c>
      <c r="CH11" s="10">
        <v>96198.65</v>
      </c>
      <c r="CI11" s="10">
        <v>96198.65</v>
      </c>
      <c r="CJ11" s="10">
        <v>96198.65</v>
      </c>
      <c r="CK11" s="10">
        <v>96198.65</v>
      </c>
      <c r="CL11" s="10">
        <v>96198.65</v>
      </c>
      <c r="CM11" s="10">
        <v>96198.65</v>
      </c>
      <c r="CN11" s="10">
        <v>96198.65</v>
      </c>
      <c r="CO11" s="10">
        <v>96198.65</v>
      </c>
      <c r="CP11" s="10">
        <v>96198.65</v>
      </c>
      <c r="CQ11" s="10">
        <v>96198.65</v>
      </c>
      <c r="CR11" s="10">
        <v>96198.65</v>
      </c>
      <c r="CS11" s="10">
        <v>96198.65</v>
      </c>
      <c r="CT11" s="10">
        <v>96198.65</v>
      </c>
      <c r="CU11" s="10">
        <v>96198.65</v>
      </c>
      <c r="CV11" s="10">
        <v>96198.65</v>
      </c>
      <c r="CW11" s="10">
        <v>96198.65</v>
      </c>
      <c r="CX11" s="10">
        <v>96198.65</v>
      </c>
      <c r="CY11" s="10">
        <v>96198.65</v>
      </c>
      <c r="CZ11" s="10">
        <v>96198.65</v>
      </c>
      <c r="DA11" s="10">
        <v>96198.65</v>
      </c>
      <c r="DB11" s="10">
        <v>96198.65</v>
      </c>
      <c r="DC11" s="10">
        <v>96198.65</v>
      </c>
      <c r="DD11" s="10">
        <v>96198.65</v>
      </c>
      <c r="DE11" s="10">
        <v>96198.65</v>
      </c>
      <c r="DF11" s="10">
        <v>96198.65</v>
      </c>
      <c r="DG11" s="10">
        <v>110628.44749999999</v>
      </c>
      <c r="DH11" s="10">
        <v>110628.44749999999</v>
      </c>
      <c r="DI11" s="10">
        <v>110628.44749999999</v>
      </c>
      <c r="DJ11" s="10">
        <v>110628.44749999999</v>
      </c>
      <c r="DK11" s="10">
        <v>110628.44749999999</v>
      </c>
      <c r="DL11" s="10">
        <v>110628.44749999999</v>
      </c>
      <c r="DM11" s="10">
        <v>110628.44749999999</v>
      </c>
      <c r="DN11" s="10">
        <v>110628.44749999999</v>
      </c>
      <c r="DO11" s="10">
        <v>110628.44749999999</v>
      </c>
      <c r="DP11" s="10">
        <v>110628.44749999999</v>
      </c>
      <c r="DQ11" s="10">
        <v>110628.44749999999</v>
      </c>
      <c r="DR11" s="10">
        <v>110628.44749999999</v>
      </c>
      <c r="DS11" s="10">
        <v>110628.44749999999</v>
      </c>
      <c r="DT11" s="10">
        <v>110628.44749999999</v>
      </c>
      <c r="DU11" s="10">
        <v>110628.44749999999</v>
      </c>
      <c r="DV11" s="10">
        <v>110628.44749999999</v>
      </c>
      <c r="DW11" s="10">
        <v>110628.44749999999</v>
      </c>
      <c r="DX11" s="10">
        <v>110628.44749999999</v>
      </c>
      <c r="DY11" s="10">
        <v>110628.44749999999</v>
      </c>
      <c r="DZ11" s="10">
        <v>110628.44749999999</v>
      </c>
      <c r="EA11" s="10">
        <v>110628.44749999999</v>
      </c>
      <c r="EB11" s="10">
        <v>110628.44749999999</v>
      </c>
      <c r="EC11" s="10">
        <v>110628.44749999999</v>
      </c>
      <c r="ED11" s="10">
        <v>110628.44749999999</v>
      </c>
      <c r="EE11" s="10">
        <v>110628.44749999999</v>
      </c>
      <c r="EF11" s="10">
        <v>110628.44749999999</v>
      </c>
      <c r="EG11" s="10">
        <v>110628.44749999999</v>
      </c>
      <c r="EH11" s="10">
        <v>110628.44749999999</v>
      </c>
      <c r="EI11" s="10">
        <v>110628.44749999999</v>
      </c>
      <c r="EJ11" s="10">
        <v>110628.44749999999</v>
      </c>
      <c r="EK11" s="10">
        <v>110628.44749999999</v>
      </c>
      <c r="EL11" s="10">
        <v>110628.44749999999</v>
      </c>
      <c r="EM11" s="10">
        <v>110628.44749999999</v>
      </c>
      <c r="EN11" s="10">
        <v>110628.44749999999</v>
      </c>
      <c r="EO11" s="10">
        <v>110628.44749999999</v>
      </c>
      <c r="EP11" s="10">
        <v>110628.44749999999</v>
      </c>
      <c r="EQ11" s="10">
        <v>127222.71462499999</v>
      </c>
      <c r="ER11" s="10">
        <v>127222.71462499999</v>
      </c>
      <c r="ES11" s="10">
        <v>127222.71462499999</v>
      </c>
      <c r="ET11" s="10">
        <v>127222.71462499999</v>
      </c>
      <c r="EU11" s="10">
        <v>127222.71462499999</v>
      </c>
      <c r="EV11" s="10">
        <v>127222.71462499999</v>
      </c>
      <c r="EW11" s="10">
        <v>127222.71462499999</v>
      </c>
      <c r="EX11" s="10">
        <v>127222.71462499999</v>
      </c>
      <c r="EY11" s="10">
        <v>127222.71462499999</v>
      </c>
      <c r="EZ11" s="10">
        <v>127222.71462499999</v>
      </c>
      <c r="FA11" s="10">
        <v>127222.71462499999</v>
      </c>
      <c r="FB11" s="10">
        <v>127222.71462499999</v>
      </c>
      <c r="FC11" s="10">
        <v>127222.71462499999</v>
      </c>
      <c r="FD11" s="10">
        <v>127222.71462499999</v>
      </c>
      <c r="FE11" s="10">
        <v>127222.71462499999</v>
      </c>
      <c r="FF11" s="3" t="s">
        <v>193</v>
      </c>
    </row>
    <row r="12" spans="1:162" ht="16.5">
      <c r="A12" s="8" t="s">
        <v>37</v>
      </c>
      <c r="B12" s="9" t="s">
        <v>38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v>936906</v>
      </c>
      <c r="AE12" s="20">
        <v>936906</v>
      </c>
      <c r="AF12" s="20">
        <v>936906</v>
      </c>
      <c r="AG12" s="20">
        <v>936906</v>
      </c>
      <c r="AH12" s="20">
        <v>936906</v>
      </c>
      <c r="AI12" s="20">
        <v>936906</v>
      </c>
      <c r="AJ12" s="20">
        <v>936906</v>
      </c>
      <c r="AK12" s="20">
        <v>936906</v>
      </c>
      <c r="AL12" s="20">
        <v>936906</v>
      </c>
      <c r="AM12" s="10">
        <v>1077441.8999999999</v>
      </c>
      <c r="AN12" s="10">
        <v>1077441.8999999999</v>
      </c>
      <c r="AO12" s="10">
        <v>1077441.8999999999</v>
      </c>
      <c r="AP12" s="10">
        <v>1077441.8999999999</v>
      </c>
      <c r="AQ12" s="10">
        <v>1077441.8999999999</v>
      </c>
      <c r="AR12" s="10">
        <v>1077441.8999999999</v>
      </c>
      <c r="AS12" s="10">
        <v>1077441.8999999999</v>
      </c>
      <c r="AT12" s="10">
        <v>1077441.8999999999</v>
      </c>
      <c r="AU12" s="10">
        <v>1077441.8999999999</v>
      </c>
      <c r="AV12" s="10">
        <v>1077441.8999999999</v>
      </c>
      <c r="AW12" s="10">
        <v>1077441.8999999999</v>
      </c>
      <c r="AX12" s="10">
        <v>1077441.8999999999</v>
      </c>
      <c r="AY12" s="10">
        <v>1077441.8999999999</v>
      </c>
      <c r="AZ12" s="10">
        <v>1077441.8999999999</v>
      </c>
      <c r="BA12" s="10">
        <v>1077441.8999999999</v>
      </c>
      <c r="BB12" s="10">
        <v>1077441.8999999999</v>
      </c>
      <c r="BC12" s="10">
        <v>1077441.8999999999</v>
      </c>
      <c r="BD12" s="10">
        <v>1077441.8999999999</v>
      </c>
      <c r="BE12" s="10">
        <v>1077441.8999999999</v>
      </c>
      <c r="BF12" s="10">
        <v>1077441.8999999999</v>
      </c>
      <c r="BG12" s="10">
        <v>1077441.8999999999</v>
      </c>
      <c r="BH12" s="10">
        <v>1077441.8999999999</v>
      </c>
      <c r="BI12" s="10">
        <v>1077441.8999999999</v>
      </c>
      <c r="BJ12" s="10">
        <v>1077441.8999999999</v>
      </c>
      <c r="BK12" s="10">
        <v>1077441.8999999999</v>
      </c>
      <c r="BL12" s="10"/>
      <c r="BM12" s="10">
        <v>1077441.8999999999</v>
      </c>
      <c r="BN12" s="10">
        <v>1077441.8999999999</v>
      </c>
      <c r="BO12" s="10">
        <v>1077441.8999999999</v>
      </c>
      <c r="BP12" s="10">
        <v>1077441.8999999999</v>
      </c>
      <c r="BQ12" s="10">
        <v>1077441.8999999999</v>
      </c>
      <c r="BR12" s="10">
        <v>1077441.8999999999</v>
      </c>
      <c r="BS12" s="10">
        <v>978610</v>
      </c>
      <c r="BT12" s="10">
        <v>1077441.8999999999</v>
      </c>
      <c r="BU12" s="10">
        <v>1077441.8999999999</v>
      </c>
      <c r="BV12" s="10">
        <v>1077441.8999999999</v>
      </c>
      <c r="BW12" s="10">
        <v>1239058.1849999998</v>
      </c>
      <c r="BX12" s="10">
        <v>1239058.1849999998</v>
      </c>
      <c r="BY12" s="10">
        <v>1239058.1849999998</v>
      </c>
      <c r="BZ12" s="10">
        <v>1239058.1849999998</v>
      </c>
      <c r="CA12" s="10">
        <v>1239058.1849999998</v>
      </c>
      <c r="CB12" s="10">
        <v>1239058.1849999998</v>
      </c>
      <c r="CC12" s="10">
        <v>1239058.1849999998</v>
      </c>
      <c r="CD12" s="10">
        <v>1239058.1849999998</v>
      </c>
      <c r="CE12" s="10">
        <v>1239058.1849999998</v>
      </c>
      <c r="CF12" s="10">
        <v>1239058.1849999998</v>
      </c>
      <c r="CG12" s="10">
        <v>1239058.1849999998</v>
      </c>
      <c r="CH12" s="10">
        <v>1239058.1849999998</v>
      </c>
      <c r="CI12" s="10">
        <v>1239058.1849999998</v>
      </c>
      <c r="CJ12" s="10">
        <v>1239058.1849999998</v>
      </c>
      <c r="CK12" s="10">
        <v>1239058.1849999998</v>
      </c>
      <c r="CL12" s="10">
        <v>1239058.1849999998</v>
      </c>
      <c r="CM12" s="10">
        <v>1239058.1849999998</v>
      </c>
      <c r="CN12" s="10">
        <v>1239058.1849999998</v>
      </c>
      <c r="CO12" s="10">
        <v>1239058.1849999998</v>
      </c>
      <c r="CP12" s="10">
        <v>1239058.1849999998</v>
      </c>
      <c r="CQ12" s="10">
        <v>1239058.1849999998</v>
      </c>
      <c r="CR12" s="10">
        <v>1239058.1849999998</v>
      </c>
      <c r="CS12" s="10">
        <v>1239058.1849999998</v>
      </c>
      <c r="CT12" s="10">
        <v>1239058.1849999998</v>
      </c>
      <c r="CU12" s="10">
        <v>1239058.1849999998</v>
      </c>
      <c r="CV12" s="10">
        <v>1239058.1849999998</v>
      </c>
      <c r="CW12" s="10">
        <v>1239058.1849999998</v>
      </c>
      <c r="CX12" s="10">
        <v>1239058.1849999998</v>
      </c>
      <c r="CY12" s="10">
        <v>1239058.1849999998</v>
      </c>
      <c r="CZ12" s="10">
        <v>1239058.1849999998</v>
      </c>
      <c r="DA12" s="10">
        <v>1239058.1849999998</v>
      </c>
      <c r="DB12" s="10">
        <v>1239058.1849999998</v>
      </c>
      <c r="DC12" s="10">
        <v>1239058.1849999998</v>
      </c>
      <c r="DD12" s="10">
        <v>1239058.1849999998</v>
      </c>
      <c r="DE12" s="10">
        <v>1239058.1849999998</v>
      </c>
      <c r="DF12" s="10">
        <v>1239058.1849999998</v>
      </c>
      <c r="DG12" s="10">
        <v>1424916.9127499997</v>
      </c>
      <c r="DH12" s="10">
        <v>1424916.9127499997</v>
      </c>
      <c r="DI12" s="10">
        <v>1424916.9127499997</v>
      </c>
      <c r="DJ12" s="10">
        <v>1424916.9127499997</v>
      </c>
      <c r="DK12" s="10">
        <v>1424916.9127499997</v>
      </c>
      <c r="DL12" s="10">
        <v>1424916.9127499997</v>
      </c>
      <c r="DM12" s="10">
        <v>1424916.9127499997</v>
      </c>
      <c r="DN12" s="10">
        <v>1424916.9127499997</v>
      </c>
      <c r="DO12" s="10">
        <v>1424916.9127499997</v>
      </c>
      <c r="DP12" s="10">
        <v>1424916.9127499997</v>
      </c>
      <c r="DQ12" s="10">
        <v>1424916.9127499997</v>
      </c>
      <c r="DR12" s="10">
        <v>1424916.9127499997</v>
      </c>
      <c r="DS12" s="10">
        <v>1424916.9127499997</v>
      </c>
      <c r="DT12" s="10">
        <v>1424916.9127499997</v>
      </c>
      <c r="DU12" s="10">
        <v>1424916.9127499997</v>
      </c>
      <c r="DV12" s="10">
        <v>1424916.9127499997</v>
      </c>
      <c r="DW12" s="10">
        <v>1424916.9127499997</v>
      </c>
      <c r="DX12" s="10">
        <v>1424916.9127499997</v>
      </c>
      <c r="DY12" s="10">
        <v>1424916.9127499997</v>
      </c>
      <c r="DZ12" s="10">
        <v>1424916.9127499997</v>
      </c>
      <c r="EA12" s="10">
        <v>1424916.9127499997</v>
      </c>
      <c r="EB12" s="10">
        <v>1424916.9127499997</v>
      </c>
      <c r="EC12" s="10">
        <v>1424916.9127499997</v>
      </c>
      <c r="ED12" s="10">
        <v>1424916.9127499997</v>
      </c>
      <c r="EE12" s="10">
        <v>1424916.9127499997</v>
      </c>
      <c r="EF12" s="10">
        <v>1424916.9127499997</v>
      </c>
      <c r="EG12" s="10">
        <v>1424916.9127499997</v>
      </c>
      <c r="EH12" s="10">
        <v>1424916.9127499997</v>
      </c>
      <c r="EI12" s="10">
        <v>1424916.9127499997</v>
      </c>
      <c r="EJ12" s="10">
        <v>1424916.9127499997</v>
      </c>
      <c r="EK12" s="10">
        <v>1424916.9127499997</v>
      </c>
      <c r="EL12" s="10">
        <v>1424916.9127499997</v>
      </c>
      <c r="EM12" s="10">
        <v>1424916.9127499997</v>
      </c>
      <c r="EN12" s="10">
        <v>1424916.9127499997</v>
      </c>
      <c r="EO12" s="10">
        <v>1424916.9127499997</v>
      </c>
      <c r="EP12" s="10">
        <v>1424916.9127499997</v>
      </c>
      <c r="EQ12" s="10">
        <v>1638654.4496624996</v>
      </c>
      <c r="ER12" s="10">
        <v>1638654.4496624996</v>
      </c>
      <c r="ES12" s="10">
        <v>1638654.4496624996</v>
      </c>
      <c r="ET12" s="10">
        <v>1638654.4496624996</v>
      </c>
      <c r="EU12" s="10">
        <v>1638654.4496624996</v>
      </c>
      <c r="EV12" s="10">
        <v>1638654.4496624996</v>
      </c>
      <c r="EW12" s="10">
        <v>1638654.4496624996</v>
      </c>
      <c r="EX12" s="10">
        <v>1638654.4496624996</v>
      </c>
      <c r="EY12" s="10">
        <v>1638654.4496624996</v>
      </c>
      <c r="EZ12" s="10">
        <v>1638654.4496624996</v>
      </c>
      <c r="FA12" s="10">
        <v>1638654.4496624996</v>
      </c>
      <c r="FB12" s="10">
        <v>1638654.4496624996</v>
      </c>
      <c r="FC12" s="10">
        <v>1638654.4496624996</v>
      </c>
      <c r="FD12" s="10">
        <v>1638654.4496624996</v>
      </c>
      <c r="FE12" s="10">
        <v>1638654.4496624996</v>
      </c>
    </row>
    <row r="13" spans="1:162" ht="16.5">
      <c r="A13" s="8" t="s">
        <v>39</v>
      </c>
      <c r="B13" s="9" t="s">
        <v>40</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v>871656.65999999992</v>
      </c>
      <c r="AE13" s="10">
        <v>871656.65999999992</v>
      </c>
      <c r="AF13" s="10">
        <v>871656.65999999992</v>
      </c>
      <c r="AG13" s="10">
        <v>871656.65999999992</v>
      </c>
      <c r="AH13" s="10">
        <v>871656.65999999992</v>
      </c>
      <c r="AI13" s="10">
        <v>871656.65999999992</v>
      </c>
      <c r="AJ13" s="10">
        <v>871656.65999999992</v>
      </c>
      <c r="AK13" s="10">
        <v>871656.65999999992</v>
      </c>
      <c r="AL13" s="10">
        <v>871656.65999999992</v>
      </c>
      <c r="AM13" s="10">
        <v>1002405.1589999999</v>
      </c>
      <c r="AN13" s="10">
        <v>1002405.1589999999</v>
      </c>
      <c r="AO13" s="10">
        <v>1002405.1589999999</v>
      </c>
      <c r="AP13" s="10">
        <v>1002405.1589999999</v>
      </c>
      <c r="AQ13" s="10">
        <v>1002405.1589999999</v>
      </c>
      <c r="AR13" s="10">
        <v>1002405.1589999999</v>
      </c>
      <c r="AS13" s="10">
        <v>1002405.1589999999</v>
      </c>
      <c r="AT13" s="10">
        <v>1002405.1589999999</v>
      </c>
      <c r="AU13" s="10">
        <v>1002405.1589999999</v>
      </c>
      <c r="AV13" s="10">
        <v>1002405.1589999999</v>
      </c>
      <c r="AW13" s="10">
        <v>1002405.1589999999</v>
      </c>
      <c r="AX13" s="10">
        <v>1002405.1589999999</v>
      </c>
      <c r="AY13" s="10">
        <v>1002405.1589999999</v>
      </c>
      <c r="AZ13" s="10">
        <v>1002405.1589999999</v>
      </c>
      <c r="BA13" s="10">
        <v>1002405.1589999999</v>
      </c>
      <c r="BB13" s="10">
        <v>1002405.1589999999</v>
      </c>
      <c r="BC13" s="10">
        <v>1002405.1589999999</v>
      </c>
      <c r="BD13" s="10">
        <v>1002405.1589999999</v>
      </c>
      <c r="BE13" s="10">
        <v>1002405.1589999999</v>
      </c>
      <c r="BF13" s="10">
        <v>1002405.1589999999</v>
      </c>
      <c r="BG13" s="10">
        <v>1002405.1589999999</v>
      </c>
      <c r="BH13" s="10">
        <v>1002405.1589999999</v>
      </c>
      <c r="BI13" s="10">
        <v>1002405.1589999999</v>
      </c>
      <c r="BJ13" s="10">
        <v>1002405.1589999999</v>
      </c>
      <c r="BK13" s="10">
        <v>1002405.1589999999</v>
      </c>
      <c r="BL13" s="10">
        <v>1060476</v>
      </c>
      <c r="BM13" s="10">
        <v>1002405.1589999999</v>
      </c>
      <c r="BN13" s="10">
        <v>1002405.1589999999</v>
      </c>
      <c r="BO13" s="10">
        <v>1002405.1589999999</v>
      </c>
      <c r="BP13" s="10">
        <v>1002405.1589999999</v>
      </c>
      <c r="BQ13" s="10">
        <v>1002405.1589999999</v>
      </c>
      <c r="BR13" s="10">
        <v>1002405.1589999999</v>
      </c>
      <c r="BS13" s="10">
        <v>144830</v>
      </c>
      <c r="BT13" s="10">
        <v>1002405.1589999999</v>
      </c>
      <c r="BU13" s="10">
        <v>1002405.1589999999</v>
      </c>
      <c r="BV13" s="10">
        <v>1002405.1589999999</v>
      </c>
      <c r="BW13" s="10">
        <v>1152765.9328499998</v>
      </c>
      <c r="BX13" s="10">
        <v>1152765.9328499998</v>
      </c>
      <c r="BY13" s="10">
        <v>1152765.9328499998</v>
      </c>
      <c r="BZ13" s="10">
        <v>1152765.9328499998</v>
      </c>
      <c r="CA13" s="10">
        <v>1152765.9328499998</v>
      </c>
      <c r="CB13" s="10">
        <v>1152765.9328499998</v>
      </c>
      <c r="CC13" s="10">
        <v>1152765.9328499998</v>
      </c>
      <c r="CD13" s="10">
        <v>1152765.9328499998</v>
      </c>
      <c r="CE13" s="10">
        <v>1152765.9328499998</v>
      </c>
      <c r="CF13" s="10">
        <v>1152765.9328499998</v>
      </c>
      <c r="CG13" s="10">
        <v>1152765.9328499998</v>
      </c>
      <c r="CH13" s="10">
        <v>1152765.9328499998</v>
      </c>
      <c r="CI13" s="10">
        <v>1152765.9328499998</v>
      </c>
      <c r="CJ13" s="10">
        <v>1152765.9328499998</v>
      </c>
      <c r="CK13" s="10">
        <v>1152765.9328499998</v>
      </c>
      <c r="CL13" s="10">
        <v>1152765.9328499998</v>
      </c>
      <c r="CM13" s="10">
        <v>1152765.9328499998</v>
      </c>
      <c r="CN13" s="10">
        <v>1152765.9328499998</v>
      </c>
      <c r="CO13" s="10">
        <v>1152765.9328499998</v>
      </c>
      <c r="CP13" s="10">
        <v>1152765.9328499998</v>
      </c>
      <c r="CQ13" s="10">
        <v>1152765.9328499998</v>
      </c>
      <c r="CR13" s="10">
        <v>1152765.9328499998</v>
      </c>
      <c r="CS13" s="10">
        <v>1152765.9328499998</v>
      </c>
      <c r="CT13" s="10">
        <v>1152765.9328499998</v>
      </c>
      <c r="CU13" s="10">
        <v>1152765.9328499998</v>
      </c>
      <c r="CV13" s="10">
        <v>1152765.9328499998</v>
      </c>
      <c r="CW13" s="10">
        <v>1152765.9328499998</v>
      </c>
      <c r="CX13" s="10">
        <v>1152765.9328499998</v>
      </c>
      <c r="CY13" s="10">
        <v>1152765.9328499998</v>
      </c>
      <c r="CZ13" s="10">
        <v>1152765.9328499998</v>
      </c>
      <c r="DA13" s="10">
        <v>1152765.9328499998</v>
      </c>
      <c r="DB13" s="10">
        <v>1152765.9328499998</v>
      </c>
      <c r="DC13" s="10">
        <v>1152765.9328499998</v>
      </c>
      <c r="DD13" s="10">
        <v>1152765.9328499998</v>
      </c>
      <c r="DE13" s="10">
        <v>1152765.9328499998</v>
      </c>
      <c r="DF13" s="10">
        <v>1152765.9328499998</v>
      </c>
      <c r="DG13" s="10">
        <v>1325680.8227774997</v>
      </c>
      <c r="DH13" s="10">
        <v>1325680.8227774997</v>
      </c>
      <c r="DI13" s="10">
        <v>1325680.8227774997</v>
      </c>
      <c r="DJ13" s="10">
        <v>1325680.8227774997</v>
      </c>
      <c r="DK13" s="10">
        <v>1325680.8227774997</v>
      </c>
      <c r="DL13" s="10">
        <v>1325680.8227774997</v>
      </c>
      <c r="DM13" s="10">
        <v>1325680.8227774997</v>
      </c>
      <c r="DN13" s="10">
        <v>1325680.8227774997</v>
      </c>
      <c r="DO13" s="10">
        <v>1325680.8227774997</v>
      </c>
      <c r="DP13" s="10">
        <v>1325680.8227774997</v>
      </c>
      <c r="DQ13" s="10">
        <v>1325680.8227774997</v>
      </c>
      <c r="DR13" s="10">
        <v>1325680.8227774997</v>
      </c>
      <c r="DS13" s="10">
        <v>1325680.8227774997</v>
      </c>
      <c r="DT13" s="10">
        <v>1325680.8227774997</v>
      </c>
      <c r="DU13" s="10">
        <v>1325680.8227774997</v>
      </c>
      <c r="DV13" s="10">
        <v>1325680.8227774997</v>
      </c>
      <c r="DW13" s="10">
        <v>1325680.8227774997</v>
      </c>
      <c r="DX13" s="10">
        <v>1325680.8227774997</v>
      </c>
      <c r="DY13" s="10">
        <v>1325680.8227774997</v>
      </c>
      <c r="DZ13" s="10">
        <v>1325680.8227774997</v>
      </c>
      <c r="EA13" s="10">
        <v>1325680.8227774997</v>
      </c>
      <c r="EB13" s="10">
        <v>1325680.8227774997</v>
      </c>
      <c r="EC13" s="10">
        <v>1325680.8227774997</v>
      </c>
      <c r="ED13" s="10">
        <v>1325680.8227774997</v>
      </c>
      <c r="EE13" s="10">
        <v>1325680.8227774997</v>
      </c>
      <c r="EF13" s="10">
        <v>1325680.8227774997</v>
      </c>
      <c r="EG13" s="10">
        <v>1325680.8227774997</v>
      </c>
      <c r="EH13" s="10">
        <v>1325680.8227774997</v>
      </c>
      <c r="EI13" s="10">
        <v>1325680.8227774997</v>
      </c>
      <c r="EJ13" s="10">
        <v>1325680.8227774997</v>
      </c>
      <c r="EK13" s="10">
        <v>1325680.8227774997</v>
      </c>
      <c r="EL13" s="10">
        <v>1325680.8227774997</v>
      </c>
      <c r="EM13" s="10">
        <v>1325680.8227774997</v>
      </c>
      <c r="EN13" s="10">
        <v>1325680.8227774997</v>
      </c>
      <c r="EO13" s="10">
        <v>1325680.8227774997</v>
      </c>
      <c r="EP13" s="10">
        <v>1325680.8227774997</v>
      </c>
      <c r="EQ13" s="10">
        <v>1524532.9461941246</v>
      </c>
      <c r="ER13" s="10">
        <v>1524532.9461941246</v>
      </c>
      <c r="ES13" s="10">
        <v>1524532.9461941246</v>
      </c>
      <c r="ET13" s="10">
        <v>1524532.9461941246</v>
      </c>
      <c r="EU13" s="10">
        <v>1524532.9461941246</v>
      </c>
      <c r="EV13" s="10">
        <v>1524532.9461941246</v>
      </c>
      <c r="EW13" s="10">
        <v>1524532.9461941246</v>
      </c>
      <c r="EX13" s="10">
        <v>1524532.9461941246</v>
      </c>
      <c r="EY13" s="10">
        <v>1524532.9461941246</v>
      </c>
      <c r="EZ13" s="10">
        <v>1524532.9461941246</v>
      </c>
      <c r="FA13" s="10">
        <v>1524532.9461941246</v>
      </c>
      <c r="FB13" s="10">
        <v>1524532.9461941246</v>
      </c>
      <c r="FC13" s="10">
        <v>1524532.9461941246</v>
      </c>
      <c r="FD13" s="10">
        <v>1524532.9461941246</v>
      </c>
      <c r="FE13" s="10">
        <v>1524532.9461941246</v>
      </c>
      <c r="FF13" s="3" t="s">
        <v>192</v>
      </c>
    </row>
    <row r="14" spans="1:162" ht="16.5">
      <c r="A14" s="8" t="s">
        <v>190</v>
      </c>
      <c r="B14" s="9" t="s">
        <v>128</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v>66076</v>
      </c>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row>
    <row r="15" spans="1:162" ht="16.5">
      <c r="A15" s="8" t="s">
        <v>43</v>
      </c>
      <c r="B15" s="17" t="s">
        <v>189</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v>182355.64181999999</v>
      </c>
      <c r="AE15" s="10">
        <v>182355.64181999999</v>
      </c>
      <c r="AF15" s="10">
        <v>182355.64181999999</v>
      </c>
      <c r="AG15" s="10">
        <v>182355.64181999999</v>
      </c>
      <c r="AH15" s="10">
        <v>182355.64181999999</v>
      </c>
      <c r="AI15" s="10">
        <v>182355.64181999999</v>
      </c>
      <c r="AJ15" s="10">
        <v>182355.64181999999</v>
      </c>
      <c r="AK15" s="10">
        <v>182355.64181999999</v>
      </c>
      <c r="AL15" s="10">
        <v>182355.64181999999</v>
      </c>
      <c r="AM15" s="10">
        <v>209708.98809299999</v>
      </c>
      <c r="AN15" s="10">
        <v>209708.98809299999</v>
      </c>
      <c r="AO15" s="10">
        <v>209708.98809299999</v>
      </c>
      <c r="AP15" s="10">
        <v>209708.98809299999</v>
      </c>
      <c r="AQ15" s="10">
        <v>209708.98809299999</v>
      </c>
      <c r="AR15" s="10">
        <v>209708.98809299999</v>
      </c>
      <c r="AS15" s="10">
        <v>209708.98809299999</v>
      </c>
      <c r="AT15" s="10">
        <v>209708.98809299999</v>
      </c>
      <c r="AU15" s="10">
        <v>209708.98809299999</v>
      </c>
      <c r="AV15" s="10">
        <v>209708.98809299999</v>
      </c>
      <c r="AW15" s="10">
        <v>209708.98809299999</v>
      </c>
      <c r="AX15" s="10">
        <v>209708.98809299999</v>
      </c>
      <c r="AY15" s="10">
        <v>209708.98809299999</v>
      </c>
      <c r="AZ15" s="10">
        <v>209708.98809299999</v>
      </c>
      <c r="BA15" s="10">
        <v>209708.98809299999</v>
      </c>
      <c r="BB15" s="10">
        <v>209708.98809299999</v>
      </c>
      <c r="BC15" s="10">
        <v>209708.98809299999</v>
      </c>
      <c r="BD15" s="10">
        <v>209708.98809299999</v>
      </c>
      <c r="BE15" s="10">
        <v>209708.98809299999</v>
      </c>
      <c r="BF15" s="10">
        <v>209708.98809299999</v>
      </c>
      <c r="BG15" s="10">
        <v>209708.98809299999</v>
      </c>
      <c r="BH15" s="10">
        <v>209708.98809299999</v>
      </c>
      <c r="BI15" s="10">
        <v>209708.98809299999</v>
      </c>
      <c r="BJ15" s="10">
        <v>209708.98809299999</v>
      </c>
      <c r="BK15" s="10">
        <v>209708.98809299999</v>
      </c>
      <c r="BL15" s="10"/>
      <c r="BM15" s="10">
        <v>209708.98809299999</v>
      </c>
      <c r="BN15" s="10">
        <v>209708.98809299999</v>
      </c>
      <c r="BO15" s="10">
        <v>209708.98809299999</v>
      </c>
      <c r="BP15" s="10">
        <v>209708.98809299999</v>
      </c>
      <c r="BQ15" s="10">
        <v>209708.98809299999</v>
      </c>
      <c r="BR15" s="10">
        <v>209708.98809299999</v>
      </c>
      <c r="BS15" s="10">
        <v>50000</v>
      </c>
      <c r="BT15" s="10">
        <v>209708.98809299999</v>
      </c>
      <c r="BU15" s="10">
        <v>209708.98809299999</v>
      </c>
      <c r="BV15" s="10">
        <v>209708.98809299999</v>
      </c>
      <c r="BW15" s="10">
        <v>241165.33630694999</v>
      </c>
      <c r="BX15" s="10">
        <v>241165.33630694999</v>
      </c>
      <c r="BY15" s="10">
        <v>241165.33630694999</v>
      </c>
      <c r="BZ15" s="10">
        <v>241165.33630694999</v>
      </c>
      <c r="CA15" s="10">
        <v>241165.33630694999</v>
      </c>
      <c r="CB15" s="10">
        <v>241165.33630694999</v>
      </c>
      <c r="CC15" s="10">
        <v>241165.33630694999</v>
      </c>
      <c r="CD15" s="10">
        <v>241165.33630694999</v>
      </c>
      <c r="CE15" s="10">
        <v>241165.33630694999</v>
      </c>
      <c r="CF15" s="10">
        <v>241165.33630694999</v>
      </c>
      <c r="CG15" s="10">
        <v>241165.33630694999</v>
      </c>
      <c r="CH15" s="10">
        <v>241165.33630694999</v>
      </c>
      <c r="CI15" s="10">
        <v>241165.33630694999</v>
      </c>
      <c r="CJ15" s="10">
        <v>241165.33630694999</v>
      </c>
      <c r="CK15" s="10">
        <v>241165.33630694999</v>
      </c>
      <c r="CL15" s="10">
        <v>241165.33630694999</v>
      </c>
      <c r="CM15" s="10">
        <v>241165.33630694999</v>
      </c>
      <c r="CN15" s="10">
        <v>241165.33630694999</v>
      </c>
      <c r="CO15" s="10">
        <v>241165.33630694999</v>
      </c>
      <c r="CP15" s="10">
        <v>241165.33630694999</v>
      </c>
      <c r="CQ15" s="10">
        <v>241165.33630694999</v>
      </c>
      <c r="CR15" s="10">
        <v>241165.33630694999</v>
      </c>
      <c r="CS15" s="10">
        <v>241165.33630694999</v>
      </c>
      <c r="CT15" s="10">
        <v>241165.33630694999</v>
      </c>
      <c r="CU15" s="10">
        <v>241165.33630694999</v>
      </c>
      <c r="CV15" s="10">
        <v>241165.33630694999</v>
      </c>
      <c r="CW15" s="10">
        <v>241165.33630694999</v>
      </c>
      <c r="CX15" s="10">
        <v>241165.33630694999</v>
      </c>
      <c r="CY15" s="10">
        <v>241165.33630694999</v>
      </c>
      <c r="CZ15" s="10">
        <v>241165.33630694999</v>
      </c>
      <c r="DA15" s="10">
        <v>241165.33630694999</v>
      </c>
      <c r="DB15" s="10">
        <v>241165.33630694999</v>
      </c>
      <c r="DC15" s="10">
        <v>241165.33630694999</v>
      </c>
      <c r="DD15" s="10">
        <v>241165.33630694999</v>
      </c>
      <c r="DE15" s="10">
        <v>241165.33630694999</v>
      </c>
      <c r="DF15" s="10">
        <v>241165.33630694999</v>
      </c>
      <c r="DG15" s="10">
        <v>277340.13675299252</v>
      </c>
      <c r="DH15" s="10">
        <v>277340.13675299252</v>
      </c>
      <c r="DI15" s="10">
        <v>277340.13675299252</v>
      </c>
      <c r="DJ15" s="10">
        <v>277340.13675299252</v>
      </c>
      <c r="DK15" s="10">
        <v>277340.13675299252</v>
      </c>
      <c r="DL15" s="10">
        <v>277340.13675299252</v>
      </c>
      <c r="DM15" s="10">
        <v>277340.13675299252</v>
      </c>
      <c r="DN15" s="10">
        <v>277340.13675299252</v>
      </c>
      <c r="DO15" s="10">
        <v>277340.13675299252</v>
      </c>
      <c r="DP15" s="10">
        <v>277340.13675299252</v>
      </c>
      <c r="DQ15" s="10">
        <v>277340.13675299252</v>
      </c>
      <c r="DR15" s="10">
        <v>277340.13675299252</v>
      </c>
      <c r="DS15" s="10">
        <v>277340.13675299252</v>
      </c>
      <c r="DT15" s="10">
        <v>277340.13675299252</v>
      </c>
      <c r="DU15" s="10">
        <v>277340.13675299252</v>
      </c>
      <c r="DV15" s="10">
        <v>277340.13675299252</v>
      </c>
      <c r="DW15" s="10">
        <v>277340.13675299252</v>
      </c>
      <c r="DX15" s="10">
        <v>277340.13675299252</v>
      </c>
      <c r="DY15" s="10">
        <v>277340.13675299252</v>
      </c>
      <c r="DZ15" s="10">
        <v>277340.13675299252</v>
      </c>
      <c r="EA15" s="10">
        <v>277340.13675299252</v>
      </c>
      <c r="EB15" s="10">
        <v>277340.13675299252</v>
      </c>
      <c r="EC15" s="10">
        <v>277340.13675299252</v>
      </c>
      <c r="ED15" s="10">
        <v>277340.13675299252</v>
      </c>
      <c r="EE15" s="10">
        <v>277340.13675299252</v>
      </c>
      <c r="EF15" s="10">
        <v>277340.13675299252</v>
      </c>
      <c r="EG15" s="10">
        <v>277340.13675299252</v>
      </c>
      <c r="EH15" s="10">
        <v>277340.13675299252</v>
      </c>
      <c r="EI15" s="10">
        <v>277340.13675299252</v>
      </c>
      <c r="EJ15" s="10">
        <v>277340.13675299252</v>
      </c>
      <c r="EK15" s="10">
        <v>277340.13675299252</v>
      </c>
      <c r="EL15" s="10">
        <v>277340.13675299252</v>
      </c>
      <c r="EM15" s="10">
        <v>277340.13675299252</v>
      </c>
      <c r="EN15" s="10">
        <v>277340.13675299252</v>
      </c>
      <c r="EO15" s="10">
        <v>277340.13675299252</v>
      </c>
      <c r="EP15" s="10">
        <v>277340.13675299252</v>
      </c>
      <c r="EQ15" s="10">
        <v>318941.15726594138</v>
      </c>
      <c r="ER15" s="10">
        <v>318941.15726594138</v>
      </c>
      <c r="ES15" s="10">
        <v>318941.15726594138</v>
      </c>
      <c r="ET15" s="10">
        <v>318941.15726594138</v>
      </c>
      <c r="EU15" s="10">
        <v>318941.15726594138</v>
      </c>
      <c r="EV15" s="10">
        <v>318941.15726594138</v>
      </c>
      <c r="EW15" s="10">
        <v>318941.15726594138</v>
      </c>
      <c r="EX15" s="10">
        <v>318941.15726594138</v>
      </c>
      <c r="EY15" s="10">
        <v>318941.15726594138</v>
      </c>
      <c r="EZ15" s="10">
        <v>318941.15726594138</v>
      </c>
      <c r="FA15" s="10">
        <v>318941.15726594138</v>
      </c>
      <c r="FB15" s="10">
        <v>318941.15726594138</v>
      </c>
      <c r="FC15" s="10">
        <v>318941.15726594138</v>
      </c>
      <c r="FD15" s="10">
        <v>318941.15726594138</v>
      </c>
      <c r="FE15" s="10">
        <v>318941.15726594138</v>
      </c>
    </row>
    <row r="16" spans="1:162" s="45" customFormat="1" ht="16.5">
      <c r="A16" s="8" t="s">
        <v>44</v>
      </c>
      <c r="B16" s="89" t="s">
        <v>188</v>
      </c>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84">
        <v>146651</v>
      </c>
      <c r="AE16" s="84">
        <v>146651</v>
      </c>
      <c r="AF16" s="84">
        <v>146651</v>
      </c>
      <c r="AG16" s="84">
        <v>146651</v>
      </c>
      <c r="AH16" s="84">
        <v>146651</v>
      </c>
      <c r="AI16" s="84">
        <v>146651</v>
      </c>
      <c r="AJ16" s="84">
        <v>146651</v>
      </c>
      <c r="AK16" s="84">
        <v>146651</v>
      </c>
      <c r="AL16" s="84">
        <v>146651</v>
      </c>
      <c r="AM16" s="10">
        <f>AL16*1.15</f>
        <v>168648.65</v>
      </c>
      <c r="AN16" s="10">
        <f>AM16</f>
        <v>168648.65</v>
      </c>
      <c r="AO16" s="10">
        <f t="shared" ref="AO16:BV16" si="4">AN16</f>
        <v>168648.65</v>
      </c>
      <c r="AP16" s="10">
        <f t="shared" si="4"/>
        <v>168648.65</v>
      </c>
      <c r="AQ16" s="10">
        <f t="shared" si="4"/>
        <v>168648.65</v>
      </c>
      <c r="AR16" s="10">
        <f t="shared" si="4"/>
        <v>168648.65</v>
      </c>
      <c r="AS16" s="10">
        <f t="shared" si="4"/>
        <v>168648.65</v>
      </c>
      <c r="AT16" s="10">
        <f t="shared" si="4"/>
        <v>168648.65</v>
      </c>
      <c r="AU16" s="10">
        <f t="shared" si="4"/>
        <v>168648.65</v>
      </c>
      <c r="AV16" s="10">
        <f t="shared" si="4"/>
        <v>168648.65</v>
      </c>
      <c r="AW16" s="10">
        <f t="shared" si="4"/>
        <v>168648.65</v>
      </c>
      <c r="AX16" s="10">
        <f t="shared" si="4"/>
        <v>168648.65</v>
      </c>
      <c r="AY16" s="10">
        <f t="shared" si="4"/>
        <v>168648.65</v>
      </c>
      <c r="AZ16" s="10">
        <f t="shared" si="4"/>
        <v>168648.65</v>
      </c>
      <c r="BA16" s="10">
        <f t="shared" si="4"/>
        <v>168648.65</v>
      </c>
      <c r="BB16" s="10">
        <f t="shared" si="4"/>
        <v>168648.65</v>
      </c>
      <c r="BC16" s="10">
        <f t="shared" si="4"/>
        <v>168648.65</v>
      </c>
      <c r="BD16" s="10">
        <f t="shared" si="4"/>
        <v>168648.65</v>
      </c>
      <c r="BE16" s="10">
        <f t="shared" si="4"/>
        <v>168648.65</v>
      </c>
      <c r="BF16" s="10">
        <f t="shared" si="4"/>
        <v>168648.65</v>
      </c>
      <c r="BG16" s="10">
        <f t="shared" si="4"/>
        <v>168648.65</v>
      </c>
      <c r="BH16" s="10">
        <f t="shared" si="4"/>
        <v>168648.65</v>
      </c>
      <c r="BI16" s="10">
        <f t="shared" si="4"/>
        <v>168648.65</v>
      </c>
      <c r="BJ16" s="10">
        <f t="shared" si="4"/>
        <v>168648.65</v>
      </c>
      <c r="BK16" s="10">
        <f t="shared" si="4"/>
        <v>168648.65</v>
      </c>
      <c r="BL16" s="10">
        <v>145800</v>
      </c>
      <c r="BM16" s="10">
        <f t="shared" si="4"/>
        <v>145800</v>
      </c>
      <c r="BN16" s="10">
        <f t="shared" si="4"/>
        <v>145800</v>
      </c>
      <c r="BO16" s="10">
        <f t="shared" si="4"/>
        <v>145800</v>
      </c>
      <c r="BP16" s="10">
        <f t="shared" si="4"/>
        <v>145800</v>
      </c>
      <c r="BQ16" s="10">
        <f t="shared" si="4"/>
        <v>145800</v>
      </c>
      <c r="BR16" s="10">
        <f t="shared" si="4"/>
        <v>145800</v>
      </c>
      <c r="BS16" s="10">
        <v>89181</v>
      </c>
      <c r="BT16" s="10">
        <f t="shared" si="4"/>
        <v>89181</v>
      </c>
      <c r="BU16" s="10">
        <f t="shared" si="4"/>
        <v>89181</v>
      </c>
      <c r="BV16" s="10">
        <f t="shared" si="4"/>
        <v>89181</v>
      </c>
      <c r="BW16" s="10">
        <f>BV16*1.15</f>
        <v>102558.15</v>
      </c>
      <c r="BX16" s="10">
        <f>BW16</f>
        <v>102558.15</v>
      </c>
      <c r="BY16" s="10">
        <f t="shared" ref="BY16:DF16" si="5">BX16</f>
        <v>102558.15</v>
      </c>
      <c r="BZ16" s="10">
        <f t="shared" si="5"/>
        <v>102558.15</v>
      </c>
      <c r="CA16" s="10">
        <f t="shared" si="5"/>
        <v>102558.15</v>
      </c>
      <c r="CB16" s="10">
        <f t="shared" si="5"/>
        <v>102558.15</v>
      </c>
      <c r="CC16" s="10">
        <f t="shared" si="5"/>
        <v>102558.15</v>
      </c>
      <c r="CD16" s="10">
        <f t="shared" si="5"/>
        <v>102558.15</v>
      </c>
      <c r="CE16" s="10">
        <f t="shared" si="5"/>
        <v>102558.15</v>
      </c>
      <c r="CF16" s="10">
        <f t="shared" si="5"/>
        <v>102558.15</v>
      </c>
      <c r="CG16" s="10">
        <f t="shared" si="5"/>
        <v>102558.15</v>
      </c>
      <c r="CH16" s="10">
        <f t="shared" si="5"/>
        <v>102558.15</v>
      </c>
      <c r="CI16" s="10">
        <f t="shared" si="5"/>
        <v>102558.15</v>
      </c>
      <c r="CJ16" s="10">
        <f t="shared" si="5"/>
        <v>102558.15</v>
      </c>
      <c r="CK16" s="10">
        <f t="shared" si="5"/>
        <v>102558.15</v>
      </c>
      <c r="CL16" s="10">
        <f t="shared" si="5"/>
        <v>102558.15</v>
      </c>
      <c r="CM16" s="10">
        <f t="shared" si="5"/>
        <v>102558.15</v>
      </c>
      <c r="CN16" s="10">
        <f t="shared" si="5"/>
        <v>102558.15</v>
      </c>
      <c r="CO16" s="10">
        <f t="shared" si="5"/>
        <v>102558.15</v>
      </c>
      <c r="CP16" s="10">
        <f t="shared" si="5"/>
        <v>102558.15</v>
      </c>
      <c r="CQ16" s="10">
        <f t="shared" si="5"/>
        <v>102558.15</v>
      </c>
      <c r="CR16" s="10">
        <f t="shared" si="5"/>
        <v>102558.15</v>
      </c>
      <c r="CS16" s="10">
        <f t="shared" si="5"/>
        <v>102558.15</v>
      </c>
      <c r="CT16" s="10">
        <f t="shared" si="5"/>
        <v>102558.15</v>
      </c>
      <c r="CU16" s="10">
        <f t="shared" si="5"/>
        <v>102558.15</v>
      </c>
      <c r="CV16" s="10">
        <f t="shared" si="5"/>
        <v>102558.15</v>
      </c>
      <c r="CW16" s="10">
        <f t="shared" si="5"/>
        <v>102558.15</v>
      </c>
      <c r="CX16" s="10">
        <f t="shared" si="5"/>
        <v>102558.15</v>
      </c>
      <c r="CY16" s="10">
        <f t="shared" si="5"/>
        <v>102558.15</v>
      </c>
      <c r="CZ16" s="10">
        <f t="shared" si="5"/>
        <v>102558.15</v>
      </c>
      <c r="DA16" s="10">
        <f t="shared" si="5"/>
        <v>102558.15</v>
      </c>
      <c r="DB16" s="10">
        <f t="shared" si="5"/>
        <v>102558.15</v>
      </c>
      <c r="DC16" s="10">
        <f t="shared" si="5"/>
        <v>102558.15</v>
      </c>
      <c r="DD16" s="10">
        <f t="shared" si="5"/>
        <v>102558.15</v>
      </c>
      <c r="DE16" s="10">
        <f t="shared" si="5"/>
        <v>102558.15</v>
      </c>
      <c r="DF16" s="10">
        <f t="shared" si="5"/>
        <v>102558.15</v>
      </c>
      <c r="DG16" s="10">
        <f>DF16*1.15</f>
        <v>117941.87249999998</v>
      </c>
      <c r="DH16" s="10">
        <f>DG16</f>
        <v>117941.87249999998</v>
      </c>
      <c r="DI16" s="10">
        <f t="shared" ref="DI16:EP16" si="6">DH16</f>
        <v>117941.87249999998</v>
      </c>
      <c r="DJ16" s="10">
        <f t="shared" si="6"/>
        <v>117941.87249999998</v>
      </c>
      <c r="DK16" s="10">
        <f t="shared" si="6"/>
        <v>117941.87249999998</v>
      </c>
      <c r="DL16" s="10">
        <f t="shared" si="6"/>
        <v>117941.87249999998</v>
      </c>
      <c r="DM16" s="10">
        <f t="shared" si="6"/>
        <v>117941.87249999998</v>
      </c>
      <c r="DN16" s="10">
        <f t="shared" si="6"/>
        <v>117941.87249999998</v>
      </c>
      <c r="DO16" s="10">
        <f t="shared" si="6"/>
        <v>117941.87249999998</v>
      </c>
      <c r="DP16" s="10">
        <f t="shared" si="6"/>
        <v>117941.87249999998</v>
      </c>
      <c r="DQ16" s="10">
        <f t="shared" si="6"/>
        <v>117941.87249999998</v>
      </c>
      <c r="DR16" s="10">
        <f t="shared" si="6"/>
        <v>117941.87249999998</v>
      </c>
      <c r="DS16" s="10">
        <f t="shared" si="6"/>
        <v>117941.87249999998</v>
      </c>
      <c r="DT16" s="10">
        <f t="shared" si="6"/>
        <v>117941.87249999998</v>
      </c>
      <c r="DU16" s="10">
        <f t="shared" si="6"/>
        <v>117941.87249999998</v>
      </c>
      <c r="DV16" s="10">
        <f t="shared" si="6"/>
        <v>117941.87249999998</v>
      </c>
      <c r="DW16" s="10">
        <f t="shared" si="6"/>
        <v>117941.87249999998</v>
      </c>
      <c r="DX16" s="10">
        <f t="shared" si="6"/>
        <v>117941.87249999998</v>
      </c>
      <c r="DY16" s="10">
        <f t="shared" si="6"/>
        <v>117941.87249999998</v>
      </c>
      <c r="DZ16" s="10">
        <f t="shared" si="6"/>
        <v>117941.87249999998</v>
      </c>
      <c r="EA16" s="10">
        <f t="shared" si="6"/>
        <v>117941.87249999998</v>
      </c>
      <c r="EB16" s="10">
        <f t="shared" si="6"/>
        <v>117941.87249999998</v>
      </c>
      <c r="EC16" s="10">
        <f t="shared" si="6"/>
        <v>117941.87249999998</v>
      </c>
      <c r="ED16" s="10">
        <f t="shared" si="6"/>
        <v>117941.87249999998</v>
      </c>
      <c r="EE16" s="10">
        <f t="shared" si="6"/>
        <v>117941.87249999998</v>
      </c>
      <c r="EF16" s="10">
        <f t="shared" si="6"/>
        <v>117941.87249999998</v>
      </c>
      <c r="EG16" s="10">
        <f t="shared" si="6"/>
        <v>117941.87249999998</v>
      </c>
      <c r="EH16" s="10">
        <f t="shared" si="6"/>
        <v>117941.87249999998</v>
      </c>
      <c r="EI16" s="10">
        <f t="shared" si="6"/>
        <v>117941.87249999998</v>
      </c>
      <c r="EJ16" s="10">
        <f t="shared" si="6"/>
        <v>117941.87249999998</v>
      </c>
      <c r="EK16" s="10">
        <f t="shared" si="6"/>
        <v>117941.87249999998</v>
      </c>
      <c r="EL16" s="10">
        <f t="shared" si="6"/>
        <v>117941.87249999998</v>
      </c>
      <c r="EM16" s="10">
        <f t="shared" si="6"/>
        <v>117941.87249999998</v>
      </c>
      <c r="EN16" s="10">
        <f t="shared" si="6"/>
        <v>117941.87249999998</v>
      </c>
      <c r="EO16" s="10">
        <f t="shared" si="6"/>
        <v>117941.87249999998</v>
      </c>
      <c r="EP16" s="10">
        <f t="shared" si="6"/>
        <v>117941.87249999998</v>
      </c>
      <c r="EQ16" s="10">
        <f>EP16*1.15</f>
        <v>135633.15337499997</v>
      </c>
      <c r="ER16" s="10">
        <f>EQ16</f>
        <v>135633.15337499997</v>
      </c>
      <c r="ES16" s="10">
        <f t="shared" ref="ES16:FE16" si="7">ER16</f>
        <v>135633.15337499997</v>
      </c>
      <c r="ET16" s="10">
        <f t="shared" si="7"/>
        <v>135633.15337499997</v>
      </c>
      <c r="EU16" s="10">
        <f t="shared" si="7"/>
        <v>135633.15337499997</v>
      </c>
      <c r="EV16" s="10">
        <f t="shared" si="7"/>
        <v>135633.15337499997</v>
      </c>
      <c r="EW16" s="10">
        <f t="shared" si="7"/>
        <v>135633.15337499997</v>
      </c>
      <c r="EX16" s="10">
        <f t="shared" si="7"/>
        <v>135633.15337499997</v>
      </c>
      <c r="EY16" s="10">
        <f t="shared" si="7"/>
        <v>135633.15337499997</v>
      </c>
      <c r="EZ16" s="10">
        <f t="shared" si="7"/>
        <v>135633.15337499997</v>
      </c>
      <c r="FA16" s="10">
        <f t="shared" si="7"/>
        <v>135633.15337499997</v>
      </c>
      <c r="FB16" s="10">
        <f t="shared" si="7"/>
        <v>135633.15337499997</v>
      </c>
      <c r="FC16" s="10">
        <f t="shared" si="7"/>
        <v>135633.15337499997</v>
      </c>
      <c r="FD16" s="10">
        <f t="shared" si="7"/>
        <v>135633.15337499997</v>
      </c>
      <c r="FE16" s="10">
        <f t="shared" si="7"/>
        <v>135633.15337499997</v>
      </c>
    </row>
    <row r="17" spans="1:162" ht="16.5">
      <c r="A17" s="8" t="s">
        <v>45</v>
      </c>
      <c r="B17" s="9" t="s">
        <v>46</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v>427495.25</v>
      </c>
      <c r="AE17" s="10">
        <v>427495.25</v>
      </c>
      <c r="AF17" s="10">
        <v>427495.25</v>
      </c>
      <c r="AG17" s="10">
        <v>427495.25</v>
      </c>
      <c r="AH17" s="10">
        <v>427495.25</v>
      </c>
      <c r="AI17" s="10">
        <v>427495.25</v>
      </c>
      <c r="AJ17" s="10">
        <v>427495.25</v>
      </c>
      <c r="AK17" s="10">
        <v>427495.25</v>
      </c>
      <c r="AL17" s="10">
        <v>427495.25</v>
      </c>
      <c r="AM17" s="10">
        <v>491619.53749999998</v>
      </c>
      <c r="AN17" s="10">
        <v>491619.53749999998</v>
      </c>
      <c r="AO17" s="10">
        <v>491619.53749999998</v>
      </c>
      <c r="AP17" s="10">
        <v>491619.53749999998</v>
      </c>
      <c r="AQ17" s="10">
        <v>491619.53749999998</v>
      </c>
      <c r="AR17" s="10">
        <v>491619.53749999998</v>
      </c>
      <c r="AS17" s="10">
        <v>491619.53749999998</v>
      </c>
      <c r="AT17" s="10">
        <v>491619.53749999998</v>
      </c>
      <c r="AU17" s="10">
        <v>491619.53749999998</v>
      </c>
      <c r="AV17" s="10">
        <v>491619.53749999998</v>
      </c>
      <c r="AW17" s="10">
        <v>491619.53749999998</v>
      </c>
      <c r="AX17" s="10">
        <v>491619.53749999998</v>
      </c>
      <c r="AY17" s="10">
        <v>491619.53749999998</v>
      </c>
      <c r="AZ17" s="10">
        <v>491619.53749999998</v>
      </c>
      <c r="BA17" s="10">
        <v>491619.53749999998</v>
      </c>
      <c r="BB17" s="10">
        <v>491619.53749999998</v>
      </c>
      <c r="BC17" s="10">
        <v>491619.53749999998</v>
      </c>
      <c r="BD17" s="10">
        <v>491619.53749999998</v>
      </c>
      <c r="BE17" s="10">
        <v>491619.53749999998</v>
      </c>
      <c r="BF17" s="10">
        <v>491619.53749999998</v>
      </c>
      <c r="BG17" s="10">
        <v>491619.53749999998</v>
      </c>
      <c r="BH17" s="10">
        <v>491619.53749999998</v>
      </c>
      <c r="BI17" s="10">
        <v>491619.53749999998</v>
      </c>
      <c r="BJ17" s="10">
        <v>491619.53749999998</v>
      </c>
      <c r="BK17" s="10">
        <v>491619.53749999998</v>
      </c>
      <c r="BL17" s="10">
        <v>371736</v>
      </c>
      <c r="BM17" s="10">
        <v>491619.53749999998</v>
      </c>
      <c r="BN17" s="10">
        <v>491619.53749999998</v>
      </c>
      <c r="BO17" s="10">
        <v>491619.53749999998</v>
      </c>
      <c r="BP17" s="10">
        <v>491619.53749999998</v>
      </c>
      <c r="BQ17" s="10">
        <v>491619.53749999998</v>
      </c>
      <c r="BR17" s="10">
        <v>491619.53749999998</v>
      </c>
      <c r="BS17" s="10">
        <v>185867</v>
      </c>
      <c r="BT17" s="10">
        <v>491619.53749999998</v>
      </c>
      <c r="BU17" s="10">
        <v>491619.53749999998</v>
      </c>
      <c r="BV17" s="10">
        <v>491619.53749999998</v>
      </c>
      <c r="BW17" s="10">
        <v>565362.46812500001</v>
      </c>
      <c r="BX17" s="10">
        <v>565362.46812500001</v>
      </c>
      <c r="BY17" s="10">
        <v>565362.46812500001</v>
      </c>
      <c r="BZ17" s="10">
        <v>565362.46812500001</v>
      </c>
      <c r="CA17" s="10">
        <v>565362.46812500001</v>
      </c>
      <c r="CB17" s="10">
        <v>565362.46812500001</v>
      </c>
      <c r="CC17" s="10">
        <v>565362.46812500001</v>
      </c>
      <c r="CD17" s="10">
        <v>565362.46812500001</v>
      </c>
      <c r="CE17" s="10">
        <v>565362.46812500001</v>
      </c>
      <c r="CF17" s="10">
        <v>565362.46812500001</v>
      </c>
      <c r="CG17" s="10">
        <v>565362.46812500001</v>
      </c>
      <c r="CH17" s="10">
        <v>565362.46812500001</v>
      </c>
      <c r="CI17" s="10">
        <v>565362.46812500001</v>
      </c>
      <c r="CJ17" s="10">
        <v>565362.46812500001</v>
      </c>
      <c r="CK17" s="10">
        <v>565362.46812500001</v>
      </c>
      <c r="CL17" s="10">
        <v>565362.46812500001</v>
      </c>
      <c r="CM17" s="10">
        <v>565362.46812500001</v>
      </c>
      <c r="CN17" s="10">
        <v>565362.46812500001</v>
      </c>
      <c r="CO17" s="10">
        <v>565362.46812500001</v>
      </c>
      <c r="CP17" s="10">
        <v>565362.46812500001</v>
      </c>
      <c r="CQ17" s="10">
        <v>565362.46812500001</v>
      </c>
      <c r="CR17" s="10">
        <v>565362.46812500001</v>
      </c>
      <c r="CS17" s="10">
        <v>565362.46812500001</v>
      </c>
      <c r="CT17" s="10">
        <v>565362.46812500001</v>
      </c>
      <c r="CU17" s="10">
        <v>565362.46812500001</v>
      </c>
      <c r="CV17" s="10">
        <v>565362.46812500001</v>
      </c>
      <c r="CW17" s="10">
        <v>565362.46812500001</v>
      </c>
      <c r="CX17" s="10">
        <v>565362.46812500001</v>
      </c>
      <c r="CY17" s="10">
        <v>565362.46812500001</v>
      </c>
      <c r="CZ17" s="10">
        <v>565362.46812500001</v>
      </c>
      <c r="DA17" s="10">
        <v>565362.46812500001</v>
      </c>
      <c r="DB17" s="10">
        <v>565362.46812500001</v>
      </c>
      <c r="DC17" s="10">
        <v>565362.46812500001</v>
      </c>
      <c r="DD17" s="10">
        <v>565362.46812500001</v>
      </c>
      <c r="DE17" s="10">
        <v>565362.46812500001</v>
      </c>
      <c r="DF17" s="10">
        <v>565362.46812500001</v>
      </c>
      <c r="DG17" s="10">
        <v>650166.83834374999</v>
      </c>
      <c r="DH17" s="10">
        <v>650166.83834374999</v>
      </c>
      <c r="DI17" s="10">
        <v>650166.83834374999</v>
      </c>
      <c r="DJ17" s="10">
        <v>650166.83834374999</v>
      </c>
      <c r="DK17" s="10">
        <v>650166.83834374999</v>
      </c>
      <c r="DL17" s="10">
        <v>650166.83834374999</v>
      </c>
      <c r="DM17" s="10">
        <v>650166.83834374999</v>
      </c>
      <c r="DN17" s="10">
        <v>650166.83834374999</v>
      </c>
      <c r="DO17" s="10">
        <v>650166.83834374999</v>
      </c>
      <c r="DP17" s="10">
        <v>650166.83834374999</v>
      </c>
      <c r="DQ17" s="10">
        <v>650166.83834374999</v>
      </c>
      <c r="DR17" s="10">
        <v>650166.83834374999</v>
      </c>
      <c r="DS17" s="10">
        <v>650166.83834374999</v>
      </c>
      <c r="DT17" s="10">
        <v>650166.83834374999</v>
      </c>
      <c r="DU17" s="10">
        <v>650166.83834374999</v>
      </c>
      <c r="DV17" s="10">
        <v>650166.83834374999</v>
      </c>
      <c r="DW17" s="10">
        <v>650166.83834374999</v>
      </c>
      <c r="DX17" s="10">
        <v>650166.83834374999</v>
      </c>
      <c r="DY17" s="10">
        <v>650166.83834374999</v>
      </c>
      <c r="DZ17" s="10">
        <v>650166.83834374999</v>
      </c>
      <c r="EA17" s="10">
        <v>650166.83834374999</v>
      </c>
      <c r="EB17" s="10">
        <v>650166.83834374999</v>
      </c>
      <c r="EC17" s="10">
        <v>650166.83834374999</v>
      </c>
      <c r="ED17" s="10">
        <v>650166.83834374999</v>
      </c>
      <c r="EE17" s="10">
        <v>650166.83834374999</v>
      </c>
      <c r="EF17" s="10">
        <v>650166.83834374999</v>
      </c>
      <c r="EG17" s="10">
        <v>650166.83834374999</v>
      </c>
      <c r="EH17" s="10">
        <v>650166.83834374999</v>
      </c>
      <c r="EI17" s="10">
        <v>650166.83834374999</v>
      </c>
      <c r="EJ17" s="10">
        <v>650166.83834374999</v>
      </c>
      <c r="EK17" s="10">
        <v>650166.83834374999</v>
      </c>
      <c r="EL17" s="10">
        <v>650166.83834374999</v>
      </c>
      <c r="EM17" s="10">
        <v>650166.83834374999</v>
      </c>
      <c r="EN17" s="10">
        <v>650166.83834374999</v>
      </c>
      <c r="EO17" s="10">
        <v>650166.83834374999</v>
      </c>
      <c r="EP17" s="10">
        <v>650166.83834374999</v>
      </c>
      <c r="EQ17" s="10">
        <v>747691.86409531254</v>
      </c>
      <c r="ER17" s="10">
        <v>747691.86409531254</v>
      </c>
      <c r="ES17" s="10">
        <v>747691.86409531254</v>
      </c>
      <c r="ET17" s="10">
        <v>747691.86409531254</v>
      </c>
      <c r="EU17" s="10">
        <v>747691.86409531254</v>
      </c>
      <c r="EV17" s="10">
        <v>747691.86409531254</v>
      </c>
      <c r="EW17" s="10">
        <v>747691.86409531254</v>
      </c>
      <c r="EX17" s="10">
        <v>747691.86409531254</v>
      </c>
      <c r="EY17" s="10">
        <v>747691.86409531254</v>
      </c>
      <c r="EZ17" s="10">
        <v>747691.86409531254</v>
      </c>
      <c r="FA17" s="10">
        <v>747691.86409531254</v>
      </c>
      <c r="FB17" s="10">
        <v>747691.86409531254</v>
      </c>
      <c r="FC17" s="10">
        <v>747691.86409531254</v>
      </c>
      <c r="FD17" s="10">
        <v>747691.86409531254</v>
      </c>
      <c r="FE17" s="10">
        <v>747691.86409531254</v>
      </c>
    </row>
    <row r="18" spans="1:162" ht="16.5">
      <c r="A18" s="8" t="s">
        <v>47</v>
      </c>
      <c r="B18" s="9" t="s">
        <v>48</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v>74999.637000000002</v>
      </c>
      <c r="AE18" s="10">
        <v>74999.637000000002</v>
      </c>
      <c r="AF18" s="10">
        <v>74999.637000000002</v>
      </c>
      <c r="AG18" s="10">
        <v>74999.637000000002</v>
      </c>
      <c r="AH18" s="10">
        <v>74999.637000000002</v>
      </c>
      <c r="AI18" s="10">
        <v>74999.637000000002</v>
      </c>
      <c r="AJ18" s="10">
        <v>74999.637000000002</v>
      </c>
      <c r="AK18" s="10">
        <v>74999.637000000002</v>
      </c>
      <c r="AL18" s="10">
        <v>74999.637000000002</v>
      </c>
      <c r="AM18" s="10">
        <v>86249.582550000006</v>
      </c>
      <c r="AN18" s="10">
        <v>86249.582550000006</v>
      </c>
      <c r="AO18" s="10">
        <v>86249.582550000006</v>
      </c>
      <c r="AP18" s="10">
        <v>86249.582550000006</v>
      </c>
      <c r="AQ18" s="10">
        <v>86249.582550000006</v>
      </c>
      <c r="AR18" s="10">
        <v>86249.582550000006</v>
      </c>
      <c r="AS18" s="10">
        <v>86249.582550000006</v>
      </c>
      <c r="AT18" s="10">
        <v>86249.582550000006</v>
      </c>
      <c r="AU18" s="10">
        <v>86249.582550000006</v>
      </c>
      <c r="AV18" s="10">
        <v>86249.582550000006</v>
      </c>
      <c r="AW18" s="10">
        <v>86249.582550000006</v>
      </c>
      <c r="AX18" s="10">
        <v>86249.582550000006</v>
      </c>
      <c r="AY18" s="10">
        <v>86249.582550000006</v>
      </c>
      <c r="AZ18" s="10">
        <v>86249.582550000006</v>
      </c>
      <c r="BA18" s="10">
        <v>86249.582550000006</v>
      </c>
      <c r="BB18" s="10">
        <v>86249.582550000006</v>
      </c>
      <c r="BC18" s="10">
        <v>86249.582550000006</v>
      </c>
      <c r="BD18" s="10">
        <v>86249.582550000006</v>
      </c>
      <c r="BE18" s="10">
        <v>86249.582550000006</v>
      </c>
      <c r="BF18" s="10">
        <v>86249.582550000006</v>
      </c>
      <c r="BG18" s="10">
        <v>86249.582550000006</v>
      </c>
      <c r="BH18" s="10">
        <v>86249.582550000006</v>
      </c>
      <c r="BI18" s="10">
        <v>86249.582550000006</v>
      </c>
      <c r="BJ18" s="10">
        <v>86249.582550000006</v>
      </c>
      <c r="BK18" s="10">
        <v>86249.582550000006</v>
      </c>
      <c r="BL18" s="10">
        <v>60132</v>
      </c>
      <c r="BM18" s="10">
        <v>86249.582550000006</v>
      </c>
      <c r="BN18" s="10">
        <v>86249.582550000006</v>
      </c>
      <c r="BO18" s="10">
        <v>86249.582550000006</v>
      </c>
      <c r="BP18" s="10">
        <v>86249.582550000006</v>
      </c>
      <c r="BQ18" s="10">
        <v>86249.582550000006</v>
      </c>
      <c r="BR18" s="10">
        <v>86249.582550000006</v>
      </c>
      <c r="BS18" s="10">
        <v>30066</v>
      </c>
      <c r="BT18" s="10">
        <v>86249.582550000006</v>
      </c>
      <c r="BU18" s="10">
        <v>86249.582550000006</v>
      </c>
      <c r="BV18" s="10">
        <v>86249.582550000006</v>
      </c>
      <c r="BW18" s="10">
        <v>99187.019932499999</v>
      </c>
      <c r="BX18" s="10">
        <v>99187.019932499999</v>
      </c>
      <c r="BY18" s="10">
        <v>99187.019932499999</v>
      </c>
      <c r="BZ18" s="10">
        <v>99187.019932499999</v>
      </c>
      <c r="CA18" s="10">
        <v>99187.019932499999</v>
      </c>
      <c r="CB18" s="10">
        <v>99187.019932499999</v>
      </c>
      <c r="CC18" s="10">
        <v>99187.019932499999</v>
      </c>
      <c r="CD18" s="10">
        <v>99187.019932499999</v>
      </c>
      <c r="CE18" s="10">
        <v>99187.019932499999</v>
      </c>
      <c r="CF18" s="10">
        <v>99187.019932499999</v>
      </c>
      <c r="CG18" s="10">
        <v>99187.019932499999</v>
      </c>
      <c r="CH18" s="10">
        <v>99187.019932499999</v>
      </c>
      <c r="CI18" s="10">
        <v>99187.019932499999</v>
      </c>
      <c r="CJ18" s="10">
        <v>99187.019932499999</v>
      </c>
      <c r="CK18" s="10">
        <v>99187.019932499999</v>
      </c>
      <c r="CL18" s="10">
        <v>99187.019932499999</v>
      </c>
      <c r="CM18" s="10">
        <v>99187.019932499999</v>
      </c>
      <c r="CN18" s="10">
        <v>99187.019932499999</v>
      </c>
      <c r="CO18" s="10">
        <v>99187.019932499999</v>
      </c>
      <c r="CP18" s="10">
        <v>99187.019932499999</v>
      </c>
      <c r="CQ18" s="10">
        <v>99187.019932499999</v>
      </c>
      <c r="CR18" s="10">
        <v>99187.019932499999</v>
      </c>
      <c r="CS18" s="10">
        <v>99187.019932499999</v>
      </c>
      <c r="CT18" s="10">
        <v>99187.019932499999</v>
      </c>
      <c r="CU18" s="10">
        <v>99187.019932499999</v>
      </c>
      <c r="CV18" s="10">
        <v>99187.019932499999</v>
      </c>
      <c r="CW18" s="10">
        <v>99187.019932499999</v>
      </c>
      <c r="CX18" s="10">
        <v>99187.019932499999</v>
      </c>
      <c r="CY18" s="10">
        <v>99187.019932499999</v>
      </c>
      <c r="CZ18" s="10">
        <v>99187.019932499999</v>
      </c>
      <c r="DA18" s="10">
        <v>99187.019932499999</v>
      </c>
      <c r="DB18" s="10">
        <v>99187.019932499999</v>
      </c>
      <c r="DC18" s="10">
        <v>99187.019932499999</v>
      </c>
      <c r="DD18" s="10">
        <v>99187.019932499999</v>
      </c>
      <c r="DE18" s="10">
        <v>99187.019932499999</v>
      </c>
      <c r="DF18" s="10">
        <v>99187.019932499999</v>
      </c>
      <c r="DG18" s="10">
        <v>114065.07292237499</v>
      </c>
      <c r="DH18" s="10">
        <v>114065.07292237499</v>
      </c>
      <c r="DI18" s="10">
        <v>114065.07292237499</v>
      </c>
      <c r="DJ18" s="10">
        <v>114065.07292237499</v>
      </c>
      <c r="DK18" s="10">
        <v>114065.07292237499</v>
      </c>
      <c r="DL18" s="10">
        <v>114065.07292237499</v>
      </c>
      <c r="DM18" s="10">
        <v>114065.07292237499</v>
      </c>
      <c r="DN18" s="10">
        <v>114065.07292237499</v>
      </c>
      <c r="DO18" s="10">
        <v>114065.07292237499</v>
      </c>
      <c r="DP18" s="10">
        <v>114065.07292237499</v>
      </c>
      <c r="DQ18" s="10">
        <v>114065.07292237499</v>
      </c>
      <c r="DR18" s="10">
        <v>114065.07292237499</v>
      </c>
      <c r="DS18" s="10">
        <v>114065.07292237499</v>
      </c>
      <c r="DT18" s="10">
        <v>114065.07292237499</v>
      </c>
      <c r="DU18" s="10">
        <v>114065.07292237499</v>
      </c>
      <c r="DV18" s="10">
        <v>114065.07292237499</v>
      </c>
      <c r="DW18" s="10">
        <v>114065.07292237499</v>
      </c>
      <c r="DX18" s="10">
        <v>114065.07292237499</v>
      </c>
      <c r="DY18" s="10">
        <v>114065.07292237499</v>
      </c>
      <c r="DZ18" s="10">
        <v>114065.07292237499</v>
      </c>
      <c r="EA18" s="10">
        <v>114065.07292237499</v>
      </c>
      <c r="EB18" s="10">
        <v>114065.07292237499</v>
      </c>
      <c r="EC18" s="10">
        <v>114065.07292237499</v>
      </c>
      <c r="ED18" s="10">
        <v>114065.07292237499</v>
      </c>
      <c r="EE18" s="10">
        <v>114065.07292237499</v>
      </c>
      <c r="EF18" s="10">
        <v>114065.07292237499</v>
      </c>
      <c r="EG18" s="10">
        <v>114065.07292237499</v>
      </c>
      <c r="EH18" s="10">
        <v>114065.07292237499</v>
      </c>
      <c r="EI18" s="10">
        <v>114065.07292237499</v>
      </c>
      <c r="EJ18" s="10">
        <v>114065.07292237499</v>
      </c>
      <c r="EK18" s="10">
        <v>114065.07292237499</v>
      </c>
      <c r="EL18" s="10">
        <v>114065.07292237499</v>
      </c>
      <c r="EM18" s="10">
        <v>114065.07292237499</v>
      </c>
      <c r="EN18" s="10">
        <v>114065.07292237499</v>
      </c>
      <c r="EO18" s="10">
        <v>114065.07292237499</v>
      </c>
      <c r="EP18" s="10">
        <v>114065.07292237499</v>
      </c>
      <c r="EQ18" s="10">
        <v>131174.83386073125</v>
      </c>
      <c r="ER18" s="10">
        <v>131174.83386073125</v>
      </c>
      <c r="ES18" s="10">
        <v>131174.83386073125</v>
      </c>
      <c r="ET18" s="10">
        <v>131174.83386073125</v>
      </c>
      <c r="EU18" s="10">
        <v>131174.83386073125</v>
      </c>
      <c r="EV18" s="10">
        <v>131174.83386073125</v>
      </c>
      <c r="EW18" s="10">
        <v>131174.83386073125</v>
      </c>
      <c r="EX18" s="10">
        <v>131174.83386073125</v>
      </c>
      <c r="EY18" s="10">
        <v>131174.83386073125</v>
      </c>
      <c r="EZ18" s="10">
        <v>131174.83386073125</v>
      </c>
      <c r="FA18" s="10">
        <v>131174.83386073125</v>
      </c>
      <c r="FB18" s="10">
        <v>131174.83386073125</v>
      </c>
      <c r="FC18" s="10">
        <v>131174.83386073125</v>
      </c>
      <c r="FD18" s="10">
        <v>131174.83386073125</v>
      </c>
      <c r="FE18" s="10">
        <v>131174.83386073125</v>
      </c>
    </row>
    <row r="19" spans="1:162" s="45" customFormat="1" ht="16.5">
      <c r="A19" s="8" t="s">
        <v>49</v>
      </c>
      <c r="B19" s="83" t="s">
        <v>50</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84">
        <v>242595</v>
      </c>
      <c r="AE19" s="84">
        <v>242595</v>
      </c>
      <c r="AF19" s="84">
        <v>242595</v>
      </c>
      <c r="AG19" s="84">
        <v>242595</v>
      </c>
      <c r="AH19" s="84">
        <v>242595</v>
      </c>
      <c r="AI19" s="84">
        <v>242595</v>
      </c>
      <c r="AJ19" s="84">
        <v>242595</v>
      </c>
      <c r="AK19" s="84">
        <v>242595</v>
      </c>
      <c r="AL19" s="84">
        <v>242595</v>
      </c>
      <c r="AM19" s="10">
        <f>AL19*1.15</f>
        <v>278984.25</v>
      </c>
      <c r="AN19" s="10">
        <f>AM19</f>
        <v>278984.25</v>
      </c>
      <c r="AO19" s="10">
        <f t="shared" ref="AO19:BV19" si="8">AN19</f>
        <v>278984.25</v>
      </c>
      <c r="AP19" s="10">
        <f t="shared" si="8"/>
        <v>278984.25</v>
      </c>
      <c r="AQ19" s="10">
        <f t="shared" si="8"/>
        <v>278984.25</v>
      </c>
      <c r="AR19" s="10">
        <f t="shared" si="8"/>
        <v>278984.25</v>
      </c>
      <c r="AS19" s="10">
        <f t="shared" si="8"/>
        <v>278984.25</v>
      </c>
      <c r="AT19" s="10">
        <f t="shared" si="8"/>
        <v>278984.25</v>
      </c>
      <c r="AU19" s="10">
        <f t="shared" si="8"/>
        <v>278984.25</v>
      </c>
      <c r="AV19" s="10">
        <f t="shared" si="8"/>
        <v>278984.25</v>
      </c>
      <c r="AW19" s="10">
        <f t="shared" si="8"/>
        <v>278984.25</v>
      </c>
      <c r="AX19" s="10">
        <f t="shared" si="8"/>
        <v>278984.25</v>
      </c>
      <c r="AY19" s="10">
        <f t="shared" si="8"/>
        <v>278984.25</v>
      </c>
      <c r="AZ19" s="10">
        <f t="shared" si="8"/>
        <v>278984.25</v>
      </c>
      <c r="BA19" s="10">
        <f t="shared" si="8"/>
        <v>278984.25</v>
      </c>
      <c r="BB19" s="10">
        <f t="shared" si="8"/>
        <v>278984.25</v>
      </c>
      <c r="BC19" s="10">
        <f t="shared" si="8"/>
        <v>278984.25</v>
      </c>
      <c r="BD19" s="10">
        <f t="shared" si="8"/>
        <v>278984.25</v>
      </c>
      <c r="BE19" s="10">
        <f t="shared" si="8"/>
        <v>278984.25</v>
      </c>
      <c r="BF19" s="10">
        <f t="shared" si="8"/>
        <v>278984.25</v>
      </c>
      <c r="BG19" s="10">
        <f t="shared" si="8"/>
        <v>278984.25</v>
      </c>
      <c r="BH19" s="10">
        <f t="shared" si="8"/>
        <v>278984.25</v>
      </c>
      <c r="BI19" s="10">
        <f t="shared" si="8"/>
        <v>278984.25</v>
      </c>
      <c r="BJ19" s="10">
        <f t="shared" si="8"/>
        <v>278984.25</v>
      </c>
      <c r="BK19" s="10">
        <f t="shared" si="8"/>
        <v>278984.25</v>
      </c>
      <c r="BL19" s="10">
        <v>185990</v>
      </c>
      <c r="BM19" s="10">
        <f t="shared" si="8"/>
        <v>185990</v>
      </c>
      <c r="BN19" s="10">
        <f t="shared" si="8"/>
        <v>185990</v>
      </c>
      <c r="BO19" s="10">
        <f t="shared" si="8"/>
        <v>185990</v>
      </c>
      <c r="BP19" s="10">
        <f t="shared" si="8"/>
        <v>185990</v>
      </c>
      <c r="BQ19" s="10">
        <f t="shared" si="8"/>
        <v>185990</v>
      </c>
      <c r="BR19" s="10">
        <f t="shared" si="8"/>
        <v>185990</v>
      </c>
      <c r="BS19" s="10">
        <v>92995</v>
      </c>
      <c r="BT19" s="10">
        <f t="shared" si="8"/>
        <v>92995</v>
      </c>
      <c r="BU19" s="10">
        <f t="shared" si="8"/>
        <v>92995</v>
      </c>
      <c r="BV19" s="10">
        <f t="shared" si="8"/>
        <v>92995</v>
      </c>
      <c r="BW19" s="10">
        <f>BV19*1.15</f>
        <v>106944.24999999999</v>
      </c>
      <c r="BX19" s="10">
        <f>BW19</f>
        <v>106944.24999999999</v>
      </c>
      <c r="BY19" s="10">
        <f t="shared" ref="BY19:DF19" si="9">BX19</f>
        <v>106944.24999999999</v>
      </c>
      <c r="BZ19" s="10">
        <f t="shared" si="9"/>
        <v>106944.24999999999</v>
      </c>
      <c r="CA19" s="10">
        <f t="shared" si="9"/>
        <v>106944.24999999999</v>
      </c>
      <c r="CB19" s="10">
        <f t="shared" si="9"/>
        <v>106944.24999999999</v>
      </c>
      <c r="CC19" s="10">
        <f t="shared" si="9"/>
        <v>106944.24999999999</v>
      </c>
      <c r="CD19" s="10">
        <f t="shared" si="9"/>
        <v>106944.24999999999</v>
      </c>
      <c r="CE19" s="10">
        <f t="shared" si="9"/>
        <v>106944.24999999999</v>
      </c>
      <c r="CF19" s="10">
        <f t="shared" si="9"/>
        <v>106944.24999999999</v>
      </c>
      <c r="CG19" s="10">
        <f t="shared" si="9"/>
        <v>106944.24999999999</v>
      </c>
      <c r="CH19" s="10">
        <f t="shared" si="9"/>
        <v>106944.24999999999</v>
      </c>
      <c r="CI19" s="10">
        <f t="shared" si="9"/>
        <v>106944.24999999999</v>
      </c>
      <c r="CJ19" s="10">
        <f t="shared" si="9"/>
        <v>106944.24999999999</v>
      </c>
      <c r="CK19" s="10">
        <f t="shared" si="9"/>
        <v>106944.24999999999</v>
      </c>
      <c r="CL19" s="10">
        <f t="shared" si="9"/>
        <v>106944.24999999999</v>
      </c>
      <c r="CM19" s="10">
        <f t="shared" si="9"/>
        <v>106944.24999999999</v>
      </c>
      <c r="CN19" s="10">
        <f t="shared" si="9"/>
        <v>106944.24999999999</v>
      </c>
      <c r="CO19" s="10">
        <f t="shared" si="9"/>
        <v>106944.24999999999</v>
      </c>
      <c r="CP19" s="10">
        <f t="shared" si="9"/>
        <v>106944.24999999999</v>
      </c>
      <c r="CQ19" s="10">
        <f t="shared" si="9"/>
        <v>106944.24999999999</v>
      </c>
      <c r="CR19" s="10">
        <f t="shared" si="9"/>
        <v>106944.24999999999</v>
      </c>
      <c r="CS19" s="10">
        <f t="shared" si="9"/>
        <v>106944.24999999999</v>
      </c>
      <c r="CT19" s="10">
        <f t="shared" si="9"/>
        <v>106944.24999999999</v>
      </c>
      <c r="CU19" s="10">
        <f t="shared" si="9"/>
        <v>106944.24999999999</v>
      </c>
      <c r="CV19" s="10">
        <f t="shared" si="9"/>
        <v>106944.24999999999</v>
      </c>
      <c r="CW19" s="10">
        <f t="shared" si="9"/>
        <v>106944.24999999999</v>
      </c>
      <c r="CX19" s="10">
        <f t="shared" si="9"/>
        <v>106944.24999999999</v>
      </c>
      <c r="CY19" s="10">
        <f t="shared" si="9"/>
        <v>106944.24999999999</v>
      </c>
      <c r="CZ19" s="10">
        <f t="shared" si="9"/>
        <v>106944.24999999999</v>
      </c>
      <c r="DA19" s="10">
        <f t="shared" si="9"/>
        <v>106944.24999999999</v>
      </c>
      <c r="DB19" s="10">
        <f t="shared" si="9"/>
        <v>106944.24999999999</v>
      </c>
      <c r="DC19" s="10">
        <f t="shared" si="9"/>
        <v>106944.24999999999</v>
      </c>
      <c r="DD19" s="10">
        <f t="shared" si="9"/>
        <v>106944.24999999999</v>
      </c>
      <c r="DE19" s="10">
        <f t="shared" si="9"/>
        <v>106944.24999999999</v>
      </c>
      <c r="DF19" s="10">
        <f t="shared" si="9"/>
        <v>106944.24999999999</v>
      </c>
      <c r="DG19" s="10">
        <f>DF19*1.15</f>
        <v>122985.88749999997</v>
      </c>
      <c r="DH19" s="10">
        <f>DG19</f>
        <v>122985.88749999997</v>
      </c>
      <c r="DI19" s="10">
        <f t="shared" ref="DI19:EP19" si="10">DH19</f>
        <v>122985.88749999997</v>
      </c>
      <c r="DJ19" s="10">
        <f t="shared" si="10"/>
        <v>122985.88749999997</v>
      </c>
      <c r="DK19" s="10">
        <f t="shared" si="10"/>
        <v>122985.88749999997</v>
      </c>
      <c r="DL19" s="10">
        <f t="shared" si="10"/>
        <v>122985.88749999997</v>
      </c>
      <c r="DM19" s="10">
        <f t="shared" si="10"/>
        <v>122985.88749999997</v>
      </c>
      <c r="DN19" s="10">
        <f t="shared" si="10"/>
        <v>122985.88749999997</v>
      </c>
      <c r="DO19" s="10">
        <f t="shared" si="10"/>
        <v>122985.88749999997</v>
      </c>
      <c r="DP19" s="10">
        <f t="shared" si="10"/>
        <v>122985.88749999997</v>
      </c>
      <c r="DQ19" s="10">
        <f t="shared" si="10"/>
        <v>122985.88749999997</v>
      </c>
      <c r="DR19" s="10">
        <f t="shared" si="10"/>
        <v>122985.88749999997</v>
      </c>
      <c r="DS19" s="10">
        <f t="shared" si="10"/>
        <v>122985.88749999997</v>
      </c>
      <c r="DT19" s="10">
        <f t="shared" si="10"/>
        <v>122985.88749999997</v>
      </c>
      <c r="DU19" s="10">
        <f t="shared" si="10"/>
        <v>122985.88749999997</v>
      </c>
      <c r="DV19" s="10">
        <f t="shared" si="10"/>
        <v>122985.88749999997</v>
      </c>
      <c r="DW19" s="10">
        <f t="shared" si="10"/>
        <v>122985.88749999997</v>
      </c>
      <c r="DX19" s="10">
        <f t="shared" si="10"/>
        <v>122985.88749999997</v>
      </c>
      <c r="DY19" s="10">
        <f t="shared" si="10"/>
        <v>122985.88749999997</v>
      </c>
      <c r="DZ19" s="10">
        <f t="shared" si="10"/>
        <v>122985.88749999997</v>
      </c>
      <c r="EA19" s="10">
        <f t="shared" si="10"/>
        <v>122985.88749999997</v>
      </c>
      <c r="EB19" s="10">
        <f t="shared" si="10"/>
        <v>122985.88749999997</v>
      </c>
      <c r="EC19" s="10">
        <f t="shared" si="10"/>
        <v>122985.88749999997</v>
      </c>
      <c r="ED19" s="10">
        <f t="shared" si="10"/>
        <v>122985.88749999997</v>
      </c>
      <c r="EE19" s="10">
        <f t="shared" si="10"/>
        <v>122985.88749999997</v>
      </c>
      <c r="EF19" s="10">
        <f t="shared" si="10"/>
        <v>122985.88749999997</v>
      </c>
      <c r="EG19" s="10">
        <f t="shared" si="10"/>
        <v>122985.88749999997</v>
      </c>
      <c r="EH19" s="10">
        <f t="shared" si="10"/>
        <v>122985.88749999997</v>
      </c>
      <c r="EI19" s="10">
        <f t="shared" si="10"/>
        <v>122985.88749999997</v>
      </c>
      <c r="EJ19" s="10">
        <f t="shared" si="10"/>
        <v>122985.88749999997</v>
      </c>
      <c r="EK19" s="10">
        <f t="shared" si="10"/>
        <v>122985.88749999997</v>
      </c>
      <c r="EL19" s="10">
        <f t="shared" si="10"/>
        <v>122985.88749999997</v>
      </c>
      <c r="EM19" s="10">
        <f t="shared" si="10"/>
        <v>122985.88749999997</v>
      </c>
      <c r="EN19" s="10">
        <f t="shared" si="10"/>
        <v>122985.88749999997</v>
      </c>
      <c r="EO19" s="10">
        <f t="shared" si="10"/>
        <v>122985.88749999997</v>
      </c>
      <c r="EP19" s="10">
        <f t="shared" si="10"/>
        <v>122985.88749999997</v>
      </c>
      <c r="EQ19" s="10">
        <f>EP19*1.15</f>
        <v>141433.77062499995</v>
      </c>
      <c r="ER19" s="10">
        <f>EQ19</f>
        <v>141433.77062499995</v>
      </c>
      <c r="ES19" s="10">
        <f t="shared" ref="ES19:FE19" si="11">ER19</f>
        <v>141433.77062499995</v>
      </c>
      <c r="ET19" s="10">
        <f t="shared" si="11"/>
        <v>141433.77062499995</v>
      </c>
      <c r="EU19" s="10">
        <f t="shared" si="11"/>
        <v>141433.77062499995</v>
      </c>
      <c r="EV19" s="10">
        <f t="shared" si="11"/>
        <v>141433.77062499995</v>
      </c>
      <c r="EW19" s="10">
        <f t="shared" si="11"/>
        <v>141433.77062499995</v>
      </c>
      <c r="EX19" s="10">
        <f t="shared" si="11"/>
        <v>141433.77062499995</v>
      </c>
      <c r="EY19" s="10">
        <f t="shared" si="11"/>
        <v>141433.77062499995</v>
      </c>
      <c r="EZ19" s="10">
        <f t="shared" si="11"/>
        <v>141433.77062499995</v>
      </c>
      <c r="FA19" s="10">
        <f t="shared" si="11"/>
        <v>141433.77062499995</v>
      </c>
      <c r="FB19" s="10">
        <f t="shared" si="11"/>
        <v>141433.77062499995</v>
      </c>
      <c r="FC19" s="10">
        <f t="shared" si="11"/>
        <v>141433.77062499995</v>
      </c>
      <c r="FD19" s="10">
        <f t="shared" si="11"/>
        <v>141433.77062499995</v>
      </c>
      <c r="FE19" s="10">
        <f t="shared" si="11"/>
        <v>141433.77062499995</v>
      </c>
    </row>
    <row r="20" spans="1:162" ht="16.5">
      <c r="A20" s="8" t="s">
        <v>51</v>
      </c>
      <c r="B20" s="9" t="s">
        <v>52</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v>271150</v>
      </c>
      <c r="AE20" s="10">
        <v>271150</v>
      </c>
      <c r="AF20" s="10">
        <v>271150</v>
      </c>
      <c r="AG20" s="10">
        <v>271150</v>
      </c>
      <c r="AH20" s="10">
        <v>271150</v>
      </c>
      <c r="AI20" s="10">
        <v>271150</v>
      </c>
      <c r="AJ20" s="10">
        <v>271150</v>
      </c>
      <c r="AK20" s="10">
        <v>271150</v>
      </c>
      <c r="AL20" s="10">
        <v>271150</v>
      </c>
      <c r="AM20" s="10">
        <v>311822.5</v>
      </c>
      <c r="AN20" s="10">
        <v>311822.5</v>
      </c>
      <c r="AO20" s="10">
        <v>311822.5</v>
      </c>
      <c r="AP20" s="10">
        <v>311822.5</v>
      </c>
      <c r="AQ20" s="10">
        <v>311822.5</v>
      </c>
      <c r="AR20" s="10">
        <v>311822.5</v>
      </c>
      <c r="AS20" s="10">
        <v>311822.5</v>
      </c>
      <c r="AT20" s="10">
        <v>311822.5</v>
      </c>
      <c r="AU20" s="10">
        <v>311822.5</v>
      </c>
      <c r="AV20" s="10">
        <v>311822.5</v>
      </c>
      <c r="AW20" s="10">
        <v>311822.5</v>
      </c>
      <c r="AX20" s="10">
        <v>311822.5</v>
      </c>
      <c r="AY20" s="10">
        <v>311822.5</v>
      </c>
      <c r="AZ20" s="10">
        <v>311822.5</v>
      </c>
      <c r="BA20" s="10">
        <v>311822.5</v>
      </c>
      <c r="BB20" s="10">
        <v>311822.5</v>
      </c>
      <c r="BC20" s="10">
        <v>311822.5</v>
      </c>
      <c r="BD20" s="10">
        <v>311822.5</v>
      </c>
      <c r="BE20" s="10">
        <v>311822.5</v>
      </c>
      <c r="BF20" s="10">
        <v>311822.5</v>
      </c>
      <c r="BG20" s="10">
        <v>311822.5</v>
      </c>
      <c r="BH20" s="10">
        <v>311822.5</v>
      </c>
      <c r="BI20" s="10">
        <v>311822.5</v>
      </c>
      <c r="BJ20" s="10">
        <v>311822.5</v>
      </c>
      <c r="BK20" s="10">
        <v>311822.5</v>
      </c>
      <c r="BL20" s="10">
        <v>311823</v>
      </c>
      <c r="BM20" s="10">
        <v>311822.5</v>
      </c>
      <c r="BN20" s="10">
        <v>311822.5</v>
      </c>
      <c r="BO20" s="10">
        <v>311822.5</v>
      </c>
      <c r="BP20" s="10">
        <v>311822.5</v>
      </c>
      <c r="BQ20" s="10">
        <v>311822.5</v>
      </c>
      <c r="BR20" s="10">
        <v>311822.5</v>
      </c>
      <c r="BS20" s="10">
        <v>155911</v>
      </c>
      <c r="BT20" s="10">
        <v>311822.5</v>
      </c>
      <c r="BU20" s="10">
        <v>311822.5</v>
      </c>
      <c r="BV20" s="10">
        <v>311822.5</v>
      </c>
      <c r="BW20" s="10">
        <v>358595.875</v>
      </c>
      <c r="BX20" s="10">
        <v>358595.875</v>
      </c>
      <c r="BY20" s="10">
        <v>358595.875</v>
      </c>
      <c r="BZ20" s="10">
        <v>358595.875</v>
      </c>
      <c r="CA20" s="10">
        <v>358595.875</v>
      </c>
      <c r="CB20" s="10">
        <v>358595.875</v>
      </c>
      <c r="CC20" s="10">
        <v>358595.875</v>
      </c>
      <c r="CD20" s="10">
        <v>358595.875</v>
      </c>
      <c r="CE20" s="10">
        <v>358595.875</v>
      </c>
      <c r="CF20" s="10">
        <v>358595.875</v>
      </c>
      <c r="CG20" s="10">
        <v>358595.875</v>
      </c>
      <c r="CH20" s="10">
        <v>358595.875</v>
      </c>
      <c r="CI20" s="10">
        <v>358595.875</v>
      </c>
      <c r="CJ20" s="10">
        <v>358595.875</v>
      </c>
      <c r="CK20" s="10">
        <v>358595.875</v>
      </c>
      <c r="CL20" s="10">
        <v>358595.875</v>
      </c>
      <c r="CM20" s="10">
        <v>358595.875</v>
      </c>
      <c r="CN20" s="10">
        <v>358595.875</v>
      </c>
      <c r="CO20" s="10">
        <v>358595.875</v>
      </c>
      <c r="CP20" s="10">
        <v>358595.875</v>
      </c>
      <c r="CQ20" s="10">
        <v>358595.875</v>
      </c>
      <c r="CR20" s="10">
        <v>358595.875</v>
      </c>
      <c r="CS20" s="10">
        <v>358595.875</v>
      </c>
      <c r="CT20" s="10">
        <v>358595.875</v>
      </c>
      <c r="CU20" s="10">
        <v>358595.875</v>
      </c>
      <c r="CV20" s="10">
        <v>358595.875</v>
      </c>
      <c r="CW20" s="10">
        <v>358595.875</v>
      </c>
      <c r="CX20" s="10">
        <v>358595.875</v>
      </c>
      <c r="CY20" s="10">
        <v>358595.875</v>
      </c>
      <c r="CZ20" s="10">
        <v>358595.875</v>
      </c>
      <c r="DA20" s="10">
        <v>358595.875</v>
      </c>
      <c r="DB20" s="10">
        <v>358595.875</v>
      </c>
      <c r="DC20" s="10">
        <v>358595.875</v>
      </c>
      <c r="DD20" s="10">
        <v>358595.875</v>
      </c>
      <c r="DE20" s="10">
        <v>358595.875</v>
      </c>
      <c r="DF20" s="10">
        <v>358595.875</v>
      </c>
      <c r="DG20" s="10">
        <v>412385.25624999998</v>
      </c>
      <c r="DH20" s="10">
        <v>412385.25624999998</v>
      </c>
      <c r="DI20" s="10">
        <v>412385.25624999998</v>
      </c>
      <c r="DJ20" s="10">
        <v>412385.25624999998</v>
      </c>
      <c r="DK20" s="10">
        <v>412385.25624999998</v>
      </c>
      <c r="DL20" s="10">
        <v>412385.25624999998</v>
      </c>
      <c r="DM20" s="10">
        <v>412385.25624999998</v>
      </c>
      <c r="DN20" s="10">
        <v>412385.25624999998</v>
      </c>
      <c r="DO20" s="10">
        <v>412385.25624999998</v>
      </c>
      <c r="DP20" s="10">
        <v>412385.25624999998</v>
      </c>
      <c r="DQ20" s="10">
        <v>412385.25624999998</v>
      </c>
      <c r="DR20" s="10">
        <v>412385.25624999998</v>
      </c>
      <c r="DS20" s="10">
        <v>412385.25624999998</v>
      </c>
      <c r="DT20" s="10">
        <v>412385.25624999998</v>
      </c>
      <c r="DU20" s="10">
        <v>412385.25624999998</v>
      </c>
      <c r="DV20" s="10">
        <v>412385.25624999998</v>
      </c>
      <c r="DW20" s="10">
        <v>412385.25624999998</v>
      </c>
      <c r="DX20" s="10">
        <v>412385.25624999998</v>
      </c>
      <c r="DY20" s="10">
        <v>412385.25624999998</v>
      </c>
      <c r="DZ20" s="10">
        <v>412385.25624999998</v>
      </c>
      <c r="EA20" s="10">
        <v>412385.25624999998</v>
      </c>
      <c r="EB20" s="10">
        <v>412385.25624999998</v>
      </c>
      <c r="EC20" s="10">
        <v>412385.25624999998</v>
      </c>
      <c r="ED20" s="10">
        <v>412385.25624999998</v>
      </c>
      <c r="EE20" s="10">
        <v>412385.25624999998</v>
      </c>
      <c r="EF20" s="10">
        <v>412385.25624999998</v>
      </c>
      <c r="EG20" s="10">
        <v>412385.25624999998</v>
      </c>
      <c r="EH20" s="10">
        <v>412385.25624999998</v>
      </c>
      <c r="EI20" s="10">
        <v>412385.25624999998</v>
      </c>
      <c r="EJ20" s="10">
        <v>412385.25624999998</v>
      </c>
      <c r="EK20" s="10">
        <v>412385.25624999998</v>
      </c>
      <c r="EL20" s="10">
        <v>412385.25624999998</v>
      </c>
      <c r="EM20" s="10">
        <v>412385.25624999998</v>
      </c>
      <c r="EN20" s="10">
        <v>412385.25624999998</v>
      </c>
      <c r="EO20" s="10">
        <v>412385.25624999998</v>
      </c>
      <c r="EP20" s="10">
        <v>412385.25624999998</v>
      </c>
      <c r="EQ20" s="10">
        <v>474243.04468749999</v>
      </c>
      <c r="ER20" s="10">
        <v>474243.04468749999</v>
      </c>
      <c r="ES20" s="10">
        <v>474243.04468749999</v>
      </c>
      <c r="ET20" s="10">
        <v>474243.04468749999</v>
      </c>
      <c r="EU20" s="10">
        <v>474243.04468749999</v>
      </c>
      <c r="EV20" s="10">
        <v>474243.04468749999</v>
      </c>
      <c r="EW20" s="10">
        <v>474243.04468749999</v>
      </c>
      <c r="EX20" s="10">
        <v>474243.04468749999</v>
      </c>
      <c r="EY20" s="10">
        <v>474243.04468749999</v>
      </c>
      <c r="EZ20" s="10">
        <v>474243.04468749999</v>
      </c>
      <c r="FA20" s="10">
        <v>474243.04468749999</v>
      </c>
      <c r="FB20" s="10">
        <v>474243.04468749999</v>
      </c>
      <c r="FC20" s="10">
        <v>474243.04468749999</v>
      </c>
      <c r="FD20" s="10">
        <v>474243.04468749999</v>
      </c>
      <c r="FE20" s="10">
        <v>474243.04468749999</v>
      </c>
    </row>
    <row r="21" spans="1:162" ht="16.5">
      <c r="A21" s="8" t="s">
        <v>183</v>
      </c>
      <c r="B21" s="21" t="s">
        <v>184</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v>35000</v>
      </c>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row>
    <row r="22" spans="1:162" ht="16.5">
      <c r="A22" s="8" t="s">
        <v>55</v>
      </c>
      <c r="B22" s="9" t="s">
        <v>56</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v>113602.5</v>
      </c>
      <c r="AE22" s="10">
        <v>113602.5</v>
      </c>
      <c r="AF22" s="10">
        <v>113602.5</v>
      </c>
      <c r="AG22" s="10">
        <v>113602.5</v>
      </c>
      <c r="AH22" s="10">
        <v>113602.5</v>
      </c>
      <c r="AI22" s="10">
        <v>113602.5</v>
      </c>
      <c r="AJ22" s="10">
        <v>113602.5</v>
      </c>
      <c r="AK22" s="10">
        <v>113602.5</v>
      </c>
      <c r="AL22" s="10">
        <v>113602.5</v>
      </c>
      <c r="AM22" s="10">
        <v>130642.875</v>
      </c>
      <c r="AN22" s="10">
        <v>130642.875</v>
      </c>
      <c r="AO22" s="10">
        <v>130642.875</v>
      </c>
      <c r="AP22" s="10">
        <v>130642.875</v>
      </c>
      <c r="AQ22" s="10">
        <v>130642.875</v>
      </c>
      <c r="AR22" s="10">
        <v>130642.875</v>
      </c>
      <c r="AS22" s="10">
        <v>130642.875</v>
      </c>
      <c r="AT22" s="10">
        <v>130642.875</v>
      </c>
      <c r="AU22" s="10">
        <v>130642.875</v>
      </c>
      <c r="AV22" s="10">
        <v>130642.875</v>
      </c>
      <c r="AW22" s="10">
        <v>130642.875</v>
      </c>
      <c r="AX22" s="10">
        <v>130642.875</v>
      </c>
      <c r="AY22" s="10">
        <v>130642.875</v>
      </c>
      <c r="AZ22" s="10">
        <v>130642.875</v>
      </c>
      <c r="BA22" s="10">
        <v>130642.875</v>
      </c>
      <c r="BB22" s="10">
        <v>130642.875</v>
      </c>
      <c r="BC22" s="10">
        <v>130642.875</v>
      </c>
      <c r="BD22" s="10">
        <v>130642.875</v>
      </c>
      <c r="BE22" s="10">
        <v>130642.875</v>
      </c>
      <c r="BF22" s="10">
        <v>130642.875</v>
      </c>
      <c r="BG22" s="10">
        <v>130642.875</v>
      </c>
      <c r="BH22" s="10">
        <v>130642.875</v>
      </c>
      <c r="BI22" s="10">
        <v>130642.875</v>
      </c>
      <c r="BJ22" s="10">
        <v>130642.875</v>
      </c>
      <c r="BK22" s="10">
        <v>130642.875</v>
      </c>
      <c r="BL22" s="10">
        <v>205182</v>
      </c>
      <c r="BM22" s="10">
        <v>130642.875</v>
      </c>
      <c r="BN22" s="10">
        <v>130642.875</v>
      </c>
      <c r="BO22" s="10">
        <v>130642.875</v>
      </c>
      <c r="BP22" s="10">
        <v>130642.875</v>
      </c>
      <c r="BQ22" s="10">
        <v>130642.875</v>
      </c>
      <c r="BR22" s="10">
        <v>130642.875</v>
      </c>
      <c r="BS22" s="10">
        <v>102591</v>
      </c>
      <c r="BT22" s="10">
        <v>130642.875</v>
      </c>
      <c r="BU22" s="10">
        <v>130642.875</v>
      </c>
      <c r="BV22" s="10">
        <v>130642.875</v>
      </c>
      <c r="BW22" s="10">
        <v>150239.30624999999</v>
      </c>
      <c r="BX22" s="10">
        <v>150239.30624999999</v>
      </c>
      <c r="BY22" s="10">
        <v>150239.30624999999</v>
      </c>
      <c r="BZ22" s="10">
        <v>150239.30624999999</v>
      </c>
      <c r="CA22" s="10">
        <v>150239.30624999999</v>
      </c>
      <c r="CB22" s="10">
        <v>150239.30624999999</v>
      </c>
      <c r="CC22" s="10">
        <v>150239.30624999999</v>
      </c>
      <c r="CD22" s="10">
        <v>150239.30624999999</v>
      </c>
      <c r="CE22" s="10">
        <v>150239.30624999999</v>
      </c>
      <c r="CF22" s="10">
        <v>150239.30624999999</v>
      </c>
      <c r="CG22" s="10">
        <v>150239.30624999999</v>
      </c>
      <c r="CH22" s="10">
        <v>150239.30624999999</v>
      </c>
      <c r="CI22" s="10">
        <v>150239.30624999999</v>
      </c>
      <c r="CJ22" s="10">
        <v>150239.30624999999</v>
      </c>
      <c r="CK22" s="10">
        <v>150239.30624999999</v>
      </c>
      <c r="CL22" s="10">
        <v>150239.30624999999</v>
      </c>
      <c r="CM22" s="10">
        <v>150239.30624999999</v>
      </c>
      <c r="CN22" s="10">
        <v>150239.30624999999</v>
      </c>
      <c r="CO22" s="10">
        <v>150239.30624999999</v>
      </c>
      <c r="CP22" s="10">
        <v>150239.30624999999</v>
      </c>
      <c r="CQ22" s="10">
        <v>150239.30624999999</v>
      </c>
      <c r="CR22" s="10">
        <v>150239.30624999999</v>
      </c>
      <c r="CS22" s="10">
        <v>150239.30624999999</v>
      </c>
      <c r="CT22" s="10">
        <v>150239.30624999999</v>
      </c>
      <c r="CU22" s="10">
        <v>150239.30624999999</v>
      </c>
      <c r="CV22" s="10">
        <v>150239.30624999999</v>
      </c>
      <c r="CW22" s="10">
        <v>150239.30624999999</v>
      </c>
      <c r="CX22" s="10">
        <v>150239.30624999999</v>
      </c>
      <c r="CY22" s="10">
        <v>150239.30624999999</v>
      </c>
      <c r="CZ22" s="10">
        <v>150239.30624999999</v>
      </c>
      <c r="DA22" s="10">
        <v>150239.30624999999</v>
      </c>
      <c r="DB22" s="10">
        <v>150239.30624999999</v>
      </c>
      <c r="DC22" s="10">
        <v>150239.30624999999</v>
      </c>
      <c r="DD22" s="10">
        <v>150239.30624999999</v>
      </c>
      <c r="DE22" s="10">
        <v>150239.30624999999</v>
      </c>
      <c r="DF22" s="10">
        <v>150239.30624999999</v>
      </c>
      <c r="DG22" s="10">
        <v>172775.20218749999</v>
      </c>
      <c r="DH22" s="10">
        <v>172775.20218749999</v>
      </c>
      <c r="DI22" s="10">
        <v>172775.20218749999</v>
      </c>
      <c r="DJ22" s="10">
        <v>172775.20218749999</v>
      </c>
      <c r="DK22" s="10">
        <v>172775.20218749999</v>
      </c>
      <c r="DL22" s="10">
        <v>172775.20218749999</v>
      </c>
      <c r="DM22" s="10">
        <v>172775.20218749999</v>
      </c>
      <c r="DN22" s="10">
        <v>172775.20218749999</v>
      </c>
      <c r="DO22" s="10">
        <v>172775.20218749999</v>
      </c>
      <c r="DP22" s="10">
        <v>172775.20218749999</v>
      </c>
      <c r="DQ22" s="10">
        <v>172775.20218749999</v>
      </c>
      <c r="DR22" s="10">
        <v>172775.20218749999</v>
      </c>
      <c r="DS22" s="10">
        <v>172775.20218749999</v>
      </c>
      <c r="DT22" s="10">
        <v>172775.20218749999</v>
      </c>
      <c r="DU22" s="10">
        <v>172775.20218749999</v>
      </c>
      <c r="DV22" s="10">
        <v>172775.20218749999</v>
      </c>
      <c r="DW22" s="10">
        <v>172775.20218749999</v>
      </c>
      <c r="DX22" s="10">
        <v>172775.20218749999</v>
      </c>
      <c r="DY22" s="10">
        <v>172775.20218749999</v>
      </c>
      <c r="DZ22" s="10">
        <v>172775.20218749999</v>
      </c>
      <c r="EA22" s="10">
        <v>172775.20218749999</v>
      </c>
      <c r="EB22" s="10">
        <v>172775.20218749999</v>
      </c>
      <c r="EC22" s="10">
        <v>172775.20218749999</v>
      </c>
      <c r="ED22" s="10">
        <v>172775.20218749999</v>
      </c>
      <c r="EE22" s="10">
        <v>172775.20218749999</v>
      </c>
      <c r="EF22" s="10">
        <v>172775.20218749999</v>
      </c>
      <c r="EG22" s="10">
        <v>172775.20218749999</v>
      </c>
      <c r="EH22" s="10">
        <v>172775.20218749999</v>
      </c>
      <c r="EI22" s="10">
        <v>172775.20218749999</v>
      </c>
      <c r="EJ22" s="10">
        <v>172775.20218749999</v>
      </c>
      <c r="EK22" s="10">
        <v>172775.20218749999</v>
      </c>
      <c r="EL22" s="10">
        <v>172775.20218749999</v>
      </c>
      <c r="EM22" s="10">
        <v>172775.20218749999</v>
      </c>
      <c r="EN22" s="10">
        <v>172775.20218749999</v>
      </c>
      <c r="EO22" s="10">
        <v>172775.20218749999</v>
      </c>
      <c r="EP22" s="10">
        <v>172775.20218749999</v>
      </c>
      <c r="EQ22" s="10">
        <v>198691.48251562499</v>
      </c>
      <c r="ER22" s="10">
        <v>198691.48251562499</v>
      </c>
      <c r="ES22" s="10">
        <v>198691.48251562499</v>
      </c>
      <c r="ET22" s="10">
        <v>198691.48251562499</v>
      </c>
      <c r="EU22" s="10">
        <v>198691.48251562499</v>
      </c>
      <c r="EV22" s="10">
        <v>198691.48251562499</v>
      </c>
      <c r="EW22" s="10">
        <v>198691.48251562499</v>
      </c>
      <c r="EX22" s="10">
        <v>198691.48251562499</v>
      </c>
      <c r="EY22" s="10">
        <v>198691.48251562499</v>
      </c>
      <c r="EZ22" s="10">
        <v>198691.48251562499</v>
      </c>
      <c r="FA22" s="10">
        <v>198691.48251562499</v>
      </c>
      <c r="FB22" s="10">
        <v>198691.48251562499</v>
      </c>
      <c r="FC22" s="10">
        <v>198691.48251562499</v>
      </c>
      <c r="FD22" s="10">
        <v>198691.48251562499</v>
      </c>
      <c r="FE22" s="10">
        <v>198691.48251562499</v>
      </c>
    </row>
    <row r="23" spans="1:162" ht="16.5">
      <c r="A23" s="16" t="s">
        <v>59</v>
      </c>
      <c r="B23" s="17" t="s">
        <v>60</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v>86858</v>
      </c>
      <c r="AE23" s="10">
        <v>86858</v>
      </c>
      <c r="AF23" s="10">
        <v>86858</v>
      </c>
      <c r="AG23" s="10">
        <v>86858</v>
      </c>
      <c r="AH23" s="10">
        <v>86858</v>
      </c>
      <c r="AI23" s="10">
        <v>86858</v>
      </c>
      <c r="AJ23" s="10">
        <v>86858</v>
      </c>
      <c r="AK23" s="10">
        <v>86858</v>
      </c>
      <c r="AL23" s="10">
        <v>86858</v>
      </c>
      <c r="AM23" s="10">
        <v>99886.7</v>
      </c>
      <c r="AN23" s="10">
        <v>99886.7</v>
      </c>
      <c r="AO23" s="10">
        <v>99886.7</v>
      </c>
      <c r="AP23" s="10">
        <v>99886.7</v>
      </c>
      <c r="AQ23" s="10">
        <v>99886.7</v>
      </c>
      <c r="AR23" s="10">
        <v>99886.7</v>
      </c>
      <c r="AS23" s="10">
        <v>99886.7</v>
      </c>
      <c r="AT23" s="10">
        <v>99886.7</v>
      </c>
      <c r="AU23" s="10">
        <v>99886.7</v>
      </c>
      <c r="AV23" s="10">
        <v>99886.7</v>
      </c>
      <c r="AW23" s="10">
        <v>99886.7</v>
      </c>
      <c r="AX23" s="10">
        <v>99886.7</v>
      </c>
      <c r="AY23" s="10">
        <v>99886.7</v>
      </c>
      <c r="AZ23" s="10">
        <v>99886.7</v>
      </c>
      <c r="BA23" s="10">
        <v>99886.7</v>
      </c>
      <c r="BB23" s="10">
        <v>99886.7</v>
      </c>
      <c r="BC23" s="10">
        <v>99886.7</v>
      </c>
      <c r="BD23" s="10">
        <v>99886.7</v>
      </c>
      <c r="BE23" s="10">
        <v>99886.7</v>
      </c>
      <c r="BF23" s="10">
        <v>99886.7</v>
      </c>
      <c r="BG23" s="10">
        <v>99886.7</v>
      </c>
      <c r="BH23" s="10">
        <v>99886.7</v>
      </c>
      <c r="BI23" s="10">
        <v>99886.7</v>
      </c>
      <c r="BJ23" s="10">
        <v>99886.7</v>
      </c>
      <c r="BK23" s="10">
        <v>99886.7</v>
      </c>
      <c r="BL23" s="10">
        <v>75529</v>
      </c>
      <c r="BM23" s="10">
        <v>99886.7</v>
      </c>
      <c r="BN23" s="10">
        <v>99886.7</v>
      </c>
      <c r="BO23" s="10">
        <v>99886.7</v>
      </c>
      <c r="BP23" s="10">
        <v>99886.7</v>
      </c>
      <c r="BQ23" s="10">
        <v>99886.7</v>
      </c>
      <c r="BR23" s="10">
        <v>99886.7</v>
      </c>
      <c r="BS23" s="10">
        <v>37764</v>
      </c>
      <c r="BT23" s="10">
        <v>99886.7</v>
      </c>
      <c r="BU23" s="10">
        <v>99886.7</v>
      </c>
      <c r="BV23" s="10">
        <v>99886.7</v>
      </c>
      <c r="BW23" s="10">
        <v>114869.705</v>
      </c>
      <c r="BX23" s="10">
        <v>114869.705</v>
      </c>
      <c r="BY23" s="10">
        <v>114869.705</v>
      </c>
      <c r="BZ23" s="10">
        <v>114869.705</v>
      </c>
      <c r="CA23" s="10">
        <v>114869.705</v>
      </c>
      <c r="CB23" s="10">
        <v>114869.705</v>
      </c>
      <c r="CC23" s="10">
        <v>114869.705</v>
      </c>
      <c r="CD23" s="10">
        <v>114869.705</v>
      </c>
      <c r="CE23" s="10">
        <v>114869.705</v>
      </c>
      <c r="CF23" s="10">
        <v>114869.705</v>
      </c>
      <c r="CG23" s="10">
        <v>114869.705</v>
      </c>
      <c r="CH23" s="10">
        <v>114869.705</v>
      </c>
      <c r="CI23" s="10">
        <v>114869.705</v>
      </c>
      <c r="CJ23" s="10">
        <v>114869.705</v>
      </c>
      <c r="CK23" s="10">
        <v>114869.705</v>
      </c>
      <c r="CL23" s="10">
        <v>114869.705</v>
      </c>
      <c r="CM23" s="10">
        <v>114869.705</v>
      </c>
      <c r="CN23" s="10">
        <v>114869.705</v>
      </c>
      <c r="CO23" s="10">
        <v>114869.705</v>
      </c>
      <c r="CP23" s="10">
        <v>114869.705</v>
      </c>
      <c r="CQ23" s="10">
        <v>114869.705</v>
      </c>
      <c r="CR23" s="10">
        <v>114869.705</v>
      </c>
      <c r="CS23" s="10">
        <v>114869.705</v>
      </c>
      <c r="CT23" s="10">
        <v>114869.705</v>
      </c>
      <c r="CU23" s="10">
        <v>114869.705</v>
      </c>
      <c r="CV23" s="10">
        <v>114869.705</v>
      </c>
      <c r="CW23" s="10">
        <v>114869.705</v>
      </c>
      <c r="CX23" s="10">
        <v>114869.705</v>
      </c>
      <c r="CY23" s="10">
        <v>114869.705</v>
      </c>
      <c r="CZ23" s="10">
        <v>114869.705</v>
      </c>
      <c r="DA23" s="10">
        <v>114869.705</v>
      </c>
      <c r="DB23" s="10">
        <v>114869.705</v>
      </c>
      <c r="DC23" s="10">
        <v>114869.705</v>
      </c>
      <c r="DD23" s="10">
        <v>114869.705</v>
      </c>
      <c r="DE23" s="10">
        <v>114869.705</v>
      </c>
      <c r="DF23" s="10">
        <v>114869.705</v>
      </c>
      <c r="DG23" s="10">
        <v>132100.16075000001</v>
      </c>
      <c r="DH23" s="10">
        <v>132100.16075000001</v>
      </c>
      <c r="DI23" s="10">
        <v>132100.16075000001</v>
      </c>
      <c r="DJ23" s="10">
        <v>132100.16075000001</v>
      </c>
      <c r="DK23" s="10">
        <v>132100.16075000001</v>
      </c>
      <c r="DL23" s="10">
        <v>132100.16075000001</v>
      </c>
      <c r="DM23" s="10">
        <v>132100.16075000001</v>
      </c>
      <c r="DN23" s="10">
        <v>132100.16075000001</v>
      </c>
      <c r="DO23" s="10">
        <v>132100.16075000001</v>
      </c>
      <c r="DP23" s="10">
        <v>132100.16075000001</v>
      </c>
      <c r="DQ23" s="10">
        <v>132100.16075000001</v>
      </c>
      <c r="DR23" s="10">
        <v>132100.16075000001</v>
      </c>
      <c r="DS23" s="10">
        <v>132100.16075000001</v>
      </c>
      <c r="DT23" s="10">
        <v>132100.16075000001</v>
      </c>
      <c r="DU23" s="10">
        <v>132100.16075000001</v>
      </c>
      <c r="DV23" s="10">
        <v>132100.16075000001</v>
      </c>
      <c r="DW23" s="10">
        <v>132100.16075000001</v>
      </c>
      <c r="DX23" s="10">
        <v>132100.16075000001</v>
      </c>
      <c r="DY23" s="10">
        <v>132100.16075000001</v>
      </c>
      <c r="DZ23" s="10">
        <v>132100.16075000001</v>
      </c>
      <c r="EA23" s="10">
        <v>132100.16075000001</v>
      </c>
      <c r="EB23" s="10">
        <v>132100.16075000001</v>
      </c>
      <c r="EC23" s="10">
        <v>132100.16075000001</v>
      </c>
      <c r="ED23" s="10">
        <v>132100.16075000001</v>
      </c>
      <c r="EE23" s="10">
        <v>132100.16075000001</v>
      </c>
      <c r="EF23" s="10">
        <v>132100.16075000001</v>
      </c>
      <c r="EG23" s="10">
        <v>132100.16075000001</v>
      </c>
      <c r="EH23" s="10">
        <v>132100.16075000001</v>
      </c>
      <c r="EI23" s="10">
        <v>132100.16075000001</v>
      </c>
      <c r="EJ23" s="10">
        <v>132100.16075000001</v>
      </c>
      <c r="EK23" s="10">
        <v>132100.16075000001</v>
      </c>
      <c r="EL23" s="10">
        <v>132100.16075000001</v>
      </c>
      <c r="EM23" s="10">
        <v>132100.16075000001</v>
      </c>
      <c r="EN23" s="10">
        <v>132100.16075000001</v>
      </c>
      <c r="EO23" s="10">
        <v>132100.16075000001</v>
      </c>
      <c r="EP23" s="10">
        <v>132100.16075000001</v>
      </c>
      <c r="EQ23" s="10">
        <v>151915.1848625</v>
      </c>
      <c r="ER23" s="10">
        <v>151915.1848625</v>
      </c>
      <c r="ES23" s="10">
        <v>151915.1848625</v>
      </c>
      <c r="ET23" s="10">
        <v>151915.1848625</v>
      </c>
      <c r="EU23" s="10">
        <v>151915.1848625</v>
      </c>
      <c r="EV23" s="10">
        <v>151915.1848625</v>
      </c>
      <c r="EW23" s="10">
        <v>151915.1848625</v>
      </c>
      <c r="EX23" s="10">
        <v>151915.1848625</v>
      </c>
      <c r="EY23" s="10">
        <v>151915.1848625</v>
      </c>
      <c r="EZ23" s="10">
        <v>151915.1848625</v>
      </c>
      <c r="FA23" s="10">
        <v>151915.1848625</v>
      </c>
      <c r="FB23" s="10">
        <v>151915.1848625</v>
      </c>
      <c r="FC23" s="10">
        <v>151915.1848625</v>
      </c>
      <c r="FD23" s="10">
        <v>151915.1848625</v>
      </c>
      <c r="FE23" s="10">
        <v>151915.1848625</v>
      </c>
    </row>
    <row r="24" spans="1:162" ht="16.5">
      <c r="A24" s="8" t="s">
        <v>61</v>
      </c>
      <c r="B24" s="9" t="s">
        <v>28</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v>445383.39780000004</v>
      </c>
      <c r="AE24" s="22">
        <v>445383.39780000004</v>
      </c>
      <c r="AF24" s="22">
        <v>445383.39780000004</v>
      </c>
      <c r="AG24" s="22">
        <v>445383.39780000004</v>
      </c>
      <c r="AH24" s="22">
        <v>445383.39780000004</v>
      </c>
      <c r="AI24" s="22">
        <v>445383.39780000004</v>
      </c>
      <c r="AJ24" s="22">
        <v>445383.39780000004</v>
      </c>
      <c r="AK24" s="22">
        <v>445383.39780000004</v>
      </c>
      <c r="AL24" s="22">
        <v>445383.39780000004</v>
      </c>
      <c r="AM24" s="10">
        <v>512190.90747000003</v>
      </c>
      <c r="AN24" s="10">
        <v>512190.90747000003</v>
      </c>
      <c r="AO24" s="10">
        <v>512190.90747000003</v>
      </c>
      <c r="AP24" s="10">
        <v>512190.90747000003</v>
      </c>
      <c r="AQ24" s="10">
        <v>512190.90747000003</v>
      </c>
      <c r="AR24" s="10">
        <v>512190.90747000003</v>
      </c>
      <c r="AS24" s="10">
        <v>512190.90747000003</v>
      </c>
      <c r="AT24" s="10">
        <v>512190.90747000003</v>
      </c>
      <c r="AU24" s="10">
        <v>512190.90747000003</v>
      </c>
      <c r="AV24" s="10">
        <v>512190.90747000003</v>
      </c>
      <c r="AW24" s="10">
        <v>512190.90747000003</v>
      </c>
      <c r="AX24" s="10">
        <v>512190.90747000003</v>
      </c>
      <c r="AY24" s="10">
        <v>512190.90747000003</v>
      </c>
      <c r="AZ24" s="10">
        <v>512190.90747000003</v>
      </c>
      <c r="BA24" s="10">
        <v>512190.90747000003</v>
      </c>
      <c r="BB24" s="10">
        <v>512190.90747000003</v>
      </c>
      <c r="BC24" s="10">
        <v>512190.90747000003</v>
      </c>
      <c r="BD24" s="10">
        <v>512190.90747000003</v>
      </c>
      <c r="BE24" s="10">
        <v>512190.90747000003</v>
      </c>
      <c r="BF24" s="10">
        <v>512190.90747000003</v>
      </c>
      <c r="BG24" s="10">
        <v>512190.90747000003</v>
      </c>
      <c r="BH24" s="10">
        <v>512190.90747000003</v>
      </c>
      <c r="BI24" s="10">
        <v>512190.90747000003</v>
      </c>
      <c r="BJ24" s="10">
        <v>512190.90747000003</v>
      </c>
      <c r="BK24" s="10">
        <v>512190.90747000003</v>
      </c>
      <c r="BL24" s="10">
        <v>380695</v>
      </c>
      <c r="BM24" s="10">
        <v>512190.90747000003</v>
      </c>
      <c r="BN24" s="10">
        <v>512190.90747000003</v>
      </c>
      <c r="BO24" s="10">
        <v>512190.90747000003</v>
      </c>
      <c r="BP24" s="10">
        <v>512190.90747000003</v>
      </c>
      <c r="BQ24" s="10">
        <v>512190.90747000003</v>
      </c>
      <c r="BR24" s="10">
        <v>512190.90747000003</v>
      </c>
      <c r="BS24" s="10">
        <v>33901</v>
      </c>
      <c r="BT24" s="10">
        <v>512190.90747000003</v>
      </c>
      <c r="BU24" s="10">
        <v>512190.90747000003</v>
      </c>
      <c r="BV24" s="10">
        <v>512190.90747000003</v>
      </c>
      <c r="BW24" s="10">
        <v>589019.54359050002</v>
      </c>
      <c r="BX24" s="10">
        <v>589019.54359050002</v>
      </c>
      <c r="BY24" s="10">
        <v>589019.54359050002</v>
      </c>
      <c r="BZ24" s="10">
        <v>589019.54359050002</v>
      </c>
      <c r="CA24" s="10">
        <v>589019.54359050002</v>
      </c>
      <c r="CB24" s="10">
        <v>589019.54359050002</v>
      </c>
      <c r="CC24" s="10">
        <v>589019.54359050002</v>
      </c>
      <c r="CD24" s="10">
        <v>589019.54359050002</v>
      </c>
      <c r="CE24" s="10">
        <v>589019.54359050002</v>
      </c>
      <c r="CF24" s="10">
        <v>589019.54359050002</v>
      </c>
      <c r="CG24" s="10">
        <v>589019.54359050002</v>
      </c>
      <c r="CH24" s="10">
        <v>589019.54359050002</v>
      </c>
      <c r="CI24" s="10">
        <v>589019.54359050002</v>
      </c>
      <c r="CJ24" s="10">
        <v>589019.54359050002</v>
      </c>
      <c r="CK24" s="10">
        <v>589019.54359050002</v>
      </c>
      <c r="CL24" s="10">
        <v>589019.54359050002</v>
      </c>
      <c r="CM24" s="10">
        <v>589019.54359050002</v>
      </c>
      <c r="CN24" s="10">
        <v>589019.54359050002</v>
      </c>
      <c r="CO24" s="10">
        <v>589019.54359050002</v>
      </c>
      <c r="CP24" s="10">
        <v>589019.54359050002</v>
      </c>
      <c r="CQ24" s="10">
        <v>589019.54359050002</v>
      </c>
      <c r="CR24" s="10">
        <v>589019.54359050002</v>
      </c>
      <c r="CS24" s="10">
        <v>589019.54359050002</v>
      </c>
      <c r="CT24" s="10">
        <v>589019.54359050002</v>
      </c>
      <c r="CU24" s="10">
        <v>589019.54359050002</v>
      </c>
      <c r="CV24" s="10">
        <v>589019.54359050002</v>
      </c>
      <c r="CW24" s="10">
        <v>589019.54359050002</v>
      </c>
      <c r="CX24" s="10">
        <v>589019.54359050002</v>
      </c>
      <c r="CY24" s="10">
        <v>589019.54359050002</v>
      </c>
      <c r="CZ24" s="10">
        <v>589019.54359050002</v>
      </c>
      <c r="DA24" s="10">
        <v>589019.54359050002</v>
      </c>
      <c r="DB24" s="10">
        <v>589019.54359050002</v>
      </c>
      <c r="DC24" s="10">
        <v>589019.54359050002</v>
      </c>
      <c r="DD24" s="10">
        <v>589019.54359050002</v>
      </c>
      <c r="DE24" s="10">
        <v>589019.54359050002</v>
      </c>
      <c r="DF24" s="10">
        <v>589019.54359050002</v>
      </c>
      <c r="DG24" s="10">
        <v>677372.475129075</v>
      </c>
      <c r="DH24" s="10">
        <v>677372.475129075</v>
      </c>
      <c r="DI24" s="10">
        <v>677372.475129075</v>
      </c>
      <c r="DJ24" s="10">
        <v>677372.475129075</v>
      </c>
      <c r="DK24" s="10">
        <v>677372.475129075</v>
      </c>
      <c r="DL24" s="10">
        <v>677372.475129075</v>
      </c>
      <c r="DM24" s="10">
        <v>677372.475129075</v>
      </c>
      <c r="DN24" s="10">
        <v>677372.475129075</v>
      </c>
      <c r="DO24" s="10">
        <v>677372.475129075</v>
      </c>
      <c r="DP24" s="10">
        <v>677372.475129075</v>
      </c>
      <c r="DQ24" s="10">
        <v>677372.475129075</v>
      </c>
      <c r="DR24" s="10">
        <v>677372.475129075</v>
      </c>
      <c r="DS24" s="10">
        <v>677372.475129075</v>
      </c>
      <c r="DT24" s="10">
        <v>677372.475129075</v>
      </c>
      <c r="DU24" s="10">
        <v>677372.475129075</v>
      </c>
      <c r="DV24" s="10">
        <v>677372.475129075</v>
      </c>
      <c r="DW24" s="10">
        <v>677372.475129075</v>
      </c>
      <c r="DX24" s="10">
        <v>677372.475129075</v>
      </c>
      <c r="DY24" s="10">
        <v>677372.475129075</v>
      </c>
      <c r="DZ24" s="10">
        <v>677372.475129075</v>
      </c>
      <c r="EA24" s="10">
        <v>677372.475129075</v>
      </c>
      <c r="EB24" s="10">
        <v>677372.475129075</v>
      </c>
      <c r="EC24" s="10">
        <v>677372.475129075</v>
      </c>
      <c r="ED24" s="10">
        <v>677372.475129075</v>
      </c>
      <c r="EE24" s="10">
        <v>677372.475129075</v>
      </c>
      <c r="EF24" s="10">
        <v>677372.475129075</v>
      </c>
      <c r="EG24" s="10">
        <v>677372.475129075</v>
      </c>
      <c r="EH24" s="10">
        <v>677372.475129075</v>
      </c>
      <c r="EI24" s="10">
        <v>677372.475129075</v>
      </c>
      <c r="EJ24" s="10">
        <v>677372.475129075</v>
      </c>
      <c r="EK24" s="10">
        <v>677372.475129075</v>
      </c>
      <c r="EL24" s="10">
        <v>677372.475129075</v>
      </c>
      <c r="EM24" s="10">
        <v>677372.475129075</v>
      </c>
      <c r="EN24" s="10">
        <v>677372.475129075</v>
      </c>
      <c r="EO24" s="10">
        <v>677372.475129075</v>
      </c>
      <c r="EP24" s="10">
        <v>677372.475129075</v>
      </c>
      <c r="EQ24" s="10">
        <v>778978.34639843623</v>
      </c>
      <c r="ER24" s="10">
        <v>778978.34639843623</v>
      </c>
      <c r="ES24" s="10">
        <v>778978.34639843623</v>
      </c>
      <c r="ET24" s="10">
        <v>778978.34639843623</v>
      </c>
      <c r="EU24" s="10">
        <v>778978.34639843623</v>
      </c>
      <c r="EV24" s="10">
        <v>778978.34639843623</v>
      </c>
      <c r="EW24" s="10">
        <v>778978.34639843623</v>
      </c>
      <c r="EX24" s="10">
        <v>778978.34639843623</v>
      </c>
      <c r="EY24" s="10">
        <v>778978.34639843623</v>
      </c>
      <c r="EZ24" s="10">
        <v>778978.34639843623</v>
      </c>
      <c r="FA24" s="10">
        <v>778978.34639843623</v>
      </c>
      <c r="FB24" s="10">
        <v>778978.34639843623</v>
      </c>
      <c r="FC24" s="10">
        <v>778978.34639843623</v>
      </c>
      <c r="FD24" s="10">
        <v>778978.34639843623</v>
      </c>
      <c r="FE24" s="10">
        <v>778978.34639843623</v>
      </c>
      <c r="FF24" s="3" t="s">
        <v>187</v>
      </c>
    </row>
    <row r="25" spans="1:162" ht="16.5">
      <c r="A25" s="8" t="s">
        <v>62</v>
      </c>
      <c r="B25" s="9" t="s">
        <v>63</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v>119037</v>
      </c>
      <c r="AE25" s="22">
        <v>119037</v>
      </c>
      <c r="AF25" s="22">
        <v>119037</v>
      </c>
      <c r="AG25" s="22">
        <v>119037</v>
      </c>
      <c r="AH25" s="22">
        <v>119037</v>
      </c>
      <c r="AI25" s="22">
        <v>119037</v>
      </c>
      <c r="AJ25" s="22">
        <v>119037</v>
      </c>
      <c r="AK25" s="22">
        <v>119037</v>
      </c>
      <c r="AL25" s="22">
        <v>119037</v>
      </c>
      <c r="AM25" s="10">
        <v>136892.54999999999</v>
      </c>
      <c r="AN25" s="10">
        <v>136892.54999999999</v>
      </c>
      <c r="AO25" s="10">
        <v>136892.54999999999</v>
      </c>
      <c r="AP25" s="10">
        <v>136892.54999999999</v>
      </c>
      <c r="AQ25" s="10">
        <v>136892.54999999999</v>
      </c>
      <c r="AR25" s="10">
        <v>136892.54999999999</v>
      </c>
      <c r="AS25" s="10">
        <v>136892.54999999999</v>
      </c>
      <c r="AT25" s="10">
        <v>136892.54999999999</v>
      </c>
      <c r="AU25" s="10">
        <v>136892.54999999999</v>
      </c>
      <c r="AV25" s="10">
        <v>136892.54999999999</v>
      </c>
      <c r="AW25" s="10">
        <v>136892.54999999999</v>
      </c>
      <c r="AX25" s="10">
        <v>136892.54999999999</v>
      </c>
      <c r="AY25" s="10">
        <v>136892.54999999999</v>
      </c>
      <c r="AZ25" s="10">
        <v>136892.54999999999</v>
      </c>
      <c r="BA25" s="10">
        <v>136892.54999999999</v>
      </c>
      <c r="BB25" s="10">
        <v>136892.54999999999</v>
      </c>
      <c r="BC25" s="10">
        <v>136892.54999999999</v>
      </c>
      <c r="BD25" s="10">
        <v>136892.54999999999</v>
      </c>
      <c r="BE25" s="10">
        <v>136892.54999999999</v>
      </c>
      <c r="BF25" s="10">
        <v>136892.54999999999</v>
      </c>
      <c r="BG25" s="10">
        <v>136892.54999999999</v>
      </c>
      <c r="BH25" s="10">
        <v>136892.54999999999</v>
      </c>
      <c r="BI25" s="10">
        <v>136892.54999999999</v>
      </c>
      <c r="BJ25" s="10">
        <v>136892.54999999999</v>
      </c>
      <c r="BK25" s="10">
        <v>136892.54999999999</v>
      </c>
      <c r="BL25" s="10">
        <v>79358</v>
      </c>
      <c r="BM25" s="10">
        <v>136892.54999999999</v>
      </c>
      <c r="BN25" s="10">
        <v>136892.54999999999</v>
      </c>
      <c r="BO25" s="10">
        <v>136892.54999999999</v>
      </c>
      <c r="BP25" s="10">
        <v>136892.54999999999</v>
      </c>
      <c r="BQ25" s="10">
        <v>136892.54999999999</v>
      </c>
      <c r="BR25" s="10">
        <v>136892.54999999999</v>
      </c>
      <c r="BS25" s="10">
        <v>39679</v>
      </c>
      <c r="BT25" s="10">
        <v>136892.54999999999</v>
      </c>
      <c r="BU25" s="10">
        <v>136892.54999999999</v>
      </c>
      <c r="BV25" s="10">
        <v>136892.54999999999</v>
      </c>
      <c r="BW25" s="10">
        <v>157426.4325</v>
      </c>
      <c r="BX25" s="10">
        <v>157426.4325</v>
      </c>
      <c r="BY25" s="10">
        <v>157426.4325</v>
      </c>
      <c r="BZ25" s="10">
        <v>157426.4325</v>
      </c>
      <c r="CA25" s="10">
        <v>157426.4325</v>
      </c>
      <c r="CB25" s="10">
        <v>157426.4325</v>
      </c>
      <c r="CC25" s="10">
        <v>157426.4325</v>
      </c>
      <c r="CD25" s="10">
        <v>157426.4325</v>
      </c>
      <c r="CE25" s="10">
        <v>157426.4325</v>
      </c>
      <c r="CF25" s="10">
        <v>157426.4325</v>
      </c>
      <c r="CG25" s="10">
        <v>157426.4325</v>
      </c>
      <c r="CH25" s="10">
        <v>157426.4325</v>
      </c>
      <c r="CI25" s="10">
        <v>157426.4325</v>
      </c>
      <c r="CJ25" s="10">
        <v>157426.4325</v>
      </c>
      <c r="CK25" s="10">
        <v>157426.4325</v>
      </c>
      <c r="CL25" s="10">
        <v>157426.4325</v>
      </c>
      <c r="CM25" s="10">
        <v>157426.4325</v>
      </c>
      <c r="CN25" s="10">
        <v>157426.4325</v>
      </c>
      <c r="CO25" s="10">
        <v>157426.4325</v>
      </c>
      <c r="CP25" s="10">
        <v>157426.4325</v>
      </c>
      <c r="CQ25" s="10">
        <v>157426.4325</v>
      </c>
      <c r="CR25" s="10">
        <v>157426.4325</v>
      </c>
      <c r="CS25" s="10">
        <v>157426.4325</v>
      </c>
      <c r="CT25" s="10">
        <v>157426.4325</v>
      </c>
      <c r="CU25" s="10">
        <v>157426.4325</v>
      </c>
      <c r="CV25" s="10">
        <v>157426.4325</v>
      </c>
      <c r="CW25" s="10">
        <v>157426.4325</v>
      </c>
      <c r="CX25" s="10">
        <v>157426.4325</v>
      </c>
      <c r="CY25" s="10">
        <v>157426.4325</v>
      </c>
      <c r="CZ25" s="10">
        <v>157426.4325</v>
      </c>
      <c r="DA25" s="10">
        <v>157426.4325</v>
      </c>
      <c r="DB25" s="10">
        <v>157426.4325</v>
      </c>
      <c r="DC25" s="10">
        <v>157426.4325</v>
      </c>
      <c r="DD25" s="10">
        <v>157426.4325</v>
      </c>
      <c r="DE25" s="10">
        <v>157426.4325</v>
      </c>
      <c r="DF25" s="10">
        <v>157426.4325</v>
      </c>
      <c r="DG25" s="10">
        <v>181040.397375</v>
      </c>
      <c r="DH25" s="10">
        <v>181040.397375</v>
      </c>
      <c r="DI25" s="10">
        <v>181040.397375</v>
      </c>
      <c r="DJ25" s="10">
        <v>181040.397375</v>
      </c>
      <c r="DK25" s="10">
        <v>181040.397375</v>
      </c>
      <c r="DL25" s="10">
        <v>181040.397375</v>
      </c>
      <c r="DM25" s="10">
        <v>181040.397375</v>
      </c>
      <c r="DN25" s="10">
        <v>181040.397375</v>
      </c>
      <c r="DO25" s="10">
        <v>181040.397375</v>
      </c>
      <c r="DP25" s="10">
        <v>181040.397375</v>
      </c>
      <c r="DQ25" s="10">
        <v>181040.397375</v>
      </c>
      <c r="DR25" s="10">
        <v>181040.397375</v>
      </c>
      <c r="DS25" s="10">
        <v>181040.397375</v>
      </c>
      <c r="DT25" s="10">
        <v>181040.397375</v>
      </c>
      <c r="DU25" s="10">
        <v>181040.397375</v>
      </c>
      <c r="DV25" s="10">
        <v>181040.397375</v>
      </c>
      <c r="DW25" s="10">
        <v>181040.397375</v>
      </c>
      <c r="DX25" s="10">
        <v>181040.397375</v>
      </c>
      <c r="DY25" s="10">
        <v>181040.397375</v>
      </c>
      <c r="DZ25" s="10">
        <v>181040.397375</v>
      </c>
      <c r="EA25" s="10">
        <v>181040.397375</v>
      </c>
      <c r="EB25" s="10">
        <v>181040.397375</v>
      </c>
      <c r="EC25" s="10">
        <v>181040.397375</v>
      </c>
      <c r="ED25" s="10">
        <v>181040.397375</v>
      </c>
      <c r="EE25" s="10">
        <v>181040.397375</v>
      </c>
      <c r="EF25" s="10">
        <v>181040.397375</v>
      </c>
      <c r="EG25" s="10">
        <v>181040.397375</v>
      </c>
      <c r="EH25" s="10">
        <v>181040.397375</v>
      </c>
      <c r="EI25" s="10">
        <v>181040.397375</v>
      </c>
      <c r="EJ25" s="10">
        <v>181040.397375</v>
      </c>
      <c r="EK25" s="10">
        <v>181040.397375</v>
      </c>
      <c r="EL25" s="10">
        <v>181040.397375</v>
      </c>
      <c r="EM25" s="10">
        <v>181040.397375</v>
      </c>
      <c r="EN25" s="10">
        <v>181040.397375</v>
      </c>
      <c r="EO25" s="10">
        <v>181040.397375</v>
      </c>
      <c r="EP25" s="10">
        <v>181040.397375</v>
      </c>
      <c r="EQ25" s="10">
        <v>208196.45699325</v>
      </c>
      <c r="ER25" s="10">
        <v>208196.45699325</v>
      </c>
      <c r="ES25" s="10">
        <v>208196.45699325</v>
      </c>
      <c r="ET25" s="10">
        <v>208196.45699325</v>
      </c>
      <c r="EU25" s="10">
        <v>208196.45699325</v>
      </c>
      <c r="EV25" s="10">
        <v>208196.45699325</v>
      </c>
      <c r="EW25" s="10">
        <v>208196.45699325</v>
      </c>
      <c r="EX25" s="10">
        <v>208196.45699325</v>
      </c>
      <c r="EY25" s="10">
        <v>208196.45699325</v>
      </c>
      <c r="EZ25" s="10">
        <v>208196.45699325</v>
      </c>
      <c r="FA25" s="10">
        <v>208196.45699325</v>
      </c>
      <c r="FB25" s="10">
        <v>208196.45699325</v>
      </c>
      <c r="FC25" s="10">
        <v>208196.45699325</v>
      </c>
      <c r="FD25" s="10">
        <v>208196.45699325</v>
      </c>
      <c r="FE25" s="10">
        <v>208196.45699325</v>
      </c>
    </row>
    <row r="26" spans="1:162" ht="16.5">
      <c r="A26" s="8" t="s">
        <v>66</v>
      </c>
      <c r="B26" s="9" t="s">
        <v>67</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v>251597</v>
      </c>
      <c r="AE26" s="22">
        <v>251597</v>
      </c>
      <c r="AF26" s="22">
        <v>251597</v>
      </c>
      <c r="AG26" s="22">
        <v>251597</v>
      </c>
      <c r="AH26" s="22">
        <v>251597</v>
      </c>
      <c r="AI26" s="22">
        <v>251597</v>
      </c>
      <c r="AJ26" s="22">
        <v>251597</v>
      </c>
      <c r="AK26" s="22">
        <v>251597</v>
      </c>
      <c r="AL26" s="22">
        <v>251597</v>
      </c>
      <c r="AM26" s="10">
        <v>289336.55</v>
      </c>
      <c r="AN26" s="10">
        <v>289336.55</v>
      </c>
      <c r="AO26" s="10">
        <v>289336.55</v>
      </c>
      <c r="AP26" s="10">
        <v>289336.55</v>
      </c>
      <c r="AQ26" s="10">
        <v>289336.55</v>
      </c>
      <c r="AR26" s="10">
        <v>289336.55</v>
      </c>
      <c r="AS26" s="10">
        <v>289336.55</v>
      </c>
      <c r="AT26" s="10">
        <v>289336.55</v>
      </c>
      <c r="AU26" s="10">
        <v>289336.55</v>
      </c>
      <c r="AV26" s="10">
        <v>289336.55</v>
      </c>
      <c r="AW26" s="10">
        <v>289336.55</v>
      </c>
      <c r="AX26" s="10">
        <v>289336.55</v>
      </c>
      <c r="AY26" s="10">
        <v>289336.55</v>
      </c>
      <c r="AZ26" s="10">
        <v>289336.55</v>
      </c>
      <c r="BA26" s="10">
        <v>289336.55</v>
      </c>
      <c r="BB26" s="10">
        <v>289336.55</v>
      </c>
      <c r="BC26" s="10">
        <v>289336.55</v>
      </c>
      <c r="BD26" s="10">
        <v>289336.55</v>
      </c>
      <c r="BE26" s="10">
        <v>289336.55</v>
      </c>
      <c r="BF26" s="10">
        <v>289336.55</v>
      </c>
      <c r="BG26" s="10">
        <v>289336.55</v>
      </c>
      <c r="BH26" s="10">
        <v>289336.55</v>
      </c>
      <c r="BI26" s="10">
        <v>289336.55</v>
      </c>
      <c r="BJ26" s="10">
        <v>289336.55</v>
      </c>
      <c r="BK26" s="10">
        <v>289336.55</v>
      </c>
      <c r="BL26" s="10">
        <v>155194</v>
      </c>
      <c r="BM26" s="10">
        <v>289336.55</v>
      </c>
      <c r="BN26" s="10">
        <v>289336.55</v>
      </c>
      <c r="BO26" s="10">
        <v>289336.55</v>
      </c>
      <c r="BP26" s="10">
        <v>289336.55</v>
      </c>
      <c r="BQ26" s="10">
        <v>289336.55</v>
      </c>
      <c r="BR26" s="10">
        <v>289336.55</v>
      </c>
      <c r="BS26" s="10">
        <v>77598</v>
      </c>
      <c r="BT26" s="10">
        <v>289336.55</v>
      </c>
      <c r="BU26" s="10">
        <v>289336.55</v>
      </c>
      <c r="BV26" s="10">
        <v>289336.55</v>
      </c>
      <c r="BW26" s="10">
        <v>332737.03249999997</v>
      </c>
      <c r="BX26" s="10">
        <v>332737.03249999997</v>
      </c>
      <c r="BY26" s="10">
        <v>332737.03249999997</v>
      </c>
      <c r="BZ26" s="10">
        <v>332737.03249999997</v>
      </c>
      <c r="CA26" s="10">
        <v>332737.03249999997</v>
      </c>
      <c r="CB26" s="10">
        <v>332737.03249999997</v>
      </c>
      <c r="CC26" s="10">
        <v>332737.03249999997</v>
      </c>
      <c r="CD26" s="10">
        <v>332737.03249999997</v>
      </c>
      <c r="CE26" s="10">
        <v>332737.03249999997</v>
      </c>
      <c r="CF26" s="10">
        <v>332737.03249999997</v>
      </c>
      <c r="CG26" s="10">
        <v>332737.03249999997</v>
      </c>
      <c r="CH26" s="10">
        <v>332737.03249999997</v>
      </c>
      <c r="CI26" s="10">
        <v>332737.03249999997</v>
      </c>
      <c r="CJ26" s="10">
        <v>332737.03249999997</v>
      </c>
      <c r="CK26" s="10">
        <v>332737.03249999997</v>
      </c>
      <c r="CL26" s="10">
        <v>332737.03249999997</v>
      </c>
      <c r="CM26" s="10">
        <v>332737.03249999997</v>
      </c>
      <c r="CN26" s="10">
        <v>332737.03249999997</v>
      </c>
      <c r="CO26" s="10">
        <v>332737.03249999997</v>
      </c>
      <c r="CP26" s="10">
        <v>332737.03249999997</v>
      </c>
      <c r="CQ26" s="10">
        <v>332737.03249999997</v>
      </c>
      <c r="CR26" s="10">
        <v>332737.03249999997</v>
      </c>
      <c r="CS26" s="10">
        <v>332737.03249999997</v>
      </c>
      <c r="CT26" s="10">
        <v>332737.03249999997</v>
      </c>
      <c r="CU26" s="10">
        <v>332737.03249999997</v>
      </c>
      <c r="CV26" s="10">
        <v>332737.03249999997</v>
      </c>
      <c r="CW26" s="10">
        <v>332737.03249999997</v>
      </c>
      <c r="CX26" s="10">
        <v>332737.03249999997</v>
      </c>
      <c r="CY26" s="10">
        <v>332737.03249999997</v>
      </c>
      <c r="CZ26" s="10">
        <v>332737.03249999997</v>
      </c>
      <c r="DA26" s="10">
        <v>332737.03249999997</v>
      </c>
      <c r="DB26" s="10">
        <v>332737.03249999997</v>
      </c>
      <c r="DC26" s="10">
        <v>332737.03249999997</v>
      </c>
      <c r="DD26" s="10">
        <v>332737.03249999997</v>
      </c>
      <c r="DE26" s="10">
        <v>332737.03249999997</v>
      </c>
      <c r="DF26" s="10">
        <v>332737.03249999997</v>
      </c>
      <c r="DG26" s="10">
        <v>382647.58737499994</v>
      </c>
      <c r="DH26" s="10">
        <v>382647.58737499994</v>
      </c>
      <c r="DI26" s="10">
        <v>382647.58737499994</v>
      </c>
      <c r="DJ26" s="10">
        <v>382647.58737499994</v>
      </c>
      <c r="DK26" s="10">
        <v>382647.58737499994</v>
      </c>
      <c r="DL26" s="10">
        <v>382647.58737499994</v>
      </c>
      <c r="DM26" s="10">
        <v>382647.58737499994</v>
      </c>
      <c r="DN26" s="10">
        <v>382647.58737499994</v>
      </c>
      <c r="DO26" s="10">
        <v>382647.58737499994</v>
      </c>
      <c r="DP26" s="10">
        <v>382647.58737499994</v>
      </c>
      <c r="DQ26" s="10">
        <v>382647.58737499994</v>
      </c>
      <c r="DR26" s="10">
        <v>382647.58737499994</v>
      </c>
      <c r="DS26" s="10">
        <v>382647.58737499994</v>
      </c>
      <c r="DT26" s="10">
        <v>382647.58737499994</v>
      </c>
      <c r="DU26" s="10">
        <v>382647.58737499994</v>
      </c>
      <c r="DV26" s="10">
        <v>382647.58737499994</v>
      </c>
      <c r="DW26" s="10">
        <v>382647.58737499994</v>
      </c>
      <c r="DX26" s="10">
        <v>382647.58737499994</v>
      </c>
      <c r="DY26" s="10">
        <v>382647.58737499994</v>
      </c>
      <c r="DZ26" s="10">
        <v>382647.58737499994</v>
      </c>
      <c r="EA26" s="10">
        <v>382647.58737499994</v>
      </c>
      <c r="EB26" s="10">
        <v>382647.58737499994</v>
      </c>
      <c r="EC26" s="10">
        <v>382647.58737499994</v>
      </c>
      <c r="ED26" s="10">
        <v>382647.58737499994</v>
      </c>
      <c r="EE26" s="10">
        <v>382647.58737499994</v>
      </c>
      <c r="EF26" s="10">
        <v>382647.58737499994</v>
      </c>
      <c r="EG26" s="10">
        <v>382647.58737499994</v>
      </c>
      <c r="EH26" s="10">
        <v>382647.58737499994</v>
      </c>
      <c r="EI26" s="10">
        <v>382647.58737499994</v>
      </c>
      <c r="EJ26" s="10">
        <v>382647.58737499994</v>
      </c>
      <c r="EK26" s="10">
        <v>382647.58737499994</v>
      </c>
      <c r="EL26" s="10">
        <v>382647.58737499994</v>
      </c>
      <c r="EM26" s="10">
        <v>382647.58737499994</v>
      </c>
      <c r="EN26" s="10">
        <v>382647.58737499994</v>
      </c>
      <c r="EO26" s="10">
        <v>382647.58737499994</v>
      </c>
      <c r="EP26" s="10">
        <v>382647.58737499994</v>
      </c>
      <c r="EQ26" s="10">
        <v>440044.72548124992</v>
      </c>
      <c r="ER26" s="10">
        <v>440044.72548124992</v>
      </c>
      <c r="ES26" s="10">
        <v>440044.72548124992</v>
      </c>
      <c r="ET26" s="10">
        <v>440044.72548124992</v>
      </c>
      <c r="EU26" s="10">
        <v>440044.72548124992</v>
      </c>
      <c r="EV26" s="10">
        <v>440044.72548124992</v>
      </c>
      <c r="EW26" s="10">
        <v>440044.72548124992</v>
      </c>
      <c r="EX26" s="10">
        <v>440044.72548124992</v>
      </c>
      <c r="EY26" s="10">
        <v>440044.72548124992</v>
      </c>
      <c r="EZ26" s="10">
        <v>440044.72548124992</v>
      </c>
      <c r="FA26" s="10">
        <v>440044.72548124992</v>
      </c>
      <c r="FB26" s="10">
        <v>440044.72548124992</v>
      </c>
      <c r="FC26" s="10">
        <v>440044.72548124992</v>
      </c>
      <c r="FD26" s="10">
        <v>440044.72548124992</v>
      </c>
      <c r="FE26" s="10">
        <v>440044.72548124992</v>
      </c>
    </row>
    <row r="27" spans="1:162" s="45" customFormat="1" ht="16.5">
      <c r="A27" s="88" t="s">
        <v>70</v>
      </c>
      <c r="B27" s="83" t="s">
        <v>71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84">
        <v>148047.95250000001</v>
      </c>
      <c r="AE27" s="84">
        <v>148047.95250000001</v>
      </c>
      <c r="AF27" s="84">
        <v>148047.95250000001</v>
      </c>
      <c r="AG27" s="84">
        <v>148047.95250000001</v>
      </c>
      <c r="AH27" s="84">
        <v>148047.95250000001</v>
      </c>
      <c r="AI27" s="84">
        <v>148047.95250000001</v>
      </c>
      <c r="AJ27" s="84">
        <v>148047.95250000001</v>
      </c>
      <c r="AK27" s="84">
        <v>148047.95250000001</v>
      </c>
      <c r="AL27" s="84">
        <v>148047.95250000001</v>
      </c>
      <c r="AM27" s="10">
        <f>AL27*1.15</f>
        <v>170255.14537499999</v>
      </c>
      <c r="AN27" s="10">
        <f>AM27</f>
        <v>170255.14537499999</v>
      </c>
      <c r="AO27" s="10">
        <f t="shared" ref="AO27:BD28" si="12">AN27</f>
        <v>170255.14537499999</v>
      </c>
      <c r="AP27" s="10">
        <f t="shared" si="12"/>
        <v>170255.14537499999</v>
      </c>
      <c r="AQ27" s="10">
        <f t="shared" si="12"/>
        <v>170255.14537499999</v>
      </c>
      <c r="AR27" s="10">
        <f t="shared" si="12"/>
        <v>170255.14537499999</v>
      </c>
      <c r="AS27" s="10">
        <f t="shared" si="12"/>
        <v>170255.14537499999</v>
      </c>
      <c r="AT27" s="10">
        <f t="shared" si="12"/>
        <v>170255.14537499999</v>
      </c>
      <c r="AU27" s="10">
        <f t="shared" si="12"/>
        <v>170255.14537499999</v>
      </c>
      <c r="AV27" s="10">
        <f t="shared" si="12"/>
        <v>170255.14537499999</v>
      </c>
      <c r="AW27" s="10">
        <f t="shared" si="12"/>
        <v>170255.14537499999</v>
      </c>
      <c r="AX27" s="10">
        <f t="shared" si="12"/>
        <v>170255.14537499999</v>
      </c>
      <c r="AY27" s="10">
        <f t="shared" si="12"/>
        <v>170255.14537499999</v>
      </c>
      <c r="AZ27" s="10">
        <f t="shared" si="12"/>
        <v>170255.14537499999</v>
      </c>
      <c r="BA27" s="10">
        <f t="shared" si="12"/>
        <v>170255.14537499999</v>
      </c>
      <c r="BB27" s="10">
        <f t="shared" si="12"/>
        <v>170255.14537499999</v>
      </c>
      <c r="BC27" s="10">
        <f t="shared" si="12"/>
        <v>170255.14537499999</v>
      </c>
      <c r="BD27" s="10">
        <f t="shared" si="12"/>
        <v>170255.14537499999</v>
      </c>
      <c r="BE27" s="10">
        <f t="shared" ref="BE27:BT28" si="13">BD27</f>
        <v>170255.14537499999</v>
      </c>
      <c r="BF27" s="10">
        <f t="shared" si="13"/>
        <v>170255.14537499999</v>
      </c>
      <c r="BG27" s="10">
        <f t="shared" si="13"/>
        <v>170255.14537499999</v>
      </c>
      <c r="BH27" s="10">
        <f t="shared" si="13"/>
        <v>170255.14537499999</v>
      </c>
      <c r="BI27" s="10">
        <f t="shared" si="13"/>
        <v>170255.14537499999</v>
      </c>
      <c r="BJ27" s="10">
        <f t="shared" si="13"/>
        <v>170255.14537499999</v>
      </c>
      <c r="BK27" s="10">
        <f t="shared" si="13"/>
        <v>170255.14537499999</v>
      </c>
      <c r="BL27" s="10">
        <v>128738</v>
      </c>
      <c r="BM27" s="10">
        <f t="shared" si="13"/>
        <v>128738</v>
      </c>
      <c r="BN27" s="10">
        <f t="shared" si="13"/>
        <v>128738</v>
      </c>
      <c r="BO27" s="10">
        <f t="shared" si="13"/>
        <v>128738</v>
      </c>
      <c r="BP27" s="10">
        <f t="shared" si="13"/>
        <v>128738</v>
      </c>
      <c r="BQ27" s="10">
        <f t="shared" si="13"/>
        <v>128738</v>
      </c>
      <c r="BR27" s="10">
        <f t="shared" si="13"/>
        <v>128738</v>
      </c>
      <c r="BS27" s="10">
        <v>64369</v>
      </c>
      <c r="BT27" s="10">
        <f t="shared" si="13"/>
        <v>64369</v>
      </c>
      <c r="BU27" s="10">
        <f t="shared" ref="BU27:BV28" si="14">BT27</f>
        <v>64369</v>
      </c>
      <c r="BV27" s="10">
        <f t="shared" si="14"/>
        <v>64369</v>
      </c>
      <c r="BW27" s="10">
        <f>BV27*1.15</f>
        <v>74024.349999999991</v>
      </c>
      <c r="BX27" s="10">
        <f>BW27</f>
        <v>74024.349999999991</v>
      </c>
      <c r="BY27" s="10">
        <f t="shared" ref="BY27:CN28" si="15">BX27</f>
        <v>74024.349999999991</v>
      </c>
      <c r="BZ27" s="10">
        <f t="shared" si="15"/>
        <v>74024.349999999991</v>
      </c>
      <c r="CA27" s="10">
        <f t="shared" si="15"/>
        <v>74024.349999999991</v>
      </c>
      <c r="CB27" s="10">
        <f t="shared" si="15"/>
        <v>74024.349999999991</v>
      </c>
      <c r="CC27" s="10">
        <f t="shared" si="15"/>
        <v>74024.349999999991</v>
      </c>
      <c r="CD27" s="10">
        <f t="shared" si="15"/>
        <v>74024.349999999991</v>
      </c>
      <c r="CE27" s="10">
        <f t="shared" si="15"/>
        <v>74024.349999999991</v>
      </c>
      <c r="CF27" s="10">
        <f t="shared" si="15"/>
        <v>74024.349999999991</v>
      </c>
      <c r="CG27" s="10">
        <f t="shared" si="15"/>
        <v>74024.349999999991</v>
      </c>
      <c r="CH27" s="10">
        <f t="shared" si="15"/>
        <v>74024.349999999991</v>
      </c>
      <c r="CI27" s="10">
        <f t="shared" si="15"/>
        <v>74024.349999999991</v>
      </c>
      <c r="CJ27" s="10">
        <f t="shared" si="15"/>
        <v>74024.349999999991</v>
      </c>
      <c r="CK27" s="10">
        <f t="shared" si="15"/>
        <v>74024.349999999991</v>
      </c>
      <c r="CL27" s="10">
        <f t="shared" si="15"/>
        <v>74024.349999999991</v>
      </c>
      <c r="CM27" s="10">
        <f t="shared" si="15"/>
        <v>74024.349999999991</v>
      </c>
      <c r="CN27" s="10">
        <f t="shared" si="15"/>
        <v>74024.349999999991</v>
      </c>
      <c r="CO27" s="10">
        <f t="shared" ref="CO27:DD28" si="16">CN27</f>
        <v>74024.349999999991</v>
      </c>
      <c r="CP27" s="10">
        <f t="shared" si="16"/>
        <v>74024.349999999991</v>
      </c>
      <c r="CQ27" s="10">
        <f t="shared" si="16"/>
        <v>74024.349999999991</v>
      </c>
      <c r="CR27" s="10">
        <f t="shared" si="16"/>
        <v>74024.349999999991</v>
      </c>
      <c r="CS27" s="10">
        <f t="shared" si="16"/>
        <v>74024.349999999991</v>
      </c>
      <c r="CT27" s="10">
        <f t="shared" si="16"/>
        <v>74024.349999999991</v>
      </c>
      <c r="CU27" s="10">
        <f t="shared" si="16"/>
        <v>74024.349999999991</v>
      </c>
      <c r="CV27" s="10">
        <f t="shared" si="16"/>
        <v>74024.349999999991</v>
      </c>
      <c r="CW27" s="10">
        <f t="shared" si="16"/>
        <v>74024.349999999991</v>
      </c>
      <c r="CX27" s="10">
        <f t="shared" si="16"/>
        <v>74024.349999999991</v>
      </c>
      <c r="CY27" s="10">
        <f t="shared" si="16"/>
        <v>74024.349999999991</v>
      </c>
      <c r="CZ27" s="10">
        <f t="shared" si="16"/>
        <v>74024.349999999991</v>
      </c>
      <c r="DA27" s="10">
        <f t="shared" si="16"/>
        <v>74024.349999999991</v>
      </c>
      <c r="DB27" s="10">
        <f t="shared" si="16"/>
        <v>74024.349999999991</v>
      </c>
      <c r="DC27" s="10">
        <f t="shared" si="16"/>
        <v>74024.349999999991</v>
      </c>
      <c r="DD27" s="10">
        <f t="shared" si="16"/>
        <v>74024.349999999991</v>
      </c>
      <c r="DE27" s="10">
        <f t="shared" ref="DE27:DF28" si="17">DD27</f>
        <v>74024.349999999991</v>
      </c>
      <c r="DF27" s="10">
        <f t="shared" si="17"/>
        <v>74024.349999999991</v>
      </c>
      <c r="DG27" s="10">
        <f>DF27*1.15</f>
        <v>85128.002499999988</v>
      </c>
      <c r="DH27" s="10">
        <f>DG27</f>
        <v>85128.002499999988</v>
      </c>
      <c r="DI27" s="10">
        <f t="shared" ref="DI27:DX28" si="18">DH27</f>
        <v>85128.002499999988</v>
      </c>
      <c r="DJ27" s="10">
        <f t="shared" si="18"/>
        <v>85128.002499999988</v>
      </c>
      <c r="DK27" s="10">
        <f t="shared" si="18"/>
        <v>85128.002499999988</v>
      </c>
      <c r="DL27" s="10">
        <f t="shared" si="18"/>
        <v>85128.002499999988</v>
      </c>
      <c r="DM27" s="10">
        <f t="shared" si="18"/>
        <v>85128.002499999988</v>
      </c>
      <c r="DN27" s="10">
        <f t="shared" si="18"/>
        <v>85128.002499999988</v>
      </c>
      <c r="DO27" s="10">
        <f t="shared" si="18"/>
        <v>85128.002499999988</v>
      </c>
      <c r="DP27" s="10">
        <f t="shared" si="18"/>
        <v>85128.002499999988</v>
      </c>
      <c r="DQ27" s="10">
        <f t="shared" si="18"/>
        <v>85128.002499999988</v>
      </c>
      <c r="DR27" s="10">
        <f t="shared" si="18"/>
        <v>85128.002499999988</v>
      </c>
      <c r="DS27" s="10">
        <f t="shared" si="18"/>
        <v>85128.002499999988</v>
      </c>
      <c r="DT27" s="10">
        <f t="shared" si="18"/>
        <v>85128.002499999988</v>
      </c>
      <c r="DU27" s="10">
        <f t="shared" si="18"/>
        <v>85128.002499999988</v>
      </c>
      <c r="DV27" s="10">
        <f t="shared" si="18"/>
        <v>85128.002499999988</v>
      </c>
      <c r="DW27" s="10">
        <f t="shared" si="18"/>
        <v>85128.002499999988</v>
      </c>
      <c r="DX27" s="10">
        <f t="shared" si="18"/>
        <v>85128.002499999988</v>
      </c>
      <c r="DY27" s="10">
        <f t="shared" ref="DY27:EN28" si="19">DX27</f>
        <v>85128.002499999988</v>
      </c>
      <c r="DZ27" s="10">
        <f t="shared" si="19"/>
        <v>85128.002499999988</v>
      </c>
      <c r="EA27" s="10">
        <f t="shared" si="19"/>
        <v>85128.002499999988</v>
      </c>
      <c r="EB27" s="10">
        <f t="shared" si="19"/>
        <v>85128.002499999988</v>
      </c>
      <c r="EC27" s="10">
        <f t="shared" si="19"/>
        <v>85128.002499999988</v>
      </c>
      <c r="ED27" s="10">
        <f t="shared" si="19"/>
        <v>85128.002499999988</v>
      </c>
      <c r="EE27" s="10">
        <f t="shared" si="19"/>
        <v>85128.002499999988</v>
      </c>
      <c r="EF27" s="10">
        <f t="shared" si="19"/>
        <v>85128.002499999988</v>
      </c>
      <c r="EG27" s="10">
        <f t="shared" si="19"/>
        <v>85128.002499999988</v>
      </c>
      <c r="EH27" s="10">
        <f t="shared" si="19"/>
        <v>85128.002499999988</v>
      </c>
      <c r="EI27" s="10">
        <f t="shared" si="19"/>
        <v>85128.002499999988</v>
      </c>
      <c r="EJ27" s="10">
        <f t="shared" si="19"/>
        <v>85128.002499999988</v>
      </c>
      <c r="EK27" s="10">
        <f t="shared" si="19"/>
        <v>85128.002499999988</v>
      </c>
      <c r="EL27" s="10">
        <f t="shared" si="19"/>
        <v>85128.002499999988</v>
      </c>
      <c r="EM27" s="10">
        <f t="shared" si="19"/>
        <v>85128.002499999988</v>
      </c>
      <c r="EN27" s="10">
        <f t="shared" si="19"/>
        <v>85128.002499999988</v>
      </c>
      <c r="EO27" s="10">
        <f t="shared" ref="EO27:EP28" si="20">EN27</f>
        <v>85128.002499999988</v>
      </c>
      <c r="EP27" s="10">
        <f t="shared" si="20"/>
        <v>85128.002499999988</v>
      </c>
      <c r="EQ27" s="10">
        <f>EP27*1.15</f>
        <v>97897.202874999974</v>
      </c>
      <c r="ER27" s="10">
        <f>EQ27</f>
        <v>97897.202874999974</v>
      </c>
      <c r="ES27" s="10">
        <f t="shared" ref="ES27:FE28" si="21">ER27</f>
        <v>97897.202874999974</v>
      </c>
      <c r="ET27" s="10">
        <f t="shared" si="21"/>
        <v>97897.202874999974</v>
      </c>
      <c r="EU27" s="10">
        <f t="shared" si="21"/>
        <v>97897.202874999974</v>
      </c>
      <c r="EV27" s="10">
        <f t="shared" si="21"/>
        <v>97897.202874999974</v>
      </c>
      <c r="EW27" s="10">
        <f t="shared" si="21"/>
        <v>97897.202874999974</v>
      </c>
      <c r="EX27" s="10">
        <f t="shared" si="21"/>
        <v>97897.202874999974</v>
      </c>
      <c r="EY27" s="10">
        <f t="shared" si="21"/>
        <v>97897.202874999974</v>
      </c>
      <c r="EZ27" s="10">
        <f t="shared" si="21"/>
        <v>97897.202874999974</v>
      </c>
      <c r="FA27" s="10">
        <f t="shared" si="21"/>
        <v>97897.202874999974</v>
      </c>
      <c r="FB27" s="10">
        <f t="shared" si="21"/>
        <v>97897.202874999974</v>
      </c>
      <c r="FC27" s="10">
        <f t="shared" si="21"/>
        <v>97897.202874999974</v>
      </c>
      <c r="FD27" s="10">
        <f t="shared" si="21"/>
        <v>97897.202874999974</v>
      </c>
      <c r="FE27" s="10">
        <f t="shared" si="21"/>
        <v>97897.202874999974</v>
      </c>
    </row>
    <row r="28" spans="1:162" s="45" customFormat="1" ht="16.5">
      <c r="A28" s="8" t="s">
        <v>72</v>
      </c>
      <c r="B28" s="83" t="s">
        <v>73</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v>140192</v>
      </c>
      <c r="AE28" s="22">
        <v>140192</v>
      </c>
      <c r="AF28" s="22">
        <v>140192</v>
      </c>
      <c r="AG28" s="22">
        <v>140192</v>
      </c>
      <c r="AH28" s="22">
        <v>140192</v>
      </c>
      <c r="AI28" s="22">
        <v>140192</v>
      </c>
      <c r="AJ28" s="22">
        <v>140192</v>
      </c>
      <c r="AK28" s="22">
        <v>140192</v>
      </c>
      <c r="AL28" s="22">
        <v>140192</v>
      </c>
      <c r="AM28" s="10">
        <f>AL28*1.15</f>
        <v>161220.79999999999</v>
      </c>
      <c r="AN28" s="10">
        <f>AM28</f>
        <v>161220.79999999999</v>
      </c>
      <c r="AO28" s="10">
        <f t="shared" si="12"/>
        <v>161220.79999999999</v>
      </c>
      <c r="AP28" s="10">
        <f t="shared" si="12"/>
        <v>161220.79999999999</v>
      </c>
      <c r="AQ28" s="10">
        <f t="shared" si="12"/>
        <v>161220.79999999999</v>
      </c>
      <c r="AR28" s="10">
        <f t="shared" si="12"/>
        <v>161220.79999999999</v>
      </c>
      <c r="AS28" s="10">
        <f t="shared" si="12"/>
        <v>161220.79999999999</v>
      </c>
      <c r="AT28" s="10">
        <f t="shared" si="12"/>
        <v>161220.79999999999</v>
      </c>
      <c r="AU28" s="10">
        <f t="shared" si="12"/>
        <v>161220.79999999999</v>
      </c>
      <c r="AV28" s="10">
        <f t="shared" si="12"/>
        <v>161220.79999999999</v>
      </c>
      <c r="AW28" s="10">
        <f t="shared" si="12"/>
        <v>161220.79999999999</v>
      </c>
      <c r="AX28" s="10">
        <f t="shared" si="12"/>
        <v>161220.79999999999</v>
      </c>
      <c r="AY28" s="10">
        <f t="shared" si="12"/>
        <v>161220.79999999999</v>
      </c>
      <c r="AZ28" s="10">
        <f t="shared" si="12"/>
        <v>161220.79999999999</v>
      </c>
      <c r="BA28" s="10">
        <f t="shared" si="12"/>
        <v>161220.79999999999</v>
      </c>
      <c r="BB28" s="10">
        <f t="shared" si="12"/>
        <v>161220.79999999999</v>
      </c>
      <c r="BC28" s="10">
        <f t="shared" si="12"/>
        <v>161220.79999999999</v>
      </c>
      <c r="BD28" s="10">
        <f t="shared" si="12"/>
        <v>161220.79999999999</v>
      </c>
      <c r="BE28" s="10">
        <f t="shared" si="13"/>
        <v>161220.79999999999</v>
      </c>
      <c r="BF28" s="10">
        <f t="shared" si="13"/>
        <v>161220.79999999999</v>
      </c>
      <c r="BG28" s="10">
        <f t="shared" si="13"/>
        <v>161220.79999999999</v>
      </c>
      <c r="BH28" s="10">
        <f t="shared" si="13"/>
        <v>161220.79999999999</v>
      </c>
      <c r="BI28" s="10">
        <f t="shared" si="13"/>
        <v>161220.79999999999</v>
      </c>
      <c r="BJ28" s="10">
        <f t="shared" si="13"/>
        <v>161220.79999999999</v>
      </c>
      <c r="BK28" s="10">
        <f t="shared" si="13"/>
        <v>161220.79999999999</v>
      </c>
      <c r="BL28" s="10">
        <v>140193</v>
      </c>
      <c r="BM28" s="10">
        <f t="shared" si="13"/>
        <v>140193</v>
      </c>
      <c r="BN28" s="10">
        <f t="shared" si="13"/>
        <v>140193</v>
      </c>
      <c r="BO28" s="10">
        <f t="shared" si="13"/>
        <v>140193</v>
      </c>
      <c r="BP28" s="10">
        <f t="shared" si="13"/>
        <v>140193</v>
      </c>
      <c r="BQ28" s="10">
        <f t="shared" si="13"/>
        <v>140193</v>
      </c>
      <c r="BR28" s="10">
        <f t="shared" si="13"/>
        <v>140193</v>
      </c>
      <c r="BS28" s="10">
        <v>70096</v>
      </c>
      <c r="BT28" s="10">
        <f t="shared" si="13"/>
        <v>70096</v>
      </c>
      <c r="BU28" s="10">
        <f t="shared" si="14"/>
        <v>70096</v>
      </c>
      <c r="BV28" s="10">
        <f t="shared" si="14"/>
        <v>70096</v>
      </c>
      <c r="BW28" s="10">
        <f>BV28*1.15</f>
        <v>80610.399999999994</v>
      </c>
      <c r="BX28" s="10">
        <f>BW28</f>
        <v>80610.399999999994</v>
      </c>
      <c r="BY28" s="10">
        <f t="shared" si="15"/>
        <v>80610.399999999994</v>
      </c>
      <c r="BZ28" s="10">
        <f t="shared" si="15"/>
        <v>80610.399999999994</v>
      </c>
      <c r="CA28" s="10">
        <f t="shared" si="15"/>
        <v>80610.399999999994</v>
      </c>
      <c r="CB28" s="10">
        <f t="shared" si="15"/>
        <v>80610.399999999994</v>
      </c>
      <c r="CC28" s="10">
        <f t="shared" si="15"/>
        <v>80610.399999999994</v>
      </c>
      <c r="CD28" s="10">
        <f t="shared" si="15"/>
        <v>80610.399999999994</v>
      </c>
      <c r="CE28" s="10">
        <f t="shared" si="15"/>
        <v>80610.399999999994</v>
      </c>
      <c r="CF28" s="10">
        <f t="shared" si="15"/>
        <v>80610.399999999994</v>
      </c>
      <c r="CG28" s="10">
        <f t="shared" si="15"/>
        <v>80610.399999999994</v>
      </c>
      <c r="CH28" s="10">
        <f t="shared" si="15"/>
        <v>80610.399999999994</v>
      </c>
      <c r="CI28" s="10">
        <f t="shared" si="15"/>
        <v>80610.399999999994</v>
      </c>
      <c r="CJ28" s="10">
        <f t="shared" si="15"/>
        <v>80610.399999999994</v>
      </c>
      <c r="CK28" s="10">
        <f t="shared" si="15"/>
        <v>80610.399999999994</v>
      </c>
      <c r="CL28" s="10">
        <f t="shared" si="15"/>
        <v>80610.399999999994</v>
      </c>
      <c r="CM28" s="10">
        <f t="shared" si="15"/>
        <v>80610.399999999994</v>
      </c>
      <c r="CN28" s="10">
        <f t="shared" si="15"/>
        <v>80610.399999999994</v>
      </c>
      <c r="CO28" s="10">
        <f t="shared" si="16"/>
        <v>80610.399999999994</v>
      </c>
      <c r="CP28" s="10">
        <f t="shared" si="16"/>
        <v>80610.399999999994</v>
      </c>
      <c r="CQ28" s="10">
        <f t="shared" si="16"/>
        <v>80610.399999999994</v>
      </c>
      <c r="CR28" s="10">
        <f t="shared" si="16"/>
        <v>80610.399999999994</v>
      </c>
      <c r="CS28" s="10">
        <f t="shared" si="16"/>
        <v>80610.399999999994</v>
      </c>
      <c r="CT28" s="10">
        <f t="shared" si="16"/>
        <v>80610.399999999994</v>
      </c>
      <c r="CU28" s="10">
        <f t="shared" si="16"/>
        <v>80610.399999999994</v>
      </c>
      <c r="CV28" s="10">
        <f t="shared" si="16"/>
        <v>80610.399999999994</v>
      </c>
      <c r="CW28" s="10">
        <f t="shared" si="16"/>
        <v>80610.399999999994</v>
      </c>
      <c r="CX28" s="10">
        <f t="shared" si="16"/>
        <v>80610.399999999994</v>
      </c>
      <c r="CY28" s="10">
        <f t="shared" si="16"/>
        <v>80610.399999999994</v>
      </c>
      <c r="CZ28" s="10">
        <f t="shared" si="16"/>
        <v>80610.399999999994</v>
      </c>
      <c r="DA28" s="10">
        <f t="shared" si="16"/>
        <v>80610.399999999994</v>
      </c>
      <c r="DB28" s="10">
        <f t="shared" si="16"/>
        <v>80610.399999999994</v>
      </c>
      <c r="DC28" s="10">
        <f t="shared" si="16"/>
        <v>80610.399999999994</v>
      </c>
      <c r="DD28" s="10">
        <f t="shared" si="16"/>
        <v>80610.399999999994</v>
      </c>
      <c r="DE28" s="10">
        <f t="shared" si="17"/>
        <v>80610.399999999994</v>
      </c>
      <c r="DF28" s="10">
        <f t="shared" si="17"/>
        <v>80610.399999999994</v>
      </c>
      <c r="DG28" s="10">
        <f>DF28*1.15</f>
        <v>92701.959999999992</v>
      </c>
      <c r="DH28" s="10">
        <f>DG28</f>
        <v>92701.959999999992</v>
      </c>
      <c r="DI28" s="10">
        <f t="shared" si="18"/>
        <v>92701.959999999992</v>
      </c>
      <c r="DJ28" s="10">
        <f t="shared" si="18"/>
        <v>92701.959999999992</v>
      </c>
      <c r="DK28" s="10">
        <f t="shared" si="18"/>
        <v>92701.959999999992</v>
      </c>
      <c r="DL28" s="10">
        <f t="shared" si="18"/>
        <v>92701.959999999992</v>
      </c>
      <c r="DM28" s="10">
        <f t="shared" si="18"/>
        <v>92701.959999999992</v>
      </c>
      <c r="DN28" s="10">
        <f t="shared" si="18"/>
        <v>92701.959999999992</v>
      </c>
      <c r="DO28" s="10">
        <f t="shared" si="18"/>
        <v>92701.959999999992</v>
      </c>
      <c r="DP28" s="10">
        <f t="shared" si="18"/>
        <v>92701.959999999992</v>
      </c>
      <c r="DQ28" s="10">
        <f t="shared" si="18"/>
        <v>92701.959999999992</v>
      </c>
      <c r="DR28" s="10">
        <f t="shared" si="18"/>
        <v>92701.959999999992</v>
      </c>
      <c r="DS28" s="10">
        <f t="shared" si="18"/>
        <v>92701.959999999992</v>
      </c>
      <c r="DT28" s="10">
        <f t="shared" si="18"/>
        <v>92701.959999999992</v>
      </c>
      <c r="DU28" s="10">
        <f t="shared" si="18"/>
        <v>92701.959999999992</v>
      </c>
      <c r="DV28" s="10">
        <f t="shared" si="18"/>
        <v>92701.959999999992</v>
      </c>
      <c r="DW28" s="10">
        <f t="shared" si="18"/>
        <v>92701.959999999992</v>
      </c>
      <c r="DX28" s="10">
        <f t="shared" si="18"/>
        <v>92701.959999999992</v>
      </c>
      <c r="DY28" s="10">
        <f t="shared" si="19"/>
        <v>92701.959999999992</v>
      </c>
      <c r="DZ28" s="10">
        <f t="shared" si="19"/>
        <v>92701.959999999992</v>
      </c>
      <c r="EA28" s="10">
        <f t="shared" si="19"/>
        <v>92701.959999999992</v>
      </c>
      <c r="EB28" s="10">
        <f t="shared" si="19"/>
        <v>92701.959999999992</v>
      </c>
      <c r="EC28" s="10">
        <f t="shared" si="19"/>
        <v>92701.959999999992</v>
      </c>
      <c r="ED28" s="10">
        <f t="shared" si="19"/>
        <v>92701.959999999992</v>
      </c>
      <c r="EE28" s="10">
        <f t="shared" si="19"/>
        <v>92701.959999999992</v>
      </c>
      <c r="EF28" s="10">
        <f t="shared" si="19"/>
        <v>92701.959999999992</v>
      </c>
      <c r="EG28" s="10">
        <f t="shared" si="19"/>
        <v>92701.959999999992</v>
      </c>
      <c r="EH28" s="10">
        <f t="shared" si="19"/>
        <v>92701.959999999992</v>
      </c>
      <c r="EI28" s="10">
        <f t="shared" si="19"/>
        <v>92701.959999999992</v>
      </c>
      <c r="EJ28" s="10">
        <f t="shared" si="19"/>
        <v>92701.959999999992</v>
      </c>
      <c r="EK28" s="10">
        <f t="shared" si="19"/>
        <v>92701.959999999992</v>
      </c>
      <c r="EL28" s="10">
        <f t="shared" si="19"/>
        <v>92701.959999999992</v>
      </c>
      <c r="EM28" s="10">
        <f t="shared" si="19"/>
        <v>92701.959999999992</v>
      </c>
      <c r="EN28" s="10">
        <f t="shared" si="19"/>
        <v>92701.959999999992</v>
      </c>
      <c r="EO28" s="10">
        <f t="shared" si="20"/>
        <v>92701.959999999992</v>
      </c>
      <c r="EP28" s="10">
        <f t="shared" si="20"/>
        <v>92701.959999999992</v>
      </c>
      <c r="EQ28" s="10">
        <f>EP28*1.15</f>
        <v>106607.25399999999</v>
      </c>
      <c r="ER28" s="10">
        <f>EQ28</f>
        <v>106607.25399999999</v>
      </c>
      <c r="ES28" s="10">
        <f t="shared" si="21"/>
        <v>106607.25399999999</v>
      </c>
      <c r="ET28" s="10">
        <f t="shared" si="21"/>
        <v>106607.25399999999</v>
      </c>
      <c r="EU28" s="10">
        <f t="shared" si="21"/>
        <v>106607.25399999999</v>
      </c>
      <c r="EV28" s="10">
        <f t="shared" si="21"/>
        <v>106607.25399999999</v>
      </c>
      <c r="EW28" s="10">
        <f t="shared" si="21"/>
        <v>106607.25399999999</v>
      </c>
      <c r="EX28" s="10">
        <f t="shared" si="21"/>
        <v>106607.25399999999</v>
      </c>
      <c r="EY28" s="10">
        <f t="shared" si="21"/>
        <v>106607.25399999999</v>
      </c>
      <c r="EZ28" s="10">
        <f t="shared" si="21"/>
        <v>106607.25399999999</v>
      </c>
      <c r="FA28" s="10">
        <f t="shared" si="21"/>
        <v>106607.25399999999</v>
      </c>
      <c r="FB28" s="10">
        <f t="shared" si="21"/>
        <v>106607.25399999999</v>
      </c>
      <c r="FC28" s="10">
        <f t="shared" si="21"/>
        <v>106607.25399999999</v>
      </c>
      <c r="FD28" s="10">
        <f t="shared" si="21"/>
        <v>106607.25399999999</v>
      </c>
      <c r="FE28" s="10">
        <f t="shared" si="21"/>
        <v>106607.25399999999</v>
      </c>
    </row>
    <row r="29" spans="1:162" ht="16.5">
      <c r="A29" s="8" t="s">
        <v>74</v>
      </c>
      <c r="B29" s="9" t="s">
        <v>75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v>79353</v>
      </c>
      <c r="AE29" s="22">
        <v>79353</v>
      </c>
      <c r="AF29" s="22">
        <v>79353</v>
      </c>
      <c r="AG29" s="22">
        <v>79353</v>
      </c>
      <c r="AH29" s="22">
        <v>79353</v>
      </c>
      <c r="AI29" s="22">
        <v>79353</v>
      </c>
      <c r="AJ29" s="22">
        <v>79353</v>
      </c>
      <c r="AK29" s="22">
        <v>79353</v>
      </c>
      <c r="AL29" s="22">
        <v>79353</v>
      </c>
      <c r="AM29" s="10">
        <v>91255.95</v>
      </c>
      <c r="AN29" s="10">
        <v>91255.95</v>
      </c>
      <c r="AO29" s="10">
        <v>91255.95</v>
      </c>
      <c r="AP29" s="10">
        <v>91255.95</v>
      </c>
      <c r="AQ29" s="10">
        <v>91255.95</v>
      </c>
      <c r="AR29" s="10">
        <v>91255.95</v>
      </c>
      <c r="AS29" s="10">
        <v>91255.95</v>
      </c>
      <c r="AT29" s="10">
        <v>91255.95</v>
      </c>
      <c r="AU29" s="10">
        <v>91255.95</v>
      </c>
      <c r="AV29" s="10">
        <v>91255.95</v>
      </c>
      <c r="AW29" s="10">
        <v>91255.95</v>
      </c>
      <c r="AX29" s="10">
        <v>91255.95</v>
      </c>
      <c r="AY29" s="10">
        <v>91255.95</v>
      </c>
      <c r="AZ29" s="10">
        <v>91255.95</v>
      </c>
      <c r="BA29" s="10">
        <v>91255.95</v>
      </c>
      <c r="BB29" s="10">
        <v>91255.95</v>
      </c>
      <c r="BC29" s="10">
        <v>91255.95</v>
      </c>
      <c r="BD29" s="10">
        <v>91255.95</v>
      </c>
      <c r="BE29" s="10">
        <v>91255.95</v>
      </c>
      <c r="BF29" s="10">
        <v>91255.95</v>
      </c>
      <c r="BG29" s="10">
        <v>91255.95</v>
      </c>
      <c r="BH29" s="10">
        <v>91255.95</v>
      </c>
      <c r="BI29" s="10">
        <v>91255.95</v>
      </c>
      <c r="BJ29" s="10">
        <v>91255.95</v>
      </c>
      <c r="BK29" s="10">
        <v>91255.95</v>
      </c>
      <c r="BL29" s="10">
        <v>50000</v>
      </c>
      <c r="BM29" s="10">
        <v>91255.95</v>
      </c>
      <c r="BN29" s="10">
        <v>91255.95</v>
      </c>
      <c r="BO29" s="10">
        <v>91255.95</v>
      </c>
      <c r="BP29" s="10">
        <v>91255.95</v>
      </c>
      <c r="BQ29" s="10">
        <v>91255.95</v>
      </c>
      <c r="BR29" s="10">
        <v>91255.95</v>
      </c>
      <c r="BS29" s="10">
        <v>16035</v>
      </c>
      <c r="BT29" s="10">
        <v>91255.95</v>
      </c>
      <c r="BU29" s="10">
        <v>91255.95</v>
      </c>
      <c r="BV29" s="10">
        <v>91255.95</v>
      </c>
      <c r="BW29" s="10">
        <v>104944.3425</v>
      </c>
      <c r="BX29" s="10">
        <v>104944.3425</v>
      </c>
      <c r="BY29" s="10">
        <v>104944.3425</v>
      </c>
      <c r="BZ29" s="10">
        <v>104944.3425</v>
      </c>
      <c r="CA29" s="10">
        <v>104944.3425</v>
      </c>
      <c r="CB29" s="10">
        <v>104944.3425</v>
      </c>
      <c r="CC29" s="10">
        <v>104944.3425</v>
      </c>
      <c r="CD29" s="10">
        <v>104944.3425</v>
      </c>
      <c r="CE29" s="10">
        <v>104944.3425</v>
      </c>
      <c r="CF29" s="10">
        <v>104944.3425</v>
      </c>
      <c r="CG29" s="10">
        <v>104944.3425</v>
      </c>
      <c r="CH29" s="10">
        <v>104944.3425</v>
      </c>
      <c r="CI29" s="10">
        <v>104944.3425</v>
      </c>
      <c r="CJ29" s="10">
        <v>104944.3425</v>
      </c>
      <c r="CK29" s="10">
        <v>104944.3425</v>
      </c>
      <c r="CL29" s="10">
        <v>104944.3425</v>
      </c>
      <c r="CM29" s="10">
        <v>104944.3425</v>
      </c>
      <c r="CN29" s="10">
        <v>104944.3425</v>
      </c>
      <c r="CO29" s="10">
        <v>104944.3425</v>
      </c>
      <c r="CP29" s="10">
        <v>104944.3425</v>
      </c>
      <c r="CQ29" s="10">
        <v>104944.3425</v>
      </c>
      <c r="CR29" s="10">
        <v>104944.3425</v>
      </c>
      <c r="CS29" s="10">
        <v>104944.3425</v>
      </c>
      <c r="CT29" s="10">
        <v>104944.3425</v>
      </c>
      <c r="CU29" s="10">
        <v>104944.3425</v>
      </c>
      <c r="CV29" s="10">
        <v>104944.3425</v>
      </c>
      <c r="CW29" s="10">
        <v>104944.3425</v>
      </c>
      <c r="CX29" s="10">
        <v>104944.3425</v>
      </c>
      <c r="CY29" s="10">
        <v>104944.3425</v>
      </c>
      <c r="CZ29" s="10">
        <v>104944.3425</v>
      </c>
      <c r="DA29" s="10">
        <v>104944.3425</v>
      </c>
      <c r="DB29" s="10">
        <v>104944.3425</v>
      </c>
      <c r="DC29" s="10">
        <v>104944.3425</v>
      </c>
      <c r="DD29" s="10">
        <v>104944.3425</v>
      </c>
      <c r="DE29" s="10">
        <v>104944.3425</v>
      </c>
      <c r="DF29" s="10">
        <v>104944.3425</v>
      </c>
      <c r="DG29" s="10">
        <v>120685.993875</v>
      </c>
      <c r="DH29" s="10">
        <v>120685.993875</v>
      </c>
      <c r="DI29" s="10">
        <v>120685.993875</v>
      </c>
      <c r="DJ29" s="10">
        <v>120685.993875</v>
      </c>
      <c r="DK29" s="10">
        <v>120685.993875</v>
      </c>
      <c r="DL29" s="10">
        <v>120685.993875</v>
      </c>
      <c r="DM29" s="10">
        <v>120685.993875</v>
      </c>
      <c r="DN29" s="10">
        <v>120685.993875</v>
      </c>
      <c r="DO29" s="10">
        <v>120685.993875</v>
      </c>
      <c r="DP29" s="10">
        <v>120685.993875</v>
      </c>
      <c r="DQ29" s="10">
        <v>120685.993875</v>
      </c>
      <c r="DR29" s="10">
        <v>120685.993875</v>
      </c>
      <c r="DS29" s="10">
        <v>120685.993875</v>
      </c>
      <c r="DT29" s="10">
        <v>120685.993875</v>
      </c>
      <c r="DU29" s="10">
        <v>120685.993875</v>
      </c>
      <c r="DV29" s="10">
        <v>120685.993875</v>
      </c>
      <c r="DW29" s="10">
        <v>120685.993875</v>
      </c>
      <c r="DX29" s="10">
        <v>120685.993875</v>
      </c>
      <c r="DY29" s="10">
        <v>120685.993875</v>
      </c>
      <c r="DZ29" s="10">
        <v>120685.993875</v>
      </c>
      <c r="EA29" s="10">
        <v>120685.993875</v>
      </c>
      <c r="EB29" s="10">
        <v>120685.993875</v>
      </c>
      <c r="EC29" s="10">
        <v>120685.993875</v>
      </c>
      <c r="ED29" s="10">
        <v>120685.993875</v>
      </c>
      <c r="EE29" s="10">
        <v>120685.993875</v>
      </c>
      <c r="EF29" s="10">
        <v>120685.993875</v>
      </c>
      <c r="EG29" s="10">
        <v>120685.993875</v>
      </c>
      <c r="EH29" s="10">
        <v>120685.993875</v>
      </c>
      <c r="EI29" s="10">
        <v>120685.993875</v>
      </c>
      <c r="EJ29" s="10">
        <v>120685.993875</v>
      </c>
      <c r="EK29" s="10">
        <v>120685.993875</v>
      </c>
      <c r="EL29" s="10">
        <v>120685.993875</v>
      </c>
      <c r="EM29" s="10">
        <v>120685.993875</v>
      </c>
      <c r="EN29" s="10">
        <v>120685.993875</v>
      </c>
      <c r="EO29" s="10">
        <v>120685.993875</v>
      </c>
      <c r="EP29" s="10">
        <v>120685.993875</v>
      </c>
      <c r="EQ29" s="10">
        <v>138788.89295625</v>
      </c>
      <c r="ER29" s="10">
        <v>138788.89295625</v>
      </c>
      <c r="ES29" s="10">
        <v>138788.89295625</v>
      </c>
      <c r="ET29" s="10">
        <v>138788.89295625</v>
      </c>
      <c r="EU29" s="10">
        <v>138788.89295625</v>
      </c>
      <c r="EV29" s="10">
        <v>138788.89295625</v>
      </c>
      <c r="EW29" s="10">
        <v>138788.89295625</v>
      </c>
      <c r="EX29" s="10">
        <v>138788.89295625</v>
      </c>
      <c r="EY29" s="10">
        <v>138788.89295625</v>
      </c>
      <c r="EZ29" s="10">
        <v>138788.89295625</v>
      </c>
      <c r="FA29" s="10">
        <v>138788.89295625</v>
      </c>
      <c r="FB29" s="10">
        <v>138788.89295625</v>
      </c>
      <c r="FC29" s="10">
        <v>138788.89295625</v>
      </c>
      <c r="FD29" s="10">
        <v>138788.89295625</v>
      </c>
      <c r="FE29" s="10">
        <v>138788.89295625</v>
      </c>
      <c r="FF29" s="3" t="s">
        <v>186</v>
      </c>
    </row>
    <row r="30" spans="1:162" ht="16.5">
      <c r="A30" s="8" t="s">
        <v>76</v>
      </c>
      <c r="B30" s="9" t="s">
        <v>77</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v>117991.00000000001</v>
      </c>
      <c r="AE30" s="22">
        <v>117991.00000000001</v>
      </c>
      <c r="AF30" s="22">
        <v>117991.00000000001</v>
      </c>
      <c r="AG30" s="22">
        <v>117991.00000000001</v>
      </c>
      <c r="AH30" s="22">
        <v>117991.00000000001</v>
      </c>
      <c r="AI30" s="22">
        <v>117991.00000000001</v>
      </c>
      <c r="AJ30" s="22">
        <v>117991.00000000001</v>
      </c>
      <c r="AK30" s="22">
        <v>117991.00000000001</v>
      </c>
      <c r="AL30" s="22">
        <v>117991.00000000001</v>
      </c>
      <c r="AM30" s="10">
        <v>135689.65000000002</v>
      </c>
      <c r="AN30" s="10">
        <v>135689.65000000002</v>
      </c>
      <c r="AO30" s="10">
        <v>135689.65000000002</v>
      </c>
      <c r="AP30" s="10">
        <v>135689.65000000002</v>
      </c>
      <c r="AQ30" s="10">
        <v>135689.65000000002</v>
      </c>
      <c r="AR30" s="10">
        <v>135689.65000000002</v>
      </c>
      <c r="AS30" s="10">
        <v>135689.65000000002</v>
      </c>
      <c r="AT30" s="10">
        <v>135689.65000000002</v>
      </c>
      <c r="AU30" s="10">
        <v>135689.65000000002</v>
      </c>
      <c r="AV30" s="10">
        <v>135689.65000000002</v>
      </c>
      <c r="AW30" s="10">
        <v>135689.65000000002</v>
      </c>
      <c r="AX30" s="10">
        <v>135689.65000000002</v>
      </c>
      <c r="AY30" s="10">
        <v>135689.65000000002</v>
      </c>
      <c r="AZ30" s="10">
        <v>135689.65000000002</v>
      </c>
      <c r="BA30" s="10">
        <v>135689.65000000002</v>
      </c>
      <c r="BB30" s="10">
        <v>135689.65000000002</v>
      </c>
      <c r="BC30" s="10">
        <v>135689.65000000002</v>
      </c>
      <c r="BD30" s="10">
        <v>135689.65000000002</v>
      </c>
      <c r="BE30" s="10">
        <v>135689.65000000002</v>
      </c>
      <c r="BF30" s="10">
        <v>135689.65000000002</v>
      </c>
      <c r="BG30" s="10">
        <v>135689.65000000002</v>
      </c>
      <c r="BH30" s="10">
        <v>135689.65000000002</v>
      </c>
      <c r="BI30" s="10">
        <v>135689.65000000002</v>
      </c>
      <c r="BJ30" s="10">
        <v>135689.65000000002</v>
      </c>
      <c r="BK30" s="10">
        <v>135689.65000000002</v>
      </c>
      <c r="BL30" s="10">
        <v>94393</v>
      </c>
      <c r="BM30" s="10">
        <v>135689.65000000002</v>
      </c>
      <c r="BN30" s="10">
        <v>135689.65000000002</v>
      </c>
      <c r="BO30" s="10">
        <v>135689.65000000002</v>
      </c>
      <c r="BP30" s="10">
        <v>135689.65000000002</v>
      </c>
      <c r="BQ30" s="10">
        <v>135689.65000000002</v>
      </c>
      <c r="BR30" s="10">
        <v>135689.65000000002</v>
      </c>
      <c r="BS30" s="10">
        <v>47196</v>
      </c>
      <c r="BT30" s="10">
        <v>135689.65000000002</v>
      </c>
      <c r="BU30" s="10">
        <v>135689.65000000002</v>
      </c>
      <c r="BV30" s="10">
        <v>135689.65000000002</v>
      </c>
      <c r="BW30" s="10">
        <v>156043.09750000003</v>
      </c>
      <c r="BX30" s="10">
        <v>156043.09750000003</v>
      </c>
      <c r="BY30" s="10">
        <v>156043.09750000003</v>
      </c>
      <c r="BZ30" s="10">
        <v>156043.09750000003</v>
      </c>
      <c r="CA30" s="10">
        <v>156043.09750000003</v>
      </c>
      <c r="CB30" s="10">
        <v>156043.09750000003</v>
      </c>
      <c r="CC30" s="10">
        <v>156043.09750000003</v>
      </c>
      <c r="CD30" s="10">
        <v>156043.09750000003</v>
      </c>
      <c r="CE30" s="10">
        <v>156043.09750000003</v>
      </c>
      <c r="CF30" s="10">
        <v>156043.09750000003</v>
      </c>
      <c r="CG30" s="10">
        <v>156043.09750000003</v>
      </c>
      <c r="CH30" s="10">
        <v>156043.09750000003</v>
      </c>
      <c r="CI30" s="10">
        <v>156043.09750000003</v>
      </c>
      <c r="CJ30" s="10">
        <v>156043.09750000003</v>
      </c>
      <c r="CK30" s="10">
        <v>156043.09750000003</v>
      </c>
      <c r="CL30" s="10">
        <v>156043.09750000003</v>
      </c>
      <c r="CM30" s="10">
        <v>156043.09750000003</v>
      </c>
      <c r="CN30" s="10">
        <v>156043.09750000003</v>
      </c>
      <c r="CO30" s="10">
        <v>156043.09750000003</v>
      </c>
      <c r="CP30" s="10">
        <v>156043.09750000003</v>
      </c>
      <c r="CQ30" s="10">
        <v>156043.09750000003</v>
      </c>
      <c r="CR30" s="10">
        <v>156043.09750000003</v>
      </c>
      <c r="CS30" s="10">
        <v>156043.09750000003</v>
      </c>
      <c r="CT30" s="10">
        <v>156043.09750000003</v>
      </c>
      <c r="CU30" s="10">
        <v>156043.09750000003</v>
      </c>
      <c r="CV30" s="10">
        <v>156043.09750000003</v>
      </c>
      <c r="CW30" s="10">
        <v>156043.09750000003</v>
      </c>
      <c r="CX30" s="10">
        <v>156043.09750000003</v>
      </c>
      <c r="CY30" s="10">
        <v>156043.09750000003</v>
      </c>
      <c r="CZ30" s="10">
        <v>156043.09750000003</v>
      </c>
      <c r="DA30" s="10">
        <v>156043.09750000003</v>
      </c>
      <c r="DB30" s="10">
        <v>156043.09750000003</v>
      </c>
      <c r="DC30" s="10">
        <v>156043.09750000003</v>
      </c>
      <c r="DD30" s="10">
        <v>156043.09750000003</v>
      </c>
      <c r="DE30" s="10">
        <v>156043.09750000003</v>
      </c>
      <c r="DF30" s="10">
        <v>156043.09750000003</v>
      </c>
      <c r="DG30" s="10">
        <v>179449.56212500003</v>
      </c>
      <c r="DH30" s="10">
        <v>179449.56212500003</v>
      </c>
      <c r="DI30" s="10">
        <v>179449.56212500003</v>
      </c>
      <c r="DJ30" s="10">
        <v>179449.56212500003</v>
      </c>
      <c r="DK30" s="10">
        <v>179449.56212500003</v>
      </c>
      <c r="DL30" s="10">
        <v>179449.56212500003</v>
      </c>
      <c r="DM30" s="10">
        <v>179449.56212500003</v>
      </c>
      <c r="DN30" s="10">
        <v>179449.56212500003</v>
      </c>
      <c r="DO30" s="10">
        <v>179449.56212500003</v>
      </c>
      <c r="DP30" s="10">
        <v>179449.56212500003</v>
      </c>
      <c r="DQ30" s="10">
        <v>179449.56212500003</v>
      </c>
      <c r="DR30" s="10">
        <v>179449.56212500003</v>
      </c>
      <c r="DS30" s="10">
        <v>179449.56212500003</v>
      </c>
      <c r="DT30" s="10">
        <v>179449.56212500003</v>
      </c>
      <c r="DU30" s="10">
        <v>179449.56212500003</v>
      </c>
      <c r="DV30" s="10">
        <v>179449.56212500003</v>
      </c>
      <c r="DW30" s="10">
        <v>179449.56212500003</v>
      </c>
      <c r="DX30" s="10">
        <v>179449.56212500003</v>
      </c>
      <c r="DY30" s="10">
        <v>179449.56212500003</v>
      </c>
      <c r="DZ30" s="10">
        <v>179449.56212500003</v>
      </c>
      <c r="EA30" s="10">
        <v>179449.56212500003</v>
      </c>
      <c r="EB30" s="10">
        <v>179449.56212500003</v>
      </c>
      <c r="EC30" s="10">
        <v>179449.56212500003</v>
      </c>
      <c r="ED30" s="10">
        <v>179449.56212500003</v>
      </c>
      <c r="EE30" s="10">
        <v>179449.56212500003</v>
      </c>
      <c r="EF30" s="10">
        <v>179449.56212500003</v>
      </c>
      <c r="EG30" s="10">
        <v>179449.56212500003</v>
      </c>
      <c r="EH30" s="10">
        <v>179449.56212500003</v>
      </c>
      <c r="EI30" s="10">
        <v>179449.56212500003</v>
      </c>
      <c r="EJ30" s="10">
        <v>179449.56212500003</v>
      </c>
      <c r="EK30" s="10">
        <v>179449.56212500003</v>
      </c>
      <c r="EL30" s="10">
        <v>179449.56212500003</v>
      </c>
      <c r="EM30" s="10">
        <v>179449.56212500003</v>
      </c>
      <c r="EN30" s="10">
        <v>179449.56212500003</v>
      </c>
      <c r="EO30" s="10">
        <v>179449.56212500003</v>
      </c>
      <c r="EP30" s="10">
        <v>179449.56212500003</v>
      </c>
      <c r="EQ30" s="10">
        <v>206366.99644375002</v>
      </c>
      <c r="ER30" s="10">
        <v>206366.99644375002</v>
      </c>
      <c r="ES30" s="10">
        <v>206366.99644375002</v>
      </c>
      <c r="ET30" s="10">
        <v>206366.99644375002</v>
      </c>
      <c r="EU30" s="10">
        <v>206366.99644375002</v>
      </c>
      <c r="EV30" s="10">
        <v>206366.99644375002</v>
      </c>
      <c r="EW30" s="10">
        <v>206366.99644375002</v>
      </c>
      <c r="EX30" s="10">
        <v>206366.99644375002</v>
      </c>
      <c r="EY30" s="10">
        <v>206366.99644375002</v>
      </c>
      <c r="EZ30" s="10">
        <v>206366.99644375002</v>
      </c>
      <c r="FA30" s="10">
        <v>206366.99644375002</v>
      </c>
      <c r="FB30" s="10">
        <v>206366.99644375002</v>
      </c>
      <c r="FC30" s="10">
        <v>206366.99644375002</v>
      </c>
      <c r="FD30" s="10">
        <v>206366.99644375002</v>
      </c>
      <c r="FE30" s="10">
        <v>206366.99644375002</v>
      </c>
    </row>
    <row r="31" spans="1:162" s="45" customFormat="1" ht="16.5">
      <c r="A31" s="8" t="s">
        <v>78</v>
      </c>
      <c r="B31" s="83" t="s">
        <v>79</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84">
        <v>118085</v>
      </c>
      <c r="AE31" s="84">
        <v>118085</v>
      </c>
      <c r="AF31" s="84">
        <v>118085</v>
      </c>
      <c r="AG31" s="84">
        <v>118085</v>
      </c>
      <c r="AH31" s="84">
        <v>118085</v>
      </c>
      <c r="AI31" s="84">
        <v>118085</v>
      </c>
      <c r="AJ31" s="84">
        <v>118085</v>
      </c>
      <c r="AK31" s="84">
        <v>118085</v>
      </c>
      <c r="AL31" s="84">
        <v>118085</v>
      </c>
      <c r="AM31" s="10">
        <f>AL31*1.15</f>
        <v>135797.75</v>
      </c>
      <c r="AN31" s="10">
        <f>AM31</f>
        <v>135797.75</v>
      </c>
      <c r="AO31" s="10">
        <f t="shared" ref="AO31:BV31" si="22">AN31</f>
        <v>135797.75</v>
      </c>
      <c r="AP31" s="10">
        <f t="shared" si="22"/>
        <v>135797.75</v>
      </c>
      <c r="AQ31" s="10">
        <f t="shared" si="22"/>
        <v>135797.75</v>
      </c>
      <c r="AR31" s="10">
        <f t="shared" si="22"/>
        <v>135797.75</v>
      </c>
      <c r="AS31" s="10">
        <f t="shared" si="22"/>
        <v>135797.75</v>
      </c>
      <c r="AT31" s="10">
        <f t="shared" si="22"/>
        <v>135797.75</v>
      </c>
      <c r="AU31" s="10">
        <f t="shared" si="22"/>
        <v>135797.75</v>
      </c>
      <c r="AV31" s="10">
        <f t="shared" si="22"/>
        <v>135797.75</v>
      </c>
      <c r="AW31" s="10">
        <f t="shared" si="22"/>
        <v>135797.75</v>
      </c>
      <c r="AX31" s="10">
        <f t="shared" si="22"/>
        <v>135797.75</v>
      </c>
      <c r="AY31" s="10">
        <f t="shared" si="22"/>
        <v>135797.75</v>
      </c>
      <c r="AZ31" s="10">
        <f t="shared" si="22"/>
        <v>135797.75</v>
      </c>
      <c r="BA31" s="10">
        <f t="shared" si="22"/>
        <v>135797.75</v>
      </c>
      <c r="BB31" s="10">
        <f t="shared" si="22"/>
        <v>135797.75</v>
      </c>
      <c r="BC31" s="10">
        <f t="shared" si="22"/>
        <v>135797.75</v>
      </c>
      <c r="BD31" s="10">
        <f t="shared" si="22"/>
        <v>135797.75</v>
      </c>
      <c r="BE31" s="10">
        <f t="shared" si="22"/>
        <v>135797.75</v>
      </c>
      <c r="BF31" s="10">
        <f t="shared" si="22"/>
        <v>135797.75</v>
      </c>
      <c r="BG31" s="10">
        <f t="shared" si="22"/>
        <v>135797.75</v>
      </c>
      <c r="BH31" s="10">
        <f t="shared" si="22"/>
        <v>135797.75</v>
      </c>
      <c r="BI31" s="10">
        <f t="shared" si="22"/>
        <v>135797.75</v>
      </c>
      <c r="BJ31" s="10">
        <f t="shared" si="22"/>
        <v>135797.75</v>
      </c>
      <c r="BK31" s="10">
        <f t="shared" si="22"/>
        <v>135797.75</v>
      </c>
      <c r="BL31" s="10">
        <v>118085</v>
      </c>
      <c r="BM31" s="10">
        <f t="shared" si="22"/>
        <v>118085</v>
      </c>
      <c r="BN31" s="10">
        <f t="shared" si="22"/>
        <v>118085</v>
      </c>
      <c r="BO31" s="10">
        <f t="shared" si="22"/>
        <v>118085</v>
      </c>
      <c r="BP31" s="10">
        <f t="shared" si="22"/>
        <v>118085</v>
      </c>
      <c r="BQ31" s="10">
        <f t="shared" si="22"/>
        <v>118085</v>
      </c>
      <c r="BR31" s="10">
        <f t="shared" si="22"/>
        <v>118085</v>
      </c>
      <c r="BS31" s="10">
        <v>59043</v>
      </c>
      <c r="BT31" s="10">
        <f t="shared" si="22"/>
        <v>59043</v>
      </c>
      <c r="BU31" s="10">
        <f t="shared" si="22"/>
        <v>59043</v>
      </c>
      <c r="BV31" s="10">
        <f t="shared" si="22"/>
        <v>59043</v>
      </c>
      <c r="BW31" s="10">
        <f>BV31*1.15</f>
        <v>67899.45</v>
      </c>
      <c r="BX31" s="10">
        <f>BW31</f>
        <v>67899.45</v>
      </c>
      <c r="BY31" s="10">
        <f t="shared" ref="BY31:DF31" si="23">BX31</f>
        <v>67899.45</v>
      </c>
      <c r="BZ31" s="10">
        <f t="shared" si="23"/>
        <v>67899.45</v>
      </c>
      <c r="CA31" s="10">
        <f t="shared" si="23"/>
        <v>67899.45</v>
      </c>
      <c r="CB31" s="10">
        <f t="shared" si="23"/>
        <v>67899.45</v>
      </c>
      <c r="CC31" s="10">
        <f t="shared" si="23"/>
        <v>67899.45</v>
      </c>
      <c r="CD31" s="10">
        <f t="shared" si="23"/>
        <v>67899.45</v>
      </c>
      <c r="CE31" s="10">
        <f t="shared" si="23"/>
        <v>67899.45</v>
      </c>
      <c r="CF31" s="10">
        <f t="shared" si="23"/>
        <v>67899.45</v>
      </c>
      <c r="CG31" s="10">
        <f t="shared" si="23"/>
        <v>67899.45</v>
      </c>
      <c r="CH31" s="10">
        <f t="shared" si="23"/>
        <v>67899.45</v>
      </c>
      <c r="CI31" s="10">
        <f t="shared" si="23"/>
        <v>67899.45</v>
      </c>
      <c r="CJ31" s="10">
        <f t="shared" si="23"/>
        <v>67899.45</v>
      </c>
      <c r="CK31" s="10">
        <f t="shared" si="23"/>
        <v>67899.45</v>
      </c>
      <c r="CL31" s="10">
        <f t="shared" si="23"/>
        <v>67899.45</v>
      </c>
      <c r="CM31" s="10">
        <f t="shared" si="23"/>
        <v>67899.45</v>
      </c>
      <c r="CN31" s="10">
        <f t="shared" si="23"/>
        <v>67899.45</v>
      </c>
      <c r="CO31" s="10">
        <f t="shared" si="23"/>
        <v>67899.45</v>
      </c>
      <c r="CP31" s="10">
        <f t="shared" si="23"/>
        <v>67899.45</v>
      </c>
      <c r="CQ31" s="10">
        <f t="shared" si="23"/>
        <v>67899.45</v>
      </c>
      <c r="CR31" s="10">
        <f t="shared" si="23"/>
        <v>67899.45</v>
      </c>
      <c r="CS31" s="10">
        <f t="shared" si="23"/>
        <v>67899.45</v>
      </c>
      <c r="CT31" s="10">
        <f t="shared" si="23"/>
        <v>67899.45</v>
      </c>
      <c r="CU31" s="10">
        <f t="shared" si="23"/>
        <v>67899.45</v>
      </c>
      <c r="CV31" s="10">
        <f t="shared" si="23"/>
        <v>67899.45</v>
      </c>
      <c r="CW31" s="10">
        <f t="shared" si="23"/>
        <v>67899.45</v>
      </c>
      <c r="CX31" s="10">
        <f t="shared" si="23"/>
        <v>67899.45</v>
      </c>
      <c r="CY31" s="10">
        <f t="shared" si="23"/>
        <v>67899.45</v>
      </c>
      <c r="CZ31" s="10">
        <f t="shared" si="23"/>
        <v>67899.45</v>
      </c>
      <c r="DA31" s="10">
        <f t="shared" si="23"/>
        <v>67899.45</v>
      </c>
      <c r="DB31" s="10">
        <f t="shared" si="23"/>
        <v>67899.45</v>
      </c>
      <c r="DC31" s="10">
        <f t="shared" si="23"/>
        <v>67899.45</v>
      </c>
      <c r="DD31" s="10">
        <f t="shared" si="23"/>
        <v>67899.45</v>
      </c>
      <c r="DE31" s="10">
        <f t="shared" si="23"/>
        <v>67899.45</v>
      </c>
      <c r="DF31" s="10">
        <f t="shared" si="23"/>
        <v>67899.45</v>
      </c>
      <c r="DG31" s="10">
        <f>DF31*1.15</f>
        <v>78084.367499999993</v>
      </c>
      <c r="DH31" s="10">
        <f>DG31</f>
        <v>78084.367499999993</v>
      </c>
      <c r="DI31" s="10">
        <f t="shared" ref="DI31:EP31" si="24">DH31</f>
        <v>78084.367499999993</v>
      </c>
      <c r="DJ31" s="10">
        <f t="shared" si="24"/>
        <v>78084.367499999993</v>
      </c>
      <c r="DK31" s="10">
        <f t="shared" si="24"/>
        <v>78084.367499999993</v>
      </c>
      <c r="DL31" s="10">
        <f t="shared" si="24"/>
        <v>78084.367499999993</v>
      </c>
      <c r="DM31" s="10">
        <f t="shared" si="24"/>
        <v>78084.367499999993</v>
      </c>
      <c r="DN31" s="10">
        <f t="shared" si="24"/>
        <v>78084.367499999993</v>
      </c>
      <c r="DO31" s="10">
        <f t="shared" si="24"/>
        <v>78084.367499999993</v>
      </c>
      <c r="DP31" s="10">
        <f t="shared" si="24"/>
        <v>78084.367499999993</v>
      </c>
      <c r="DQ31" s="10">
        <f t="shared" si="24"/>
        <v>78084.367499999993</v>
      </c>
      <c r="DR31" s="10">
        <f t="shared" si="24"/>
        <v>78084.367499999993</v>
      </c>
      <c r="DS31" s="10">
        <f t="shared" si="24"/>
        <v>78084.367499999993</v>
      </c>
      <c r="DT31" s="10">
        <f t="shared" si="24"/>
        <v>78084.367499999993</v>
      </c>
      <c r="DU31" s="10">
        <f t="shared" si="24"/>
        <v>78084.367499999993</v>
      </c>
      <c r="DV31" s="10">
        <f t="shared" si="24"/>
        <v>78084.367499999993</v>
      </c>
      <c r="DW31" s="10">
        <f t="shared" si="24"/>
        <v>78084.367499999993</v>
      </c>
      <c r="DX31" s="10">
        <f t="shared" si="24"/>
        <v>78084.367499999993</v>
      </c>
      <c r="DY31" s="10">
        <f t="shared" si="24"/>
        <v>78084.367499999993</v>
      </c>
      <c r="DZ31" s="10">
        <f t="shared" si="24"/>
        <v>78084.367499999993</v>
      </c>
      <c r="EA31" s="10">
        <f t="shared" si="24"/>
        <v>78084.367499999993</v>
      </c>
      <c r="EB31" s="10">
        <f t="shared" si="24"/>
        <v>78084.367499999993</v>
      </c>
      <c r="EC31" s="10">
        <f t="shared" si="24"/>
        <v>78084.367499999993</v>
      </c>
      <c r="ED31" s="10">
        <f t="shared" si="24"/>
        <v>78084.367499999993</v>
      </c>
      <c r="EE31" s="10">
        <f t="shared" si="24"/>
        <v>78084.367499999993</v>
      </c>
      <c r="EF31" s="10">
        <f t="shared" si="24"/>
        <v>78084.367499999993</v>
      </c>
      <c r="EG31" s="10">
        <f t="shared" si="24"/>
        <v>78084.367499999993</v>
      </c>
      <c r="EH31" s="10">
        <f t="shared" si="24"/>
        <v>78084.367499999993</v>
      </c>
      <c r="EI31" s="10">
        <f t="shared" si="24"/>
        <v>78084.367499999993</v>
      </c>
      <c r="EJ31" s="10">
        <f t="shared" si="24"/>
        <v>78084.367499999993</v>
      </c>
      <c r="EK31" s="10">
        <f t="shared" si="24"/>
        <v>78084.367499999993</v>
      </c>
      <c r="EL31" s="10">
        <f t="shared" si="24"/>
        <v>78084.367499999993</v>
      </c>
      <c r="EM31" s="10">
        <f t="shared" si="24"/>
        <v>78084.367499999993</v>
      </c>
      <c r="EN31" s="10">
        <f t="shared" si="24"/>
        <v>78084.367499999993</v>
      </c>
      <c r="EO31" s="10">
        <f t="shared" si="24"/>
        <v>78084.367499999993</v>
      </c>
      <c r="EP31" s="10">
        <f t="shared" si="24"/>
        <v>78084.367499999993</v>
      </c>
      <c r="EQ31" s="10">
        <f>EP31*1.15</f>
        <v>89797.022624999983</v>
      </c>
      <c r="ER31" s="10">
        <f>EQ31</f>
        <v>89797.022624999983</v>
      </c>
      <c r="ES31" s="10">
        <f t="shared" ref="ES31:FE31" si="25">ER31</f>
        <v>89797.022624999983</v>
      </c>
      <c r="ET31" s="10">
        <f t="shared" si="25"/>
        <v>89797.022624999983</v>
      </c>
      <c r="EU31" s="10">
        <f t="shared" si="25"/>
        <v>89797.022624999983</v>
      </c>
      <c r="EV31" s="10">
        <f t="shared" si="25"/>
        <v>89797.022624999983</v>
      </c>
      <c r="EW31" s="10">
        <f t="shared" si="25"/>
        <v>89797.022624999983</v>
      </c>
      <c r="EX31" s="10">
        <f t="shared" si="25"/>
        <v>89797.022624999983</v>
      </c>
      <c r="EY31" s="10">
        <f t="shared" si="25"/>
        <v>89797.022624999983</v>
      </c>
      <c r="EZ31" s="10">
        <f t="shared" si="25"/>
        <v>89797.022624999983</v>
      </c>
      <c r="FA31" s="10">
        <f t="shared" si="25"/>
        <v>89797.022624999983</v>
      </c>
      <c r="FB31" s="10">
        <f t="shared" si="25"/>
        <v>89797.022624999983</v>
      </c>
      <c r="FC31" s="10">
        <f t="shared" si="25"/>
        <v>89797.022624999983</v>
      </c>
      <c r="FD31" s="10">
        <f t="shared" si="25"/>
        <v>89797.022624999983</v>
      </c>
      <c r="FE31" s="10">
        <f t="shared" si="25"/>
        <v>89797.022624999983</v>
      </c>
    </row>
    <row r="32" spans="1:162" s="45" customFormat="1" ht="16.5">
      <c r="A32" s="8" t="s">
        <v>84</v>
      </c>
      <c r="B32" s="83" t="s">
        <v>83</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84">
        <v>176892</v>
      </c>
      <c r="AE32" s="84">
        <v>176892</v>
      </c>
      <c r="AF32" s="84">
        <v>176892</v>
      </c>
      <c r="AG32" s="84">
        <v>176892</v>
      </c>
      <c r="AH32" s="84">
        <v>176892</v>
      </c>
      <c r="AI32" s="84">
        <v>176892</v>
      </c>
      <c r="AJ32" s="84">
        <v>176892</v>
      </c>
      <c r="AK32" s="84">
        <v>176892</v>
      </c>
      <c r="AL32" s="84">
        <v>176892</v>
      </c>
      <c r="AM32" s="10">
        <f t="shared" ref="AM32:AM34" si="26">AL32*1.15</f>
        <v>203425.8</v>
      </c>
      <c r="AN32" s="10">
        <f t="shared" ref="AN32:BC32" si="27">AM32</f>
        <v>203425.8</v>
      </c>
      <c r="AO32" s="10">
        <f t="shared" si="27"/>
        <v>203425.8</v>
      </c>
      <c r="AP32" s="10">
        <f t="shared" si="27"/>
        <v>203425.8</v>
      </c>
      <c r="AQ32" s="10">
        <f t="shared" si="27"/>
        <v>203425.8</v>
      </c>
      <c r="AR32" s="10">
        <f t="shared" si="27"/>
        <v>203425.8</v>
      </c>
      <c r="AS32" s="10">
        <f t="shared" si="27"/>
        <v>203425.8</v>
      </c>
      <c r="AT32" s="10">
        <f t="shared" si="27"/>
        <v>203425.8</v>
      </c>
      <c r="AU32" s="10">
        <f t="shared" si="27"/>
        <v>203425.8</v>
      </c>
      <c r="AV32" s="10">
        <f t="shared" si="27"/>
        <v>203425.8</v>
      </c>
      <c r="AW32" s="10">
        <f t="shared" si="27"/>
        <v>203425.8</v>
      </c>
      <c r="AX32" s="10">
        <f t="shared" si="27"/>
        <v>203425.8</v>
      </c>
      <c r="AY32" s="10">
        <f t="shared" si="27"/>
        <v>203425.8</v>
      </c>
      <c r="AZ32" s="10">
        <f t="shared" si="27"/>
        <v>203425.8</v>
      </c>
      <c r="BA32" s="10">
        <f t="shared" si="27"/>
        <v>203425.8</v>
      </c>
      <c r="BB32" s="10">
        <f t="shared" si="27"/>
        <v>203425.8</v>
      </c>
      <c r="BC32" s="10">
        <f t="shared" si="27"/>
        <v>203425.8</v>
      </c>
      <c r="BD32" s="10">
        <f t="shared" ref="BD32:BR32" si="28">BC32</f>
        <v>203425.8</v>
      </c>
      <c r="BE32" s="10">
        <f t="shared" si="28"/>
        <v>203425.8</v>
      </c>
      <c r="BF32" s="10">
        <f t="shared" si="28"/>
        <v>203425.8</v>
      </c>
      <c r="BG32" s="10">
        <f t="shared" si="28"/>
        <v>203425.8</v>
      </c>
      <c r="BH32" s="10">
        <f t="shared" si="28"/>
        <v>203425.8</v>
      </c>
      <c r="BI32" s="10">
        <f t="shared" si="28"/>
        <v>203425.8</v>
      </c>
      <c r="BJ32" s="10">
        <f t="shared" si="28"/>
        <v>203425.8</v>
      </c>
      <c r="BK32" s="10">
        <f t="shared" si="28"/>
        <v>203425.8</v>
      </c>
      <c r="BL32" s="10">
        <v>220378</v>
      </c>
      <c r="BM32" s="10">
        <f t="shared" si="28"/>
        <v>220378</v>
      </c>
      <c r="BN32" s="10">
        <f t="shared" si="28"/>
        <v>220378</v>
      </c>
      <c r="BO32" s="10">
        <f t="shared" si="28"/>
        <v>220378</v>
      </c>
      <c r="BP32" s="10">
        <f t="shared" si="28"/>
        <v>220378</v>
      </c>
      <c r="BQ32" s="10">
        <f t="shared" si="28"/>
        <v>220378</v>
      </c>
      <c r="BR32" s="10">
        <f t="shared" si="28"/>
        <v>220378</v>
      </c>
      <c r="BS32" s="10">
        <v>55095</v>
      </c>
      <c r="BT32" s="10">
        <f t="shared" ref="BT32:BV32" si="29">BS32</f>
        <v>55095</v>
      </c>
      <c r="BU32" s="10">
        <f t="shared" si="29"/>
        <v>55095</v>
      </c>
      <c r="BV32" s="10">
        <f t="shared" si="29"/>
        <v>55095</v>
      </c>
      <c r="BW32" s="10">
        <f t="shared" ref="BW32:BW34" si="30">BV32*1.15</f>
        <v>63359.249999999993</v>
      </c>
      <c r="BX32" s="10">
        <f t="shared" ref="BX32:CM32" si="31">BW32</f>
        <v>63359.249999999993</v>
      </c>
      <c r="BY32" s="10">
        <f t="shared" si="31"/>
        <v>63359.249999999993</v>
      </c>
      <c r="BZ32" s="10">
        <f t="shared" si="31"/>
        <v>63359.249999999993</v>
      </c>
      <c r="CA32" s="10">
        <f t="shared" si="31"/>
        <v>63359.249999999993</v>
      </c>
      <c r="CB32" s="10">
        <f t="shared" si="31"/>
        <v>63359.249999999993</v>
      </c>
      <c r="CC32" s="10">
        <f t="shared" si="31"/>
        <v>63359.249999999993</v>
      </c>
      <c r="CD32" s="10">
        <f t="shared" si="31"/>
        <v>63359.249999999993</v>
      </c>
      <c r="CE32" s="10">
        <f t="shared" si="31"/>
        <v>63359.249999999993</v>
      </c>
      <c r="CF32" s="10">
        <f t="shared" si="31"/>
        <v>63359.249999999993</v>
      </c>
      <c r="CG32" s="10">
        <f t="shared" si="31"/>
        <v>63359.249999999993</v>
      </c>
      <c r="CH32" s="10">
        <f t="shared" si="31"/>
        <v>63359.249999999993</v>
      </c>
      <c r="CI32" s="10">
        <f t="shared" si="31"/>
        <v>63359.249999999993</v>
      </c>
      <c r="CJ32" s="10">
        <f t="shared" si="31"/>
        <v>63359.249999999993</v>
      </c>
      <c r="CK32" s="10">
        <f t="shared" si="31"/>
        <v>63359.249999999993</v>
      </c>
      <c r="CL32" s="10">
        <f t="shared" si="31"/>
        <v>63359.249999999993</v>
      </c>
      <c r="CM32" s="10">
        <f t="shared" si="31"/>
        <v>63359.249999999993</v>
      </c>
      <c r="CN32" s="10">
        <f t="shared" ref="CN32:DC32" si="32">CM32</f>
        <v>63359.249999999993</v>
      </c>
      <c r="CO32" s="10">
        <f t="shared" si="32"/>
        <v>63359.249999999993</v>
      </c>
      <c r="CP32" s="10">
        <f t="shared" si="32"/>
        <v>63359.249999999993</v>
      </c>
      <c r="CQ32" s="10">
        <f t="shared" si="32"/>
        <v>63359.249999999993</v>
      </c>
      <c r="CR32" s="10">
        <f t="shared" si="32"/>
        <v>63359.249999999993</v>
      </c>
      <c r="CS32" s="10">
        <f t="shared" si="32"/>
        <v>63359.249999999993</v>
      </c>
      <c r="CT32" s="10">
        <f t="shared" si="32"/>
        <v>63359.249999999993</v>
      </c>
      <c r="CU32" s="10">
        <f t="shared" si="32"/>
        <v>63359.249999999993</v>
      </c>
      <c r="CV32" s="10">
        <f t="shared" si="32"/>
        <v>63359.249999999993</v>
      </c>
      <c r="CW32" s="10">
        <f t="shared" si="32"/>
        <v>63359.249999999993</v>
      </c>
      <c r="CX32" s="10">
        <f t="shared" si="32"/>
        <v>63359.249999999993</v>
      </c>
      <c r="CY32" s="10">
        <f t="shared" si="32"/>
        <v>63359.249999999993</v>
      </c>
      <c r="CZ32" s="10">
        <f t="shared" si="32"/>
        <v>63359.249999999993</v>
      </c>
      <c r="DA32" s="10">
        <f t="shared" si="32"/>
        <v>63359.249999999993</v>
      </c>
      <c r="DB32" s="10">
        <f t="shared" si="32"/>
        <v>63359.249999999993</v>
      </c>
      <c r="DC32" s="10">
        <f t="shared" si="32"/>
        <v>63359.249999999993</v>
      </c>
      <c r="DD32" s="10">
        <f t="shared" ref="DD32:DF32" si="33">DC32</f>
        <v>63359.249999999993</v>
      </c>
      <c r="DE32" s="10">
        <f t="shared" si="33"/>
        <v>63359.249999999993</v>
      </c>
      <c r="DF32" s="10">
        <f t="shared" si="33"/>
        <v>63359.249999999993</v>
      </c>
      <c r="DG32" s="10">
        <f t="shared" ref="DG32:DG34" si="34">DF32*1.15</f>
        <v>72863.137499999983</v>
      </c>
      <c r="DH32" s="10">
        <f t="shared" ref="DH32:DW32" si="35">DG32</f>
        <v>72863.137499999983</v>
      </c>
      <c r="DI32" s="10">
        <f t="shared" si="35"/>
        <v>72863.137499999983</v>
      </c>
      <c r="DJ32" s="10">
        <f t="shared" si="35"/>
        <v>72863.137499999983</v>
      </c>
      <c r="DK32" s="10">
        <f t="shared" si="35"/>
        <v>72863.137499999983</v>
      </c>
      <c r="DL32" s="10">
        <f t="shared" si="35"/>
        <v>72863.137499999983</v>
      </c>
      <c r="DM32" s="10">
        <f t="shared" si="35"/>
        <v>72863.137499999983</v>
      </c>
      <c r="DN32" s="10">
        <f t="shared" si="35"/>
        <v>72863.137499999983</v>
      </c>
      <c r="DO32" s="10">
        <f t="shared" si="35"/>
        <v>72863.137499999983</v>
      </c>
      <c r="DP32" s="10">
        <f t="shared" si="35"/>
        <v>72863.137499999983</v>
      </c>
      <c r="DQ32" s="10">
        <f t="shared" si="35"/>
        <v>72863.137499999983</v>
      </c>
      <c r="DR32" s="10">
        <f t="shared" si="35"/>
        <v>72863.137499999983</v>
      </c>
      <c r="DS32" s="10">
        <f t="shared" si="35"/>
        <v>72863.137499999983</v>
      </c>
      <c r="DT32" s="10">
        <f t="shared" si="35"/>
        <v>72863.137499999983</v>
      </c>
      <c r="DU32" s="10">
        <f t="shared" si="35"/>
        <v>72863.137499999983</v>
      </c>
      <c r="DV32" s="10">
        <f t="shared" si="35"/>
        <v>72863.137499999983</v>
      </c>
      <c r="DW32" s="10">
        <f t="shared" si="35"/>
        <v>72863.137499999983</v>
      </c>
      <c r="DX32" s="10">
        <f t="shared" ref="DX32:EM32" si="36">DW32</f>
        <v>72863.137499999983</v>
      </c>
      <c r="DY32" s="10">
        <f t="shared" si="36"/>
        <v>72863.137499999983</v>
      </c>
      <c r="DZ32" s="10">
        <f t="shared" si="36"/>
        <v>72863.137499999983</v>
      </c>
      <c r="EA32" s="10">
        <f t="shared" si="36"/>
        <v>72863.137499999983</v>
      </c>
      <c r="EB32" s="10">
        <f t="shared" si="36"/>
        <v>72863.137499999983</v>
      </c>
      <c r="EC32" s="10">
        <f t="shared" si="36"/>
        <v>72863.137499999983</v>
      </c>
      <c r="ED32" s="10">
        <f t="shared" si="36"/>
        <v>72863.137499999983</v>
      </c>
      <c r="EE32" s="10">
        <f t="shared" si="36"/>
        <v>72863.137499999983</v>
      </c>
      <c r="EF32" s="10">
        <f t="shared" si="36"/>
        <v>72863.137499999983</v>
      </c>
      <c r="EG32" s="10">
        <f t="shared" si="36"/>
        <v>72863.137499999983</v>
      </c>
      <c r="EH32" s="10">
        <f t="shared" si="36"/>
        <v>72863.137499999983</v>
      </c>
      <c r="EI32" s="10">
        <f t="shared" si="36"/>
        <v>72863.137499999983</v>
      </c>
      <c r="EJ32" s="10">
        <f t="shared" si="36"/>
        <v>72863.137499999983</v>
      </c>
      <c r="EK32" s="10">
        <f t="shared" si="36"/>
        <v>72863.137499999983</v>
      </c>
      <c r="EL32" s="10">
        <f t="shared" si="36"/>
        <v>72863.137499999983</v>
      </c>
      <c r="EM32" s="10">
        <f t="shared" si="36"/>
        <v>72863.137499999983</v>
      </c>
      <c r="EN32" s="10">
        <f t="shared" ref="EN32:EP32" si="37">EM32</f>
        <v>72863.137499999983</v>
      </c>
      <c r="EO32" s="10">
        <f t="shared" si="37"/>
        <v>72863.137499999983</v>
      </c>
      <c r="EP32" s="10">
        <f t="shared" si="37"/>
        <v>72863.137499999983</v>
      </c>
      <c r="EQ32" s="10">
        <f t="shared" ref="EQ32:EQ34" si="38">EP32*1.15</f>
        <v>83792.60812499997</v>
      </c>
      <c r="ER32" s="10">
        <f t="shared" ref="ER32:FE34" si="39">EQ32</f>
        <v>83792.60812499997</v>
      </c>
      <c r="ES32" s="10">
        <f t="shared" si="39"/>
        <v>83792.60812499997</v>
      </c>
      <c r="ET32" s="10">
        <f t="shared" si="39"/>
        <v>83792.60812499997</v>
      </c>
      <c r="EU32" s="10">
        <f t="shared" si="39"/>
        <v>83792.60812499997</v>
      </c>
      <c r="EV32" s="10">
        <f t="shared" si="39"/>
        <v>83792.60812499997</v>
      </c>
      <c r="EW32" s="10">
        <f t="shared" si="39"/>
        <v>83792.60812499997</v>
      </c>
      <c r="EX32" s="10">
        <f t="shared" si="39"/>
        <v>83792.60812499997</v>
      </c>
      <c r="EY32" s="10">
        <f t="shared" si="39"/>
        <v>83792.60812499997</v>
      </c>
      <c r="EZ32" s="10">
        <f t="shared" si="39"/>
        <v>83792.60812499997</v>
      </c>
      <c r="FA32" s="10">
        <f t="shared" si="39"/>
        <v>83792.60812499997</v>
      </c>
      <c r="FB32" s="10">
        <f t="shared" si="39"/>
        <v>83792.60812499997</v>
      </c>
      <c r="FC32" s="10">
        <f t="shared" si="39"/>
        <v>83792.60812499997</v>
      </c>
      <c r="FD32" s="10">
        <f t="shared" si="39"/>
        <v>83792.60812499997</v>
      </c>
      <c r="FE32" s="10">
        <f t="shared" si="39"/>
        <v>83792.60812499997</v>
      </c>
      <c r="FF32" s="45" t="s">
        <v>191</v>
      </c>
    </row>
    <row r="33" spans="1:162" ht="16.5">
      <c r="A33" s="8" t="s">
        <v>86</v>
      </c>
      <c r="B33" s="9" t="s">
        <v>87</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v>90018.5</v>
      </c>
      <c r="AE33" s="22">
        <v>90018.5</v>
      </c>
      <c r="AF33" s="22">
        <v>90018.5</v>
      </c>
      <c r="AG33" s="22">
        <v>90018.5</v>
      </c>
      <c r="AH33" s="22">
        <v>90018.5</v>
      </c>
      <c r="AI33" s="22">
        <v>90018.5</v>
      </c>
      <c r="AJ33" s="22">
        <v>90018.5</v>
      </c>
      <c r="AK33" s="22">
        <v>90018.5</v>
      </c>
      <c r="AL33" s="22">
        <v>90018.5</v>
      </c>
      <c r="AM33" s="10">
        <v>103521.27499999999</v>
      </c>
      <c r="AN33" s="10">
        <v>103521.27499999999</v>
      </c>
      <c r="AO33" s="10">
        <v>103521.27499999999</v>
      </c>
      <c r="AP33" s="10">
        <v>103521.27499999999</v>
      </c>
      <c r="AQ33" s="10">
        <v>103521.27499999999</v>
      </c>
      <c r="AR33" s="10">
        <v>103521.27499999999</v>
      </c>
      <c r="AS33" s="10">
        <v>103521.27499999999</v>
      </c>
      <c r="AT33" s="10">
        <v>103521.27499999999</v>
      </c>
      <c r="AU33" s="10">
        <v>103521.27499999999</v>
      </c>
      <c r="AV33" s="10">
        <v>103521.27499999999</v>
      </c>
      <c r="AW33" s="10">
        <v>103521.27499999999</v>
      </c>
      <c r="AX33" s="10">
        <v>103521.27499999999</v>
      </c>
      <c r="AY33" s="10">
        <v>103521.27499999999</v>
      </c>
      <c r="AZ33" s="10">
        <v>103521.27499999999</v>
      </c>
      <c r="BA33" s="10">
        <v>103521.27499999999</v>
      </c>
      <c r="BB33" s="10">
        <v>103521.27499999999</v>
      </c>
      <c r="BC33" s="10">
        <v>103521.27499999999</v>
      </c>
      <c r="BD33" s="10">
        <v>103521.27499999999</v>
      </c>
      <c r="BE33" s="10">
        <v>103521.27499999999</v>
      </c>
      <c r="BF33" s="10">
        <v>103521.27499999999</v>
      </c>
      <c r="BG33" s="10">
        <v>103521.27499999999</v>
      </c>
      <c r="BH33" s="10">
        <v>103521.27499999999</v>
      </c>
      <c r="BI33" s="10">
        <v>103521.27499999999</v>
      </c>
      <c r="BJ33" s="10">
        <v>103521.27499999999</v>
      </c>
      <c r="BK33" s="10">
        <v>103521.27499999999</v>
      </c>
      <c r="BL33" s="10">
        <v>38641</v>
      </c>
      <c r="BM33" s="10">
        <v>103521.27499999999</v>
      </c>
      <c r="BN33" s="10">
        <v>103521.27499999999</v>
      </c>
      <c r="BO33" s="10">
        <v>103521.27499999999</v>
      </c>
      <c r="BP33" s="10">
        <v>103521.27499999999</v>
      </c>
      <c r="BQ33" s="10">
        <v>103521.27499999999</v>
      </c>
      <c r="BR33" s="10">
        <v>103521.27499999999</v>
      </c>
      <c r="BS33" s="10">
        <v>9016</v>
      </c>
      <c r="BT33" s="10">
        <v>103521.27499999999</v>
      </c>
      <c r="BU33" s="10">
        <v>103521.27499999999</v>
      </c>
      <c r="BV33" s="10">
        <v>103521.27499999999</v>
      </c>
      <c r="BW33" s="10">
        <v>119049.46625</v>
      </c>
      <c r="BX33" s="10">
        <v>119049.46625</v>
      </c>
      <c r="BY33" s="10">
        <v>119049.46625</v>
      </c>
      <c r="BZ33" s="10">
        <v>119049.46625</v>
      </c>
      <c r="CA33" s="10">
        <v>119049.46625</v>
      </c>
      <c r="CB33" s="10">
        <v>119049.46625</v>
      </c>
      <c r="CC33" s="10">
        <v>119049.46625</v>
      </c>
      <c r="CD33" s="10">
        <v>119049.46625</v>
      </c>
      <c r="CE33" s="10">
        <v>119049.46625</v>
      </c>
      <c r="CF33" s="10">
        <v>119049.46625</v>
      </c>
      <c r="CG33" s="10">
        <v>119049.46625</v>
      </c>
      <c r="CH33" s="10">
        <v>119049.46625</v>
      </c>
      <c r="CI33" s="10">
        <v>119049.46625</v>
      </c>
      <c r="CJ33" s="10">
        <v>119049.46625</v>
      </c>
      <c r="CK33" s="10">
        <v>119049.46625</v>
      </c>
      <c r="CL33" s="10">
        <v>119049.46625</v>
      </c>
      <c r="CM33" s="10">
        <v>119049.46625</v>
      </c>
      <c r="CN33" s="10">
        <v>119049.46625</v>
      </c>
      <c r="CO33" s="10">
        <v>119049.46625</v>
      </c>
      <c r="CP33" s="10">
        <v>119049.46625</v>
      </c>
      <c r="CQ33" s="10">
        <v>119049.46625</v>
      </c>
      <c r="CR33" s="10">
        <v>119049.46625</v>
      </c>
      <c r="CS33" s="10">
        <v>119049.46625</v>
      </c>
      <c r="CT33" s="10">
        <v>119049.46625</v>
      </c>
      <c r="CU33" s="10">
        <v>119049.46625</v>
      </c>
      <c r="CV33" s="10">
        <v>119049.46625</v>
      </c>
      <c r="CW33" s="10">
        <v>119049.46625</v>
      </c>
      <c r="CX33" s="10">
        <v>119049.46625</v>
      </c>
      <c r="CY33" s="10">
        <v>119049.46625</v>
      </c>
      <c r="CZ33" s="10">
        <v>119049.46625</v>
      </c>
      <c r="DA33" s="10">
        <v>119049.46625</v>
      </c>
      <c r="DB33" s="10">
        <v>119049.46625</v>
      </c>
      <c r="DC33" s="10">
        <v>119049.46625</v>
      </c>
      <c r="DD33" s="10">
        <v>119049.46625</v>
      </c>
      <c r="DE33" s="10">
        <v>119049.46625</v>
      </c>
      <c r="DF33" s="10">
        <v>119049.46625</v>
      </c>
      <c r="DG33" s="10">
        <v>136906.8861875</v>
      </c>
      <c r="DH33" s="10">
        <v>136906.8861875</v>
      </c>
      <c r="DI33" s="10">
        <v>136906.8861875</v>
      </c>
      <c r="DJ33" s="10">
        <v>136906.8861875</v>
      </c>
      <c r="DK33" s="10">
        <v>136906.8861875</v>
      </c>
      <c r="DL33" s="10">
        <v>136906.8861875</v>
      </c>
      <c r="DM33" s="10">
        <v>136906.8861875</v>
      </c>
      <c r="DN33" s="10">
        <v>136906.8861875</v>
      </c>
      <c r="DO33" s="10">
        <v>136906.8861875</v>
      </c>
      <c r="DP33" s="10">
        <v>136906.8861875</v>
      </c>
      <c r="DQ33" s="10">
        <v>136906.8861875</v>
      </c>
      <c r="DR33" s="10">
        <v>136906.8861875</v>
      </c>
      <c r="DS33" s="10">
        <v>136906.8861875</v>
      </c>
      <c r="DT33" s="10">
        <v>136906.8861875</v>
      </c>
      <c r="DU33" s="10">
        <v>136906.8861875</v>
      </c>
      <c r="DV33" s="10">
        <v>136906.8861875</v>
      </c>
      <c r="DW33" s="10">
        <v>136906.8861875</v>
      </c>
      <c r="DX33" s="10">
        <v>136906.8861875</v>
      </c>
      <c r="DY33" s="10">
        <v>136906.8861875</v>
      </c>
      <c r="DZ33" s="10">
        <v>136906.8861875</v>
      </c>
      <c r="EA33" s="10">
        <v>136906.8861875</v>
      </c>
      <c r="EB33" s="10">
        <v>136906.8861875</v>
      </c>
      <c r="EC33" s="10">
        <v>136906.8861875</v>
      </c>
      <c r="ED33" s="10">
        <v>136906.8861875</v>
      </c>
      <c r="EE33" s="10">
        <v>136906.8861875</v>
      </c>
      <c r="EF33" s="10">
        <v>136906.8861875</v>
      </c>
      <c r="EG33" s="10">
        <v>136906.8861875</v>
      </c>
      <c r="EH33" s="10">
        <v>136906.8861875</v>
      </c>
      <c r="EI33" s="10">
        <v>136906.8861875</v>
      </c>
      <c r="EJ33" s="10">
        <v>136906.8861875</v>
      </c>
      <c r="EK33" s="10">
        <v>136906.8861875</v>
      </c>
      <c r="EL33" s="10">
        <v>136906.8861875</v>
      </c>
      <c r="EM33" s="10">
        <v>136906.8861875</v>
      </c>
      <c r="EN33" s="10">
        <v>136906.8861875</v>
      </c>
      <c r="EO33" s="10">
        <v>136906.8861875</v>
      </c>
      <c r="EP33" s="10">
        <v>136906.8861875</v>
      </c>
      <c r="EQ33" s="10">
        <v>157442.919115625</v>
      </c>
      <c r="ER33" s="10">
        <v>157442.919115625</v>
      </c>
      <c r="ES33" s="10">
        <v>157442.919115625</v>
      </c>
      <c r="ET33" s="10">
        <v>157442.919115625</v>
      </c>
      <c r="EU33" s="10">
        <v>157442.919115625</v>
      </c>
      <c r="EV33" s="10">
        <v>157442.919115625</v>
      </c>
      <c r="EW33" s="10">
        <v>157442.919115625</v>
      </c>
      <c r="EX33" s="10">
        <v>157442.919115625</v>
      </c>
      <c r="EY33" s="10">
        <v>157442.919115625</v>
      </c>
      <c r="EZ33" s="10">
        <v>157442.919115625</v>
      </c>
      <c r="FA33" s="10">
        <v>157442.919115625</v>
      </c>
      <c r="FB33" s="10">
        <v>157442.919115625</v>
      </c>
      <c r="FC33" s="10">
        <v>157442.919115625</v>
      </c>
      <c r="FD33" s="10">
        <v>157442.919115625</v>
      </c>
      <c r="FE33" s="10">
        <v>157442.919115625</v>
      </c>
    </row>
    <row r="34" spans="1:162" s="45" customFormat="1" ht="16.5">
      <c r="A34" s="8" t="s">
        <v>88</v>
      </c>
      <c r="B34" s="83" t="s">
        <v>89</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84">
        <v>52461.94</v>
      </c>
      <c r="AE34" s="84">
        <v>52461.94</v>
      </c>
      <c r="AF34" s="84">
        <v>52461.94</v>
      </c>
      <c r="AG34" s="84">
        <v>52461.94</v>
      </c>
      <c r="AH34" s="84">
        <v>52461.94</v>
      </c>
      <c r="AI34" s="84">
        <v>52461.94</v>
      </c>
      <c r="AJ34" s="84">
        <v>52461.94</v>
      </c>
      <c r="AK34" s="84">
        <v>52461.94</v>
      </c>
      <c r="AL34" s="84">
        <v>52461.94</v>
      </c>
      <c r="AM34" s="10">
        <f t="shared" si="26"/>
        <v>60331.231</v>
      </c>
      <c r="AN34" s="10">
        <f t="shared" ref="AN34:BC34" si="40">AM34</f>
        <v>60331.231</v>
      </c>
      <c r="AO34" s="10">
        <f t="shared" si="40"/>
        <v>60331.231</v>
      </c>
      <c r="AP34" s="10">
        <f t="shared" si="40"/>
        <v>60331.231</v>
      </c>
      <c r="AQ34" s="10">
        <f t="shared" si="40"/>
        <v>60331.231</v>
      </c>
      <c r="AR34" s="10">
        <f t="shared" si="40"/>
        <v>60331.231</v>
      </c>
      <c r="AS34" s="10">
        <f t="shared" si="40"/>
        <v>60331.231</v>
      </c>
      <c r="AT34" s="10">
        <f t="shared" si="40"/>
        <v>60331.231</v>
      </c>
      <c r="AU34" s="10">
        <f t="shared" si="40"/>
        <v>60331.231</v>
      </c>
      <c r="AV34" s="10">
        <f t="shared" si="40"/>
        <v>60331.231</v>
      </c>
      <c r="AW34" s="10">
        <f t="shared" si="40"/>
        <v>60331.231</v>
      </c>
      <c r="AX34" s="10">
        <f t="shared" si="40"/>
        <v>60331.231</v>
      </c>
      <c r="AY34" s="10">
        <f t="shared" si="40"/>
        <v>60331.231</v>
      </c>
      <c r="AZ34" s="10">
        <f t="shared" si="40"/>
        <v>60331.231</v>
      </c>
      <c r="BA34" s="10">
        <f t="shared" si="40"/>
        <v>60331.231</v>
      </c>
      <c r="BB34" s="10">
        <f t="shared" si="40"/>
        <v>60331.231</v>
      </c>
      <c r="BC34" s="10">
        <f t="shared" si="40"/>
        <v>60331.231</v>
      </c>
      <c r="BD34" s="10">
        <f t="shared" ref="BD34:BR34" si="41">BC34</f>
        <v>60331.231</v>
      </c>
      <c r="BE34" s="10">
        <f t="shared" si="41"/>
        <v>60331.231</v>
      </c>
      <c r="BF34" s="10">
        <f t="shared" si="41"/>
        <v>60331.231</v>
      </c>
      <c r="BG34" s="10">
        <f t="shared" si="41"/>
        <v>60331.231</v>
      </c>
      <c r="BH34" s="10">
        <f t="shared" si="41"/>
        <v>60331.231</v>
      </c>
      <c r="BI34" s="10">
        <f t="shared" si="41"/>
        <v>60331.231</v>
      </c>
      <c r="BJ34" s="10">
        <f t="shared" si="41"/>
        <v>60331.231</v>
      </c>
      <c r="BK34" s="10">
        <f t="shared" si="41"/>
        <v>60331.231</v>
      </c>
      <c r="BL34" s="10">
        <v>44210</v>
      </c>
      <c r="BM34" s="10">
        <f t="shared" si="41"/>
        <v>44210</v>
      </c>
      <c r="BN34" s="10">
        <f t="shared" si="41"/>
        <v>44210</v>
      </c>
      <c r="BO34" s="10">
        <f t="shared" si="41"/>
        <v>44210</v>
      </c>
      <c r="BP34" s="10">
        <f t="shared" si="41"/>
        <v>44210</v>
      </c>
      <c r="BQ34" s="10">
        <f t="shared" si="41"/>
        <v>44210</v>
      </c>
      <c r="BR34" s="10">
        <f t="shared" si="41"/>
        <v>44210</v>
      </c>
      <c r="BS34" s="10">
        <v>6010</v>
      </c>
      <c r="BT34" s="10">
        <f t="shared" ref="BT34:BV34" si="42">BS34</f>
        <v>6010</v>
      </c>
      <c r="BU34" s="10">
        <f t="shared" si="42"/>
        <v>6010</v>
      </c>
      <c r="BV34" s="10">
        <f t="shared" si="42"/>
        <v>6010</v>
      </c>
      <c r="BW34" s="10">
        <f t="shared" si="30"/>
        <v>6911.4999999999991</v>
      </c>
      <c r="BX34" s="10">
        <f t="shared" ref="BX34:CM34" si="43">BW34</f>
        <v>6911.4999999999991</v>
      </c>
      <c r="BY34" s="10">
        <f t="shared" si="43"/>
        <v>6911.4999999999991</v>
      </c>
      <c r="BZ34" s="10">
        <f t="shared" si="43"/>
        <v>6911.4999999999991</v>
      </c>
      <c r="CA34" s="10">
        <f t="shared" si="43"/>
        <v>6911.4999999999991</v>
      </c>
      <c r="CB34" s="10">
        <f t="shared" si="43"/>
        <v>6911.4999999999991</v>
      </c>
      <c r="CC34" s="10">
        <f t="shared" si="43"/>
        <v>6911.4999999999991</v>
      </c>
      <c r="CD34" s="10">
        <f t="shared" si="43"/>
        <v>6911.4999999999991</v>
      </c>
      <c r="CE34" s="10">
        <f t="shared" si="43"/>
        <v>6911.4999999999991</v>
      </c>
      <c r="CF34" s="10">
        <f t="shared" si="43"/>
        <v>6911.4999999999991</v>
      </c>
      <c r="CG34" s="10">
        <f t="shared" si="43"/>
        <v>6911.4999999999991</v>
      </c>
      <c r="CH34" s="10">
        <f t="shared" si="43"/>
        <v>6911.4999999999991</v>
      </c>
      <c r="CI34" s="10">
        <f t="shared" si="43"/>
        <v>6911.4999999999991</v>
      </c>
      <c r="CJ34" s="10">
        <f t="shared" si="43"/>
        <v>6911.4999999999991</v>
      </c>
      <c r="CK34" s="10">
        <f t="shared" si="43"/>
        <v>6911.4999999999991</v>
      </c>
      <c r="CL34" s="10">
        <f t="shared" si="43"/>
        <v>6911.4999999999991</v>
      </c>
      <c r="CM34" s="10">
        <f t="shared" si="43"/>
        <v>6911.4999999999991</v>
      </c>
      <c r="CN34" s="10">
        <f t="shared" ref="CN34:DC34" si="44">CM34</f>
        <v>6911.4999999999991</v>
      </c>
      <c r="CO34" s="10">
        <f t="shared" si="44"/>
        <v>6911.4999999999991</v>
      </c>
      <c r="CP34" s="10">
        <f t="shared" si="44"/>
        <v>6911.4999999999991</v>
      </c>
      <c r="CQ34" s="10">
        <f t="shared" si="44"/>
        <v>6911.4999999999991</v>
      </c>
      <c r="CR34" s="10">
        <f t="shared" si="44"/>
        <v>6911.4999999999991</v>
      </c>
      <c r="CS34" s="10">
        <f t="shared" si="44"/>
        <v>6911.4999999999991</v>
      </c>
      <c r="CT34" s="10">
        <f t="shared" si="44"/>
        <v>6911.4999999999991</v>
      </c>
      <c r="CU34" s="10">
        <f t="shared" si="44"/>
        <v>6911.4999999999991</v>
      </c>
      <c r="CV34" s="10">
        <f t="shared" si="44"/>
        <v>6911.4999999999991</v>
      </c>
      <c r="CW34" s="10">
        <f t="shared" si="44"/>
        <v>6911.4999999999991</v>
      </c>
      <c r="CX34" s="10">
        <f t="shared" si="44"/>
        <v>6911.4999999999991</v>
      </c>
      <c r="CY34" s="10">
        <f t="shared" si="44"/>
        <v>6911.4999999999991</v>
      </c>
      <c r="CZ34" s="10">
        <f t="shared" si="44"/>
        <v>6911.4999999999991</v>
      </c>
      <c r="DA34" s="10">
        <f t="shared" si="44"/>
        <v>6911.4999999999991</v>
      </c>
      <c r="DB34" s="10">
        <f t="shared" si="44"/>
        <v>6911.4999999999991</v>
      </c>
      <c r="DC34" s="10">
        <f t="shared" si="44"/>
        <v>6911.4999999999991</v>
      </c>
      <c r="DD34" s="10">
        <f t="shared" ref="DD34:DF34" si="45">DC34</f>
        <v>6911.4999999999991</v>
      </c>
      <c r="DE34" s="10">
        <f t="shared" si="45"/>
        <v>6911.4999999999991</v>
      </c>
      <c r="DF34" s="10">
        <f t="shared" si="45"/>
        <v>6911.4999999999991</v>
      </c>
      <c r="DG34" s="10">
        <f t="shared" si="34"/>
        <v>7948.2249999999985</v>
      </c>
      <c r="DH34" s="10">
        <f t="shared" ref="DH34:DW34" si="46">DG34</f>
        <v>7948.2249999999985</v>
      </c>
      <c r="DI34" s="10">
        <f t="shared" si="46"/>
        <v>7948.2249999999985</v>
      </c>
      <c r="DJ34" s="10">
        <f t="shared" si="46"/>
        <v>7948.2249999999985</v>
      </c>
      <c r="DK34" s="10">
        <f t="shared" si="46"/>
        <v>7948.2249999999985</v>
      </c>
      <c r="DL34" s="10">
        <f t="shared" si="46"/>
        <v>7948.2249999999985</v>
      </c>
      <c r="DM34" s="10">
        <f t="shared" si="46"/>
        <v>7948.2249999999985</v>
      </c>
      <c r="DN34" s="10">
        <f t="shared" si="46"/>
        <v>7948.2249999999985</v>
      </c>
      <c r="DO34" s="10">
        <f t="shared" si="46"/>
        <v>7948.2249999999985</v>
      </c>
      <c r="DP34" s="10">
        <f t="shared" si="46"/>
        <v>7948.2249999999985</v>
      </c>
      <c r="DQ34" s="10">
        <f t="shared" si="46"/>
        <v>7948.2249999999985</v>
      </c>
      <c r="DR34" s="10">
        <f t="shared" si="46"/>
        <v>7948.2249999999985</v>
      </c>
      <c r="DS34" s="10">
        <f t="shared" si="46"/>
        <v>7948.2249999999985</v>
      </c>
      <c r="DT34" s="10">
        <f t="shared" si="46"/>
        <v>7948.2249999999985</v>
      </c>
      <c r="DU34" s="10">
        <f t="shared" si="46"/>
        <v>7948.2249999999985</v>
      </c>
      <c r="DV34" s="10">
        <f t="shared" si="46"/>
        <v>7948.2249999999985</v>
      </c>
      <c r="DW34" s="10">
        <f t="shared" si="46"/>
        <v>7948.2249999999985</v>
      </c>
      <c r="DX34" s="10">
        <f t="shared" ref="DX34:EM34" si="47">DW34</f>
        <v>7948.2249999999985</v>
      </c>
      <c r="DY34" s="10">
        <f t="shared" si="47"/>
        <v>7948.2249999999985</v>
      </c>
      <c r="DZ34" s="10">
        <f t="shared" si="47"/>
        <v>7948.2249999999985</v>
      </c>
      <c r="EA34" s="10">
        <f t="shared" si="47"/>
        <v>7948.2249999999985</v>
      </c>
      <c r="EB34" s="10">
        <f t="shared" si="47"/>
        <v>7948.2249999999985</v>
      </c>
      <c r="EC34" s="10">
        <f t="shared" si="47"/>
        <v>7948.2249999999985</v>
      </c>
      <c r="ED34" s="10">
        <f t="shared" si="47"/>
        <v>7948.2249999999985</v>
      </c>
      <c r="EE34" s="10">
        <f t="shared" si="47"/>
        <v>7948.2249999999985</v>
      </c>
      <c r="EF34" s="10">
        <f t="shared" si="47"/>
        <v>7948.2249999999985</v>
      </c>
      <c r="EG34" s="10">
        <f t="shared" si="47"/>
        <v>7948.2249999999985</v>
      </c>
      <c r="EH34" s="10">
        <f t="shared" si="47"/>
        <v>7948.2249999999985</v>
      </c>
      <c r="EI34" s="10">
        <f t="shared" si="47"/>
        <v>7948.2249999999985</v>
      </c>
      <c r="EJ34" s="10">
        <f t="shared" si="47"/>
        <v>7948.2249999999985</v>
      </c>
      <c r="EK34" s="10">
        <f t="shared" si="47"/>
        <v>7948.2249999999985</v>
      </c>
      <c r="EL34" s="10">
        <f t="shared" si="47"/>
        <v>7948.2249999999985</v>
      </c>
      <c r="EM34" s="10">
        <f t="shared" si="47"/>
        <v>7948.2249999999985</v>
      </c>
      <c r="EN34" s="10">
        <f t="shared" ref="EN34:EP34" si="48">EM34</f>
        <v>7948.2249999999985</v>
      </c>
      <c r="EO34" s="10">
        <f t="shared" si="48"/>
        <v>7948.2249999999985</v>
      </c>
      <c r="EP34" s="10">
        <f t="shared" si="48"/>
        <v>7948.2249999999985</v>
      </c>
      <c r="EQ34" s="10">
        <f t="shared" si="38"/>
        <v>9140.458749999998</v>
      </c>
      <c r="ER34" s="10">
        <f t="shared" si="39"/>
        <v>9140.458749999998</v>
      </c>
      <c r="ES34" s="10">
        <f t="shared" si="39"/>
        <v>9140.458749999998</v>
      </c>
      <c r="ET34" s="10">
        <f t="shared" si="39"/>
        <v>9140.458749999998</v>
      </c>
      <c r="EU34" s="10">
        <f t="shared" si="39"/>
        <v>9140.458749999998</v>
      </c>
      <c r="EV34" s="10">
        <f t="shared" si="39"/>
        <v>9140.458749999998</v>
      </c>
      <c r="EW34" s="10">
        <f t="shared" si="39"/>
        <v>9140.458749999998</v>
      </c>
      <c r="EX34" s="10">
        <f t="shared" si="39"/>
        <v>9140.458749999998</v>
      </c>
      <c r="EY34" s="10">
        <f t="shared" si="39"/>
        <v>9140.458749999998</v>
      </c>
      <c r="EZ34" s="10">
        <f t="shared" si="39"/>
        <v>9140.458749999998</v>
      </c>
      <c r="FA34" s="10">
        <f t="shared" si="39"/>
        <v>9140.458749999998</v>
      </c>
      <c r="FB34" s="10">
        <f t="shared" si="39"/>
        <v>9140.458749999998</v>
      </c>
      <c r="FC34" s="10">
        <f t="shared" si="39"/>
        <v>9140.458749999998</v>
      </c>
      <c r="FD34" s="10">
        <f t="shared" si="39"/>
        <v>9140.458749999998</v>
      </c>
      <c r="FE34" s="10">
        <f t="shared" si="39"/>
        <v>9140.458749999998</v>
      </c>
    </row>
    <row r="35" spans="1:162" ht="16.5">
      <c r="A35" s="8" t="s">
        <v>100</v>
      </c>
      <c r="B35" s="9" t="s">
        <v>101</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v>260074.386</v>
      </c>
      <c r="AE35" s="22">
        <v>260074.386</v>
      </c>
      <c r="AF35" s="22">
        <v>260074.386</v>
      </c>
      <c r="AG35" s="22">
        <v>260074.386</v>
      </c>
      <c r="AH35" s="22">
        <v>260074.386</v>
      </c>
      <c r="AI35" s="22">
        <v>260074.386</v>
      </c>
      <c r="AJ35" s="22">
        <v>260074.386</v>
      </c>
      <c r="AK35" s="22">
        <v>260074.386</v>
      </c>
      <c r="AL35" s="22">
        <v>260074.386</v>
      </c>
      <c r="AM35" s="10">
        <v>299085.54389999999</v>
      </c>
      <c r="AN35" s="10">
        <v>299085.54389999999</v>
      </c>
      <c r="AO35" s="10">
        <v>299085.54389999999</v>
      </c>
      <c r="AP35" s="10">
        <v>299085.54389999999</v>
      </c>
      <c r="AQ35" s="10">
        <v>299085.54389999999</v>
      </c>
      <c r="AR35" s="10">
        <v>299085.54389999999</v>
      </c>
      <c r="AS35" s="10">
        <v>299085.54389999999</v>
      </c>
      <c r="AT35" s="10">
        <v>299085.54389999999</v>
      </c>
      <c r="AU35" s="10">
        <v>299085.54389999999</v>
      </c>
      <c r="AV35" s="10">
        <v>299085.54389999999</v>
      </c>
      <c r="AW35" s="10">
        <v>299085.54389999999</v>
      </c>
      <c r="AX35" s="10">
        <v>299085.54389999999</v>
      </c>
      <c r="AY35" s="10">
        <v>299085.54389999999</v>
      </c>
      <c r="AZ35" s="10">
        <v>299085.54389999999</v>
      </c>
      <c r="BA35" s="10">
        <v>299085.54389999999</v>
      </c>
      <c r="BB35" s="10">
        <v>299085.54389999999</v>
      </c>
      <c r="BC35" s="10">
        <v>299085.54389999999</v>
      </c>
      <c r="BD35" s="10">
        <v>299085.54389999999</v>
      </c>
      <c r="BE35" s="10">
        <v>299085.54389999999</v>
      </c>
      <c r="BF35" s="10">
        <v>299085.54389999999</v>
      </c>
      <c r="BG35" s="10">
        <v>299085.54389999999</v>
      </c>
      <c r="BH35" s="10">
        <v>299085.54389999999</v>
      </c>
      <c r="BI35" s="10">
        <v>299085.54389999999</v>
      </c>
      <c r="BJ35" s="10">
        <v>299085.54389999999</v>
      </c>
      <c r="BK35" s="10">
        <v>299085.54389999999</v>
      </c>
      <c r="BL35" s="10">
        <v>91125</v>
      </c>
      <c r="BM35" s="10">
        <v>299085.54389999999</v>
      </c>
      <c r="BN35" s="10">
        <v>299085.54389999999</v>
      </c>
      <c r="BO35" s="10">
        <v>299085.54389999999</v>
      </c>
      <c r="BP35" s="10">
        <v>299085.54389999999</v>
      </c>
      <c r="BQ35" s="10">
        <v>299085.54389999999</v>
      </c>
      <c r="BR35" s="10">
        <v>299085.54389999999</v>
      </c>
      <c r="BS35" s="10">
        <v>43801</v>
      </c>
      <c r="BT35" s="10">
        <v>299085.54389999999</v>
      </c>
      <c r="BU35" s="10">
        <v>299085.54389999999</v>
      </c>
      <c r="BV35" s="10">
        <v>299085.54389999999</v>
      </c>
      <c r="BW35" s="10">
        <v>343948.37548499997</v>
      </c>
      <c r="BX35" s="10">
        <v>343948.37548499997</v>
      </c>
      <c r="BY35" s="10">
        <v>343948.37548499997</v>
      </c>
      <c r="BZ35" s="10">
        <v>343948.37548499997</v>
      </c>
      <c r="CA35" s="10">
        <v>343948.37548499997</v>
      </c>
      <c r="CB35" s="10">
        <v>343948.37548499997</v>
      </c>
      <c r="CC35" s="10">
        <v>343948.37548499997</v>
      </c>
      <c r="CD35" s="10">
        <v>343948.37548499997</v>
      </c>
      <c r="CE35" s="10">
        <v>343948.37548499997</v>
      </c>
      <c r="CF35" s="10">
        <v>343948.37548499997</v>
      </c>
      <c r="CG35" s="10">
        <v>343948.37548499997</v>
      </c>
      <c r="CH35" s="10">
        <v>343948.37548499997</v>
      </c>
      <c r="CI35" s="10">
        <v>343948.37548499997</v>
      </c>
      <c r="CJ35" s="10">
        <v>343948.37548499997</v>
      </c>
      <c r="CK35" s="10">
        <v>343948.37548499997</v>
      </c>
      <c r="CL35" s="10">
        <v>343948.37548499997</v>
      </c>
      <c r="CM35" s="10">
        <v>343948.37548499997</v>
      </c>
      <c r="CN35" s="10">
        <v>343948.37548499997</v>
      </c>
      <c r="CO35" s="10">
        <v>343948.37548499997</v>
      </c>
      <c r="CP35" s="10">
        <v>343948.37548499997</v>
      </c>
      <c r="CQ35" s="10">
        <v>343948.37548499997</v>
      </c>
      <c r="CR35" s="10">
        <v>343948.37548499997</v>
      </c>
      <c r="CS35" s="10">
        <v>343948.37548499997</v>
      </c>
      <c r="CT35" s="10">
        <v>343948.37548499997</v>
      </c>
      <c r="CU35" s="10">
        <v>343948.37548499997</v>
      </c>
      <c r="CV35" s="10">
        <v>343948.37548499997</v>
      </c>
      <c r="CW35" s="10">
        <v>343948.37548499997</v>
      </c>
      <c r="CX35" s="10">
        <v>343948.37548499997</v>
      </c>
      <c r="CY35" s="10">
        <v>343948.37548499997</v>
      </c>
      <c r="CZ35" s="10">
        <v>343948.37548499997</v>
      </c>
      <c r="DA35" s="10">
        <v>343948.37548499997</v>
      </c>
      <c r="DB35" s="10">
        <v>343948.37548499997</v>
      </c>
      <c r="DC35" s="10">
        <v>343948.37548499997</v>
      </c>
      <c r="DD35" s="10">
        <v>343948.37548499997</v>
      </c>
      <c r="DE35" s="10">
        <v>343948.37548499997</v>
      </c>
      <c r="DF35" s="10">
        <v>343948.37548499997</v>
      </c>
      <c r="DG35" s="10">
        <v>395540.63180774997</v>
      </c>
      <c r="DH35" s="10">
        <v>395540.63180774997</v>
      </c>
      <c r="DI35" s="10">
        <v>395540.63180774997</v>
      </c>
      <c r="DJ35" s="10">
        <v>395540.63180774997</v>
      </c>
      <c r="DK35" s="10">
        <v>395540.63180774997</v>
      </c>
      <c r="DL35" s="10">
        <v>395540.63180774997</v>
      </c>
      <c r="DM35" s="10">
        <v>395540.63180774997</v>
      </c>
      <c r="DN35" s="10">
        <v>395540.63180774997</v>
      </c>
      <c r="DO35" s="10">
        <v>395540.63180774997</v>
      </c>
      <c r="DP35" s="10">
        <v>395540.63180774997</v>
      </c>
      <c r="DQ35" s="10">
        <v>395540.63180774997</v>
      </c>
      <c r="DR35" s="10">
        <v>395540.63180774997</v>
      </c>
      <c r="DS35" s="10">
        <v>395540.63180774997</v>
      </c>
      <c r="DT35" s="10">
        <v>395540.63180774997</v>
      </c>
      <c r="DU35" s="10">
        <v>395540.63180774997</v>
      </c>
      <c r="DV35" s="10">
        <v>395540.63180774997</v>
      </c>
      <c r="DW35" s="10">
        <v>395540.63180774997</v>
      </c>
      <c r="DX35" s="10">
        <v>395540.63180774997</v>
      </c>
      <c r="DY35" s="10">
        <v>395540.63180774997</v>
      </c>
      <c r="DZ35" s="10">
        <v>395540.63180774997</v>
      </c>
      <c r="EA35" s="10">
        <v>395540.63180774997</v>
      </c>
      <c r="EB35" s="10">
        <v>395540.63180774997</v>
      </c>
      <c r="EC35" s="10">
        <v>395540.63180774997</v>
      </c>
      <c r="ED35" s="10">
        <v>395540.63180774997</v>
      </c>
      <c r="EE35" s="10">
        <v>395540.63180774997</v>
      </c>
      <c r="EF35" s="10">
        <v>395540.63180774997</v>
      </c>
      <c r="EG35" s="10">
        <v>395540.63180774997</v>
      </c>
      <c r="EH35" s="10">
        <v>395540.63180774997</v>
      </c>
      <c r="EI35" s="10">
        <v>395540.63180774997</v>
      </c>
      <c r="EJ35" s="10">
        <v>395540.63180774997</v>
      </c>
      <c r="EK35" s="10">
        <v>395540.63180774997</v>
      </c>
      <c r="EL35" s="10">
        <v>395540.63180774997</v>
      </c>
      <c r="EM35" s="10">
        <v>395540.63180774997</v>
      </c>
      <c r="EN35" s="10">
        <v>395540.63180774997</v>
      </c>
      <c r="EO35" s="10">
        <v>395540.63180774997</v>
      </c>
      <c r="EP35" s="10">
        <v>395540.63180774997</v>
      </c>
      <c r="EQ35" s="10">
        <v>454871.72657891246</v>
      </c>
      <c r="ER35" s="10">
        <v>454871.72657891246</v>
      </c>
      <c r="ES35" s="10">
        <v>454871.72657891246</v>
      </c>
      <c r="ET35" s="10">
        <v>454871.72657891246</v>
      </c>
      <c r="EU35" s="10">
        <v>454871.72657891246</v>
      </c>
      <c r="EV35" s="10">
        <v>454871.72657891246</v>
      </c>
      <c r="EW35" s="10">
        <v>454871.72657891246</v>
      </c>
      <c r="EX35" s="10">
        <v>454871.72657891246</v>
      </c>
      <c r="EY35" s="10">
        <v>454871.72657891246</v>
      </c>
      <c r="EZ35" s="10">
        <v>454871.72657891246</v>
      </c>
      <c r="FA35" s="10">
        <v>454871.72657891246</v>
      </c>
      <c r="FB35" s="10">
        <v>454871.72657891246</v>
      </c>
      <c r="FC35" s="10">
        <v>454871.72657891246</v>
      </c>
      <c r="FD35" s="10">
        <v>454871.72657891246</v>
      </c>
      <c r="FE35" s="10">
        <v>454871.72657891246</v>
      </c>
    </row>
    <row r="36" spans="1:162" ht="16.5">
      <c r="A36" s="8" t="s">
        <v>102</v>
      </c>
      <c r="B36" s="9" t="s">
        <v>103</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v>90280.5</v>
      </c>
      <c r="AE36" s="22">
        <v>90280.5</v>
      </c>
      <c r="AF36" s="22">
        <v>90280.5</v>
      </c>
      <c r="AG36" s="22">
        <v>90280.5</v>
      </c>
      <c r="AH36" s="22">
        <v>90280.5</v>
      </c>
      <c r="AI36" s="22">
        <v>90280.5</v>
      </c>
      <c r="AJ36" s="22">
        <v>90280.5</v>
      </c>
      <c r="AK36" s="22">
        <v>90280.5</v>
      </c>
      <c r="AL36" s="22">
        <v>90280.5</v>
      </c>
      <c r="AM36" s="10">
        <v>103822.575</v>
      </c>
      <c r="AN36" s="10">
        <v>103822.575</v>
      </c>
      <c r="AO36" s="10">
        <v>103822.575</v>
      </c>
      <c r="AP36" s="10">
        <v>103822.575</v>
      </c>
      <c r="AQ36" s="10">
        <v>103822.575</v>
      </c>
      <c r="AR36" s="10">
        <v>103822.575</v>
      </c>
      <c r="AS36" s="10">
        <v>103822.575</v>
      </c>
      <c r="AT36" s="10">
        <v>103822.575</v>
      </c>
      <c r="AU36" s="10">
        <v>103822.575</v>
      </c>
      <c r="AV36" s="10">
        <v>103822.575</v>
      </c>
      <c r="AW36" s="10">
        <v>103822.575</v>
      </c>
      <c r="AX36" s="10">
        <v>103822.575</v>
      </c>
      <c r="AY36" s="10">
        <v>103822.575</v>
      </c>
      <c r="AZ36" s="10">
        <v>103822.575</v>
      </c>
      <c r="BA36" s="10">
        <v>103822.575</v>
      </c>
      <c r="BB36" s="10">
        <v>103822.575</v>
      </c>
      <c r="BC36" s="10">
        <v>103822.575</v>
      </c>
      <c r="BD36" s="10">
        <v>103822.575</v>
      </c>
      <c r="BE36" s="10">
        <v>103822.575</v>
      </c>
      <c r="BF36" s="10">
        <v>103822.575</v>
      </c>
      <c r="BG36" s="10">
        <v>103822.575</v>
      </c>
      <c r="BH36" s="10">
        <v>103822.575</v>
      </c>
      <c r="BI36" s="10">
        <v>103822.575</v>
      </c>
      <c r="BJ36" s="10">
        <v>103822.575</v>
      </c>
      <c r="BK36" s="10">
        <v>103822.575</v>
      </c>
      <c r="BL36" s="10">
        <v>125442</v>
      </c>
      <c r="BM36" s="10">
        <v>103822.575</v>
      </c>
      <c r="BN36" s="10">
        <v>103822.575</v>
      </c>
      <c r="BO36" s="10">
        <v>103822.575</v>
      </c>
      <c r="BP36" s="10">
        <v>103822.575</v>
      </c>
      <c r="BQ36" s="10">
        <v>103822.575</v>
      </c>
      <c r="BR36" s="10">
        <v>103822.575</v>
      </c>
      <c r="BS36" s="10">
        <v>13322</v>
      </c>
      <c r="BT36" s="10">
        <v>103822.575</v>
      </c>
      <c r="BU36" s="10">
        <v>103822.575</v>
      </c>
      <c r="BV36" s="10">
        <v>103822.575</v>
      </c>
      <c r="BW36" s="10">
        <v>119395.96124999999</v>
      </c>
      <c r="BX36" s="10">
        <v>119395.96124999999</v>
      </c>
      <c r="BY36" s="10">
        <v>119395.96124999999</v>
      </c>
      <c r="BZ36" s="10">
        <v>119395.96124999999</v>
      </c>
      <c r="CA36" s="10">
        <v>119395.96124999999</v>
      </c>
      <c r="CB36" s="10">
        <v>119395.96124999999</v>
      </c>
      <c r="CC36" s="10">
        <v>119395.96124999999</v>
      </c>
      <c r="CD36" s="10">
        <v>119395.96124999999</v>
      </c>
      <c r="CE36" s="10">
        <v>119395.96124999999</v>
      </c>
      <c r="CF36" s="10">
        <v>119395.96124999999</v>
      </c>
      <c r="CG36" s="10">
        <v>119395.96124999999</v>
      </c>
      <c r="CH36" s="10">
        <v>119395.96124999999</v>
      </c>
      <c r="CI36" s="10">
        <v>119395.96124999999</v>
      </c>
      <c r="CJ36" s="10">
        <v>119395.96124999999</v>
      </c>
      <c r="CK36" s="10">
        <v>119395.96124999999</v>
      </c>
      <c r="CL36" s="10">
        <v>119395.96124999999</v>
      </c>
      <c r="CM36" s="10">
        <v>119395.96124999999</v>
      </c>
      <c r="CN36" s="10">
        <v>119395.96124999999</v>
      </c>
      <c r="CO36" s="10">
        <v>119395.96124999999</v>
      </c>
      <c r="CP36" s="10">
        <v>119395.96124999999</v>
      </c>
      <c r="CQ36" s="10">
        <v>119395.96124999999</v>
      </c>
      <c r="CR36" s="10">
        <v>119395.96124999999</v>
      </c>
      <c r="CS36" s="10">
        <v>119395.96124999999</v>
      </c>
      <c r="CT36" s="10">
        <v>119395.96124999999</v>
      </c>
      <c r="CU36" s="10">
        <v>119395.96124999999</v>
      </c>
      <c r="CV36" s="10">
        <v>119395.96124999999</v>
      </c>
      <c r="CW36" s="10">
        <v>119395.96124999999</v>
      </c>
      <c r="CX36" s="10">
        <v>119395.96124999999</v>
      </c>
      <c r="CY36" s="10">
        <v>119395.96124999999</v>
      </c>
      <c r="CZ36" s="10">
        <v>119395.96124999999</v>
      </c>
      <c r="DA36" s="10">
        <v>119395.96124999999</v>
      </c>
      <c r="DB36" s="10">
        <v>119395.96124999999</v>
      </c>
      <c r="DC36" s="10">
        <v>119395.96124999999</v>
      </c>
      <c r="DD36" s="10">
        <v>119395.96124999999</v>
      </c>
      <c r="DE36" s="10">
        <v>119395.96124999999</v>
      </c>
      <c r="DF36" s="10">
        <v>119395.96124999999</v>
      </c>
      <c r="DG36" s="10">
        <v>137305.35543749999</v>
      </c>
      <c r="DH36" s="10">
        <v>137305.35543749999</v>
      </c>
      <c r="DI36" s="10">
        <v>137305.35543749999</v>
      </c>
      <c r="DJ36" s="10">
        <v>137305.35543749999</v>
      </c>
      <c r="DK36" s="10">
        <v>137305.35543749999</v>
      </c>
      <c r="DL36" s="10">
        <v>137305.35543749999</v>
      </c>
      <c r="DM36" s="10">
        <v>137305.35543749999</v>
      </c>
      <c r="DN36" s="10">
        <v>137305.35543749999</v>
      </c>
      <c r="DO36" s="10">
        <v>137305.35543749999</v>
      </c>
      <c r="DP36" s="10">
        <v>137305.35543749999</v>
      </c>
      <c r="DQ36" s="10">
        <v>137305.35543749999</v>
      </c>
      <c r="DR36" s="10">
        <v>137305.35543749999</v>
      </c>
      <c r="DS36" s="10">
        <v>137305.35543749999</v>
      </c>
      <c r="DT36" s="10">
        <v>137305.35543749999</v>
      </c>
      <c r="DU36" s="10">
        <v>137305.35543749999</v>
      </c>
      <c r="DV36" s="10">
        <v>137305.35543749999</v>
      </c>
      <c r="DW36" s="10">
        <v>137305.35543749999</v>
      </c>
      <c r="DX36" s="10">
        <v>137305.35543749999</v>
      </c>
      <c r="DY36" s="10">
        <v>137305.35543749999</v>
      </c>
      <c r="DZ36" s="10">
        <v>137305.35543749999</v>
      </c>
      <c r="EA36" s="10">
        <v>137305.35543749999</v>
      </c>
      <c r="EB36" s="10">
        <v>137305.35543749999</v>
      </c>
      <c r="EC36" s="10">
        <v>137305.35543749999</v>
      </c>
      <c r="ED36" s="10">
        <v>137305.35543749999</v>
      </c>
      <c r="EE36" s="10">
        <v>137305.35543749999</v>
      </c>
      <c r="EF36" s="10">
        <v>137305.35543749999</v>
      </c>
      <c r="EG36" s="10">
        <v>137305.35543749999</v>
      </c>
      <c r="EH36" s="10">
        <v>137305.35543749999</v>
      </c>
      <c r="EI36" s="10">
        <v>137305.35543749999</v>
      </c>
      <c r="EJ36" s="10">
        <v>137305.35543749999</v>
      </c>
      <c r="EK36" s="10">
        <v>137305.35543749999</v>
      </c>
      <c r="EL36" s="10">
        <v>137305.35543749999</v>
      </c>
      <c r="EM36" s="10">
        <v>137305.35543749999</v>
      </c>
      <c r="EN36" s="10">
        <v>137305.35543749999</v>
      </c>
      <c r="EO36" s="10">
        <v>137305.35543749999</v>
      </c>
      <c r="EP36" s="10">
        <v>137305.35543749999</v>
      </c>
      <c r="EQ36" s="10">
        <v>157901.158753125</v>
      </c>
      <c r="ER36" s="10">
        <v>157901.158753125</v>
      </c>
      <c r="ES36" s="10">
        <v>157901.158753125</v>
      </c>
      <c r="ET36" s="10">
        <v>157901.158753125</v>
      </c>
      <c r="EU36" s="10">
        <v>157901.158753125</v>
      </c>
      <c r="EV36" s="10">
        <v>157901.158753125</v>
      </c>
      <c r="EW36" s="10">
        <v>157901.158753125</v>
      </c>
      <c r="EX36" s="10">
        <v>157901.158753125</v>
      </c>
      <c r="EY36" s="10">
        <v>157901.158753125</v>
      </c>
      <c r="EZ36" s="10">
        <v>157901.158753125</v>
      </c>
      <c r="FA36" s="10">
        <v>157901.158753125</v>
      </c>
      <c r="FB36" s="10">
        <v>157901.158753125</v>
      </c>
      <c r="FC36" s="10">
        <v>157901.158753125</v>
      </c>
      <c r="FD36" s="10">
        <v>157901.158753125</v>
      </c>
      <c r="FE36" s="10">
        <v>157901.158753125</v>
      </c>
    </row>
    <row r="37" spans="1:162" s="45" customFormat="1" ht="16.5">
      <c r="A37" s="26" t="s">
        <v>110</v>
      </c>
      <c r="B37" s="88" t="s">
        <v>111</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v>60000</v>
      </c>
      <c r="AE37" s="22">
        <v>60000</v>
      </c>
      <c r="AF37" s="22">
        <v>60000</v>
      </c>
      <c r="AG37" s="22">
        <v>60000</v>
      </c>
      <c r="AH37" s="22">
        <v>60000</v>
      </c>
      <c r="AI37" s="22">
        <v>60000</v>
      </c>
      <c r="AJ37" s="22">
        <v>60000</v>
      </c>
      <c r="AK37" s="22">
        <v>60000</v>
      </c>
      <c r="AL37" s="22">
        <v>60000</v>
      </c>
      <c r="AM37" s="10">
        <f t="shared" ref="AM37" si="49">AL37*1.15</f>
        <v>69000</v>
      </c>
      <c r="AN37" s="10">
        <f t="shared" ref="AN37:BV37" si="50">AM37</f>
        <v>69000</v>
      </c>
      <c r="AO37" s="10">
        <f t="shared" si="50"/>
        <v>69000</v>
      </c>
      <c r="AP37" s="10">
        <f t="shared" si="50"/>
        <v>69000</v>
      </c>
      <c r="AQ37" s="10">
        <f t="shared" si="50"/>
        <v>69000</v>
      </c>
      <c r="AR37" s="10">
        <f t="shared" si="50"/>
        <v>69000</v>
      </c>
      <c r="AS37" s="10">
        <f t="shared" si="50"/>
        <v>69000</v>
      </c>
      <c r="AT37" s="10">
        <f t="shared" si="50"/>
        <v>69000</v>
      </c>
      <c r="AU37" s="10">
        <f t="shared" si="50"/>
        <v>69000</v>
      </c>
      <c r="AV37" s="10">
        <f t="shared" si="50"/>
        <v>69000</v>
      </c>
      <c r="AW37" s="10">
        <f t="shared" si="50"/>
        <v>69000</v>
      </c>
      <c r="AX37" s="10">
        <f t="shared" si="50"/>
        <v>69000</v>
      </c>
      <c r="AY37" s="10">
        <f t="shared" si="50"/>
        <v>69000</v>
      </c>
      <c r="AZ37" s="10">
        <f t="shared" si="50"/>
        <v>69000</v>
      </c>
      <c r="BA37" s="10">
        <f t="shared" si="50"/>
        <v>69000</v>
      </c>
      <c r="BB37" s="10">
        <f t="shared" si="50"/>
        <v>69000</v>
      </c>
      <c r="BC37" s="10">
        <f t="shared" si="50"/>
        <v>69000</v>
      </c>
      <c r="BD37" s="10">
        <f t="shared" si="50"/>
        <v>69000</v>
      </c>
      <c r="BE37" s="10">
        <f t="shared" si="50"/>
        <v>69000</v>
      </c>
      <c r="BF37" s="10">
        <f t="shared" si="50"/>
        <v>69000</v>
      </c>
      <c r="BG37" s="10">
        <f t="shared" si="50"/>
        <v>69000</v>
      </c>
      <c r="BH37" s="10">
        <f t="shared" si="50"/>
        <v>69000</v>
      </c>
      <c r="BI37" s="10">
        <f t="shared" si="50"/>
        <v>69000</v>
      </c>
      <c r="BJ37" s="10">
        <f t="shared" si="50"/>
        <v>69000</v>
      </c>
      <c r="BK37" s="10">
        <f t="shared" si="50"/>
        <v>69000</v>
      </c>
      <c r="BL37" s="10">
        <v>60000</v>
      </c>
      <c r="BM37" s="10">
        <f t="shared" si="50"/>
        <v>60000</v>
      </c>
      <c r="BN37" s="10">
        <f t="shared" si="50"/>
        <v>60000</v>
      </c>
      <c r="BO37" s="10">
        <f t="shared" si="50"/>
        <v>60000</v>
      </c>
      <c r="BP37" s="10">
        <f t="shared" si="50"/>
        <v>60000</v>
      </c>
      <c r="BQ37" s="10">
        <f t="shared" si="50"/>
        <v>60000</v>
      </c>
      <c r="BR37" s="10">
        <f t="shared" si="50"/>
        <v>60000</v>
      </c>
      <c r="BS37" s="10">
        <v>25000</v>
      </c>
      <c r="BT37" s="10">
        <f t="shared" si="50"/>
        <v>25000</v>
      </c>
      <c r="BU37" s="10">
        <f t="shared" si="50"/>
        <v>25000</v>
      </c>
      <c r="BV37" s="10">
        <f t="shared" si="50"/>
        <v>25000</v>
      </c>
      <c r="BW37" s="10">
        <f t="shared" ref="BW37" si="51">BV37*1.15</f>
        <v>28749.999999999996</v>
      </c>
      <c r="BX37" s="10">
        <f t="shared" ref="BX37:DF37" si="52">BW37</f>
        <v>28749.999999999996</v>
      </c>
      <c r="BY37" s="10">
        <f t="shared" si="52"/>
        <v>28749.999999999996</v>
      </c>
      <c r="BZ37" s="10">
        <f t="shared" si="52"/>
        <v>28749.999999999996</v>
      </c>
      <c r="CA37" s="10">
        <f t="shared" si="52"/>
        <v>28749.999999999996</v>
      </c>
      <c r="CB37" s="10">
        <f t="shared" si="52"/>
        <v>28749.999999999996</v>
      </c>
      <c r="CC37" s="10">
        <f t="shared" si="52"/>
        <v>28749.999999999996</v>
      </c>
      <c r="CD37" s="10">
        <f t="shared" si="52"/>
        <v>28749.999999999996</v>
      </c>
      <c r="CE37" s="10">
        <f t="shared" si="52"/>
        <v>28749.999999999996</v>
      </c>
      <c r="CF37" s="10">
        <f t="shared" si="52"/>
        <v>28749.999999999996</v>
      </c>
      <c r="CG37" s="10">
        <f t="shared" si="52"/>
        <v>28749.999999999996</v>
      </c>
      <c r="CH37" s="10">
        <f t="shared" si="52"/>
        <v>28749.999999999996</v>
      </c>
      <c r="CI37" s="10">
        <f t="shared" si="52"/>
        <v>28749.999999999996</v>
      </c>
      <c r="CJ37" s="10">
        <f t="shared" si="52"/>
        <v>28749.999999999996</v>
      </c>
      <c r="CK37" s="10">
        <f t="shared" si="52"/>
        <v>28749.999999999996</v>
      </c>
      <c r="CL37" s="10">
        <f t="shared" si="52"/>
        <v>28749.999999999996</v>
      </c>
      <c r="CM37" s="10">
        <f t="shared" si="52"/>
        <v>28749.999999999996</v>
      </c>
      <c r="CN37" s="10">
        <f t="shared" si="52"/>
        <v>28749.999999999996</v>
      </c>
      <c r="CO37" s="10">
        <f t="shared" si="52"/>
        <v>28749.999999999996</v>
      </c>
      <c r="CP37" s="10">
        <f t="shared" si="52"/>
        <v>28749.999999999996</v>
      </c>
      <c r="CQ37" s="10">
        <f t="shared" si="52"/>
        <v>28749.999999999996</v>
      </c>
      <c r="CR37" s="10">
        <f t="shared" si="52"/>
        <v>28749.999999999996</v>
      </c>
      <c r="CS37" s="10">
        <f t="shared" si="52"/>
        <v>28749.999999999996</v>
      </c>
      <c r="CT37" s="10">
        <f t="shared" si="52"/>
        <v>28749.999999999996</v>
      </c>
      <c r="CU37" s="10">
        <f t="shared" si="52"/>
        <v>28749.999999999996</v>
      </c>
      <c r="CV37" s="10">
        <f t="shared" si="52"/>
        <v>28749.999999999996</v>
      </c>
      <c r="CW37" s="10">
        <f t="shared" si="52"/>
        <v>28749.999999999996</v>
      </c>
      <c r="CX37" s="10">
        <f t="shared" si="52"/>
        <v>28749.999999999996</v>
      </c>
      <c r="CY37" s="10">
        <f t="shared" si="52"/>
        <v>28749.999999999996</v>
      </c>
      <c r="CZ37" s="10">
        <f t="shared" si="52"/>
        <v>28749.999999999996</v>
      </c>
      <c r="DA37" s="10">
        <f t="shared" si="52"/>
        <v>28749.999999999996</v>
      </c>
      <c r="DB37" s="10">
        <f t="shared" si="52"/>
        <v>28749.999999999996</v>
      </c>
      <c r="DC37" s="10">
        <f t="shared" si="52"/>
        <v>28749.999999999996</v>
      </c>
      <c r="DD37" s="10">
        <f t="shared" si="52"/>
        <v>28749.999999999996</v>
      </c>
      <c r="DE37" s="10">
        <f t="shared" si="52"/>
        <v>28749.999999999996</v>
      </c>
      <c r="DF37" s="10">
        <f t="shared" si="52"/>
        <v>28749.999999999996</v>
      </c>
      <c r="DG37" s="10">
        <f t="shared" ref="DG37" si="53">DF37*1.15</f>
        <v>33062.499999999993</v>
      </c>
      <c r="DH37" s="10">
        <f t="shared" ref="DH37:EP37" si="54">DG37</f>
        <v>33062.499999999993</v>
      </c>
      <c r="DI37" s="10">
        <f t="shared" si="54"/>
        <v>33062.499999999993</v>
      </c>
      <c r="DJ37" s="10">
        <f t="shared" si="54"/>
        <v>33062.499999999993</v>
      </c>
      <c r="DK37" s="10">
        <f t="shared" si="54"/>
        <v>33062.499999999993</v>
      </c>
      <c r="DL37" s="10">
        <f t="shared" si="54"/>
        <v>33062.499999999993</v>
      </c>
      <c r="DM37" s="10">
        <f t="shared" si="54"/>
        <v>33062.499999999993</v>
      </c>
      <c r="DN37" s="10">
        <f t="shared" si="54"/>
        <v>33062.499999999993</v>
      </c>
      <c r="DO37" s="10">
        <f t="shared" si="54"/>
        <v>33062.499999999993</v>
      </c>
      <c r="DP37" s="10">
        <f t="shared" si="54"/>
        <v>33062.499999999993</v>
      </c>
      <c r="DQ37" s="10">
        <f t="shared" si="54"/>
        <v>33062.499999999993</v>
      </c>
      <c r="DR37" s="10">
        <f t="shared" si="54"/>
        <v>33062.499999999993</v>
      </c>
      <c r="DS37" s="10">
        <f t="shared" si="54"/>
        <v>33062.499999999993</v>
      </c>
      <c r="DT37" s="10">
        <f t="shared" si="54"/>
        <v>33062.499999999993</v>
      </c>
      <c r="DU37" s="10">
        <f t="shared" si="54"/>
        <v>33062.499999999993</v>
      </c>
      <c r="DV37" s="10">
        <f t="shared" si="54"/>
        <v>33062.499999999993</v>
      </c>
      <c r="DW37" s="10">
        <f t="shared" si="54"/>
        <v>33062.499999999993</v>
      </c>
      <c r="DX37" s="10">
        <f t="shared" si="54"/>
        <v>33062.499999999993</v>
      </c>
      <c r="DY37" s="10">
        <f t="shared" si="54"/>
        <v>33062.499999999993</v>
      </c>
      <c r="DZ37" s="10">
        <f t="shared" si="54"/>
        <v>33062.499999999993</v>
      </c>
      <c r="EA37" s="10">
        <f t="shared" si="54"/>
        <v>33062.499999999993</v>
      </c>
      <c r="EB37" s="10">
        <f t="shared" si="54"/>
        <v>33062.499999999993</v>
      </c>
      <c r="EC37" s="10">
        <f t="shared" si="54"/>
        <v>33062.499999999993</v>
      </c>
      <c r="ED37" s="10">
        <f t="shared" si="54"/>
        <v>33062.499999999993</v>
      </c>
      <c r="EE37" s="10">
        <f t="shared" si="54"/>
        <v>33062.499999999993</v>
      </c>
      <c r="EF37" s="10">
        <f t="shared" si="54"/>
        <v>33062.499999999993</v>
      </c>
      <c r="EG37" s="10">
        <f t="shared" si="54"/>
        <v>33062.499999999993</v>
      </c>
      <c r="EH37" s="10">
        <f t="shared" si="54"/>
        <v>33062.499999999993</v>
      </c>
      <c r="EI37" s="10">
        <f t="shared" si="54"/>
        <v>33062.499999999993</v>
      </c>
      <c r="EJ37" s="10">
        <f t="shared" si="54"/>
        <v>33062.499999999993</v>
      </c>
      <c r="EK37" s="10">
        <f t="shared" si="54"/>
        <v>33062.499999999993</v>
      </c>
      <c r="EL37" s="10">
        <f t="shared" si="54"/>
        <v>33062.499999999993</v>
      </c>
      <c r="EM37" s="10">
        <f t="shared" si="54"/>
        <v>33062.499999999993</v>
      </c>
      <c r="EN37" s="10">
        <f t="shared" si="54"/>
        <v>33062.499999999993</v>
      </c>
      <c r="EO37" s="10">
        <f t="shared" si="54"/>
        <v>33062.499999999993</v>
      </c>
      <c r="EP37" s="10">
        <f t="shared" si="54"/>
        <v>33062.499999999993</v>
      </c>
      <c r="EQ37" s="10">
        <f t="shared" ref="EQ37" si="55">EP37*1.15</f>
        <v>38021.874999999985</v>
      </c>
      <c r="ER37" s="10">
        <f t="shared" ref="ER37:FE37" si="56">EQ37</f>
        <v>38021.874999999985</v>
      </c>
      <c r="ES37" s="10">
        <f t="shared" si="56"/>
        <v>38021.874999999985</v>
      </c>
      <c r="ET37" s="10">
        <f t="shared" si="56"/>
        <v>38021.874999999985</v>
      </c>
      <c r="EU37" s="10">
        <f t="shared" si="56"/>
        <v>38021.874999999985</v>
      </c>
      <c r="EV37" s="10">
        <f t="shared" si="56"/>
        <v>38021.874999999985</v>
      </c>
      <c r="EW37" s="10">
        <f t="shared" si="56"/>
        <v>38021.874999999985</v>
      </c>
      <c r="EX37" s="10">
        <f t="shared" si="56"/>
        <v>38021.874999999985</v>
      </c>
      <c r="EY37" s="10">
        <f t="shared" si="56"/>
        <v>38021.874999999985</v>
      </c>
      <c r="EZ37" s="10">
        <f t="shared" si="56"/>
        <v>38021.874999999985</v>
      </c>
      <c r="FA37" s="10">
        <f t="shared" si="56"/>
        <v>38021.874999999985</v>
      </c>
      <c r="FB37" s="10">
        <f t="shared" si="56"/>
        <v>38021.874999999985</v>
      </c>
      <c r="FC37" s="10">
        <f t="shared" si="56"/>
        <v>38021.874999999985</v>
      </c>
      <c r="FD37" s="10">
        <f t="shared" si="56"/>
        <v>38021.874999999985</v>
      </c>
      <c r="FE37" s="10">
        <f t="shared" si="56"/>
        <v>38021.874999999985</v>
      </c>
    </row>
    <row r="38" spans="1:162" ht="16.5">
      <c r="A38" s="26" t="s">
        <v>116</v>
      </c>
      <c r="B38" s="9" t="s">
        <v>117</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v>100000</v>
      </c>
      <c r="AE38" s="22">
        <v>100000</v>
      </c>
      <c r="AF38" s="22">
        <v>100000</v>
      </c>
      <c r="AG38" s="22">
        <v>100000</v>
      </c>
      <c r="AH38" s="22">
        <v>100000</v>
      </c>
      <c r="AI38" s="22">
        <v>100000</v>
      </c>
      <c r="AJ38" s="22">
        <v>100000</v>
      </c>
      <c r="AK38" s="22">
        <v>100000</v>
      </c>
      <c r="AL38" s="22">
        <v>100000</v>
      </c>
      <c r="AM38" s="10">
        <v>115000</v>
      </c>
      <c r="AN38" s="10">
        <v>115000</v>
      </c>
      <c r="AO38" s="10">
        <v>115000</v>
      </c>
      <c r="AP38" s="10">
        <v>115000</v>
      </c>
      <c r="AQ38" s="10">
        <v>115000</v>
      </c>
      <c r="AR38" s="10">
        <v>115000</v>
      </c>
      <c r="AS38" s="10">
        <v>115000</v>
      </c>
      <c r="AT38" s="10">
        <v>115000</v>
      </c>
      <c r="AU38" s="10">
        <v>115000</v>
      </c>
      <c r="AV38" s="10">
        <v>115000</v>
      </c>
      <c r="AW38" s="10">
        <v>115000</v>
      </c>
      <c r="AX38" s="10">
        <v>115000</v>
      </c>
      <c r="AY38" s="10">
        <v>115000</v>
      </c>
      <c r="AZ38" s="10">
        <v>115000</v>
      </c>
      <c r="BA38" s="10">
        <v>115000</v>
      </c>
      <c r="BB38" s="10">
        <v>115000</v>
      </c>
      <c r="BC38" s="10">
        <v>115000</v>
      </c>
      <c r="BD38" s="10">
        <v>115000</v>
      </c>
      <c r="BE38" s="10">
        <v>115000</v>
      </c>
      <c r="BF38" s="10">
        <v>115000</v>
      </c>
      <c r="BG38" s="10">
        <v>115000</v>
      </c>
      <c r="BH38" s="10">
        <v>115000</v>
      </c>
      <c r="BI38" s="10">
        <v>115000</v>
      </c>
      <c r="BJ38" s="10">
        <v>115000</v>
      </c>
      <c r="BK38" s="10">
        <v>115000</v>
      </c>
      <c r="BL38" s="10">
        <v>90000</v>
      </c>
      <c r="BM38" s="10">
        <v>115000</v>
      </c>
      <c r="BN38" s="10">
        <v>115000</v>
      </c>
      <c r="BO38" s="10">
        <v>115000</v>
      </c>
      <c r="BP38" s="10">
        <v>115000</v>
      </c>
      <c r="BQ38" s="10">
        <v>115000</v>
      </c>
      <c r="BR38" s="10">
        <v>115000</v>
      </c>
      <c r="BS38" s="10">
        <v>31464</v>
      </c>
      <c r="BT38" s="10">
        <v>115000</v>
      </c>
      <c r="BU38" s="10">
        <v>115000</v>
      </c>
      <c r="BV38" s="10">
        <v>115000</v>
      </c>
      <c r="BW38" s="10">
        <v>132250</v>
      </c>
      <c r="BX38" s="10">
        <v>132250</v>
      </c>
      <c r="BY38" s="10">
        <v>132250</v>
      </c>
      <c r="BZ38" s="10">
        <v>132250</v>
      </c>
      <c r="CA38" s="10">
        <v>132250</v>
      </c>
      <c r="CB38" s="10">
        <v>132250</v>
      </c>
      <c r="CC38" s="10">
        <v>132250</v>
      </c>
      <c r="CD38" s="10">
        <v>132250</v>
      </c>
      <c r="CE38" s="10">
        <v>132250</v>
      </c>
      <c r="CF38" s="10">
        <v>132250</v>
      </c>
      <c r="CG38" s="10">
        <v>132250</v>
      </c>
      <c r="CH38" s="10">
        <v>132250</v>
      </c>
      <c r="CI38" s="10">
        <v>132250</v>
      </c>
      <c r="CJ38" s="10">
        <v>132250</v>
      </c>
      <c r="CK38" s="10">
        <v>132250</v>
      </c>
      <c r="CL38" s="10">
        <v>132250</v>
      </c>
      <c r="CM38" s="10">
        <v>132250</v>
      </c>
      <c r="CN38" s="10">
        <v>132250</v>
      </c>
      <c r="CO38" s="10">
        <v>132250</v>
      </c>
      <c r="CP38" s="10">
        <v>132250</v>
      </c>
      <c r="CQ38" s="10">
        <v>132250</v>
      </c>
      <c r="CR38" s="10">
        <v>132250</v>
      </c>
      <c r="CS38" s="10">
        <v>132250</v>
      </c>
      <c r="CT38" s="10">
        <v>132250</v>
      </c>
      <c r="CU38" s="10">
        <v>132250</v>
      </c>
      <c r="CV38" s="10">
        <v>132250</v>
      </c>
      <c r="CW38" s="10">
        <v>132250</v>
      </c>
      <c r="CX38" s="10">
        <v>132250</v>
      </c>
      <c r="CY38" s="10">
        <v>132250</v>
      </c>
      <c r="CZ38" s="10">
        <v>132250</v>
      </c>
      <c r="DA38" s="10">
        <v>132250</v>
      </c>
      <c r="DB38" s="10">
        <v>132250</v>
      </c>
      <c r="DC38" s="10">
        <v>132250</v>
      </c>
      <c r="DD38" s="10">
        <v>132250</v>
      </c>
      <c r="DE38" s="10">
        <v>132250</v>
      </c>
      <c r="DF38" s="10">
        <v>132250</v>
      </c>
      <c r="DG38" s="10">
        <v>152087.5</v>
      </c>
      <c r="DH38" s="10">
        <v>152087.5</v>
      </c>
      <c r="DI38" s="10">
        <v>152087.5</v>
      </c>
      <c r="DJ38" s="10">
        <v>152087.5</v>
      </c>
      <c r="DK38" s="10">
        <v>152087.5</v>
      </c>
      <c r="DL38" s="10">
        <v>152087.5</v>
      </c>
      <c r="DM38" s="10">
        <v>152087.5</v>
      </c>
      <c r="DN38" s="10">
        <v>152087.5</v>
      </c>
      <c r="DO38" s="10">
        <v>152087.5</v>
      </c>
      <c r="DP38" s="10">
        <v>152087.5</v>
      </c>
      <c r="DQ38" s="10">
        <v>152087.5</v>
      </c>
      <c r="DR38" s="10">
        <v>152087.5</v>
      </c>
      <c r="DS38" s="10">
        <v>152087.5</v>
      </c>
      <c r="DT38" s="10">
        <v>152087.5</v>
      </c>
      <c r="DU38" s="10">
        <v>152087.5</v>
      </c>
      <c r="DV38" s="10">
        <v>152087.5</v>
      </c>
      <c r="DW38" s="10">
        <v>152087.5</v>
      </c>
      <c r="DX38" s="10">
        <v>152087.5</v>
      </c>
      <c r="DY38" s="10">
        <v>152087.5</v>
      </c>
      <c r="DZ38" s="10">
        <v>152087.5</v>
      </c>
      <c r="EA38" s="10">
        <v>152087.5</v>
      </c>
      <c r="EB38" s="10">
        <v>152087.5</v>
      </c>
      <c r="EC38" s="10">
        <v>152087.5</v>
      </c>
      <c r="ED38" s="10">
        <v>152087.5</v>
      </c>
      <c r="EE38" s="10">
        <v>152087.5</v>
      </c>
      <c r="EF38" s="10">
        <v>152087.5</v>
      </c>
      <c r="EG38" s="10">
        <v>152087.5</v>
      </c>
      <c r="EH38" s="10">
        <v>152087.5</v>
      </c>
      <c r="EI38" s="10">
        <v>152087.5</v>
      </c>
      <c r="EJ38" s="10">
        <v>152087.5</v>
      </c>
      <c r="EK38" s="10">
        <v>152087.5</v>
      </c>
      <c r="EL38" s="10">
        <v>152087.5</v>
      </c>
      <c r="EM38" s="10">
        <v>152087.5</v>
      </c>
      <c r="EN38" s="10">
        <v>152087.5</v>
      </c>
      <c r="EO38" s="10">
        <v>152087.5</v>
      </c>
      <c r="EP38" s="10">
        <v>152087.5</v>
      </c>
      <c r="EQ38" s="10">
        <v>174900.625</v>
      </c>
      <c r="ER38" s="10">
        <v>174900.625</v>
      </c>
      <c r="ES38" s="10">
        <v>174900.625</v>
      </c>
      <c r="ET38" s="10">
        <v>174900.625</v>
      </c>
      <c r="EU38" s="10">
        <v>174900.625</v>
      </c>
      <c r="EV38" s="10">
        <v>174900.625</v>
      </c>
      <c r="EW38" s="10">
        <v>174900.625</v>
      </c>
      <c r="EX38" s="10">
        <v>174900.625</v>
      </c>
      <c r="EY38" s="10">
        <v>174900.625</v>
      </c>
      <c r="EZ38" s="10">
        <v>174900.625</v>
      </c>
      <c r="FA38" s="10">
        <v>174900.625</v>
      </c>
      <c r="FB38" s="10">
        <v>174900.625</v>
      </c>
      <c r="FC38" s="10">
        <v>174900.625</v>
      </c>
      <c r="FD38" s="10">
        <v>174900.625</v>
      </c>
      <c r="FE38" s="10">
        <v>174900.625</v>
      </c>
      <c r="FF38" s="3" t="s">
        <v>194</v>
      </c>
    </row>
    <row r="39" spans="1:162" ht="16.5">
      <c r="A39" s="26" t="s">
        <v>118</v>
      </c>
      <c r="B39" s="9" t="s">
        <v>119</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v>65000</v>
      </c>
      <c r="AE39" s="22">
        <v>65000</v>
      </c>
      <c r="AF39" s="22">
        <v>65000</v>
      </c>
      <c r="AG39" s="22">
        <v>65000</v>
      </c>
      <c r="AH39" s="22">
        <v>65000</v>
      </c>
      <c r="AI39" s="22">
        <v>65000</v>
      </c>
      <c r="AJ39" s="22">
        <v>65000</v>
      </c>
      <c r="AK39" s="22">
        <v>65000</v>
      </c>
      <c r="AL39" s="22">
        <v>65000</v>
      </c>
      <c r="AM39" s="10">
        <v>74750</v>
      </c>
      <c r="AN39" s="10">
        <v>74750</v>
      </c>
      <c r="AO39" s="10">
        <v>74750</v>
      </c>
      <c r="AP39" s="10">
        <v>74750</v>
      </c>
      <c r="AQ39" s="10">
        <v>74750</v>
      </c>
      <c r="AR39" s="10">
        <v>74750</v>
      </c>
      <c r="AS39" s="10">
        <v>74750</v>
      </c>
      <c r="AT39" s="10">
        <v>74750</v>
      </c>
      <c r="AU39" s="10">
        <v>74750</v>
      </c>
      <c r="AV39" s="10">
        <v>74750</v>
      </c>
      <c r="AW39" s="10">
        <v>74750</v>
      </c>
      <c r="AX39" s="10">
        <v>74750</v>
      </c>
      <c r="AY39" s="10">
        <v>74750</v>
      </c>
      <c r="AZ39" s="10">
        <v>74750</v>
      </c>
      <c r="BA39" s="10">
        <v>74750</v>
      </c>
      <c r="BB39" s="10">
        <v>74750</v>
      </c>
      <c r="BC39" s="10">
        <v>74750</v>
      </c>
      <c r="BD39" s="10">
        <v>74750</v>
      </c>
      <c r="BE39" s="10">
        <v>74750</v>
      </c>
      <c r="BF39" s="10">
        <v>74750</v>
      </c>
      <c r="BG39" s="10">
        <v>74750</v>
      </c>
      <c r="BH39" s="10">
        <v>74750</v>
      </c>
      <c r="BI39" s="10">
        <v>74750</v>
      </c>
      <c r="BJ39" s="10">
        <v>74750</v>
      </c>
      <c r="BK39" s="10">
        <v>74750</v>
      </c>
      <c r="BL39" s="10">
        <v>50000</v>
      </c>
      <c r="BM39" s="10">
        <v>74750</v>
      </c>
      <c r="BN39" s="10">
        <v>74750</v>
      </c>
      <c r="BO39" s="10">
        <v>74750</v>
      </c>
      <c r="BP39" s="10">
        <v>74750</v>
      </c>
      <c r="BQ39" s="10">
        <v>74750</v>
      </c>
      <c r="BR39" s="10">
        <v>74750</v>
      </c>
      <c r="BS39" s="10">
        <v>17000</v>
      </c>
      <c r="BT39" s="10">
        <v>74750</v>
      </c>
      <c r="BU39" s="10">
        <v>74750</v>
      </c>
      <c r="BV39" s="10">
        <v>74750</v>
      </c>
      <c r="BW39" s="10">
        <v>85962.5</v>
      </c>
      <c r="BX39" s="10">
        <v>85962.5</v>
      </c>
      <c r="BY39" s="10">
        <v>85962.5</v>
      </c>
      <c r="BZ39" s="10">
        <v>85962.5</v>
      </c>
      <c r="CA39" s="10">
        <v>85962.5</v>
      </c>
      <c r="CB39" s="10">
        <v>85962.5</v>
      </c>
      <c r="CC39" s="10">
        <v>85962.5</v>
      </c>
      <c r="CD39" s="10">
        <v>85962.5</v>
      </c>
      <c r="CE39" s="10">
        <v>85962.5</v>
      </c>
      <c r="CF39" s="10">
        <v>85962.5</v>
      </c>
      <c r="CG39" s="10">
        <v>85962.5</v>
      </c>
      <c r="CH39" s="10">
        <v>85962.5</v>
      </c>
      <c r="CI39" s="10">
        <v>85962.5</v>
      </c>
      <c r="CJ39" s="10">
        <v>85962.5</v>
      </c>
      <c r="CK39" s="10">
        <v>85962.5</v>
      </c>
      <c r="CL39" s="10">
        <v>85962.5</v>
      </c>
      <c r="CM39" s="10">
        <v>85962.5</v>
      </c>
      <c r="CN39" s="10">
        <v>85962.5</v>
      </c>
      <c r="CO39" s="10">
        <v>85962.5</v>
      </c>
      <c r="CP39" s="10">
        <v>85962.5</v>
      </c>
      <c r="CQ39" s="10">
        <v>85962.5</v>
      </c>
      <c r="CR39" s="10">
        <v>85962.5</v>
      </c>
      <c r="CS39" s="10">
        <v>85962.5</v>
      </c>
      <c r="CT39" s="10">
        <v>85962.5</v>
      </c>
      <c r="CU39" s="10">
        <v>85962.5</v>
      </c>
      <c r="CV39" s="10">
        <v>85962.5</v>
      </c>
      <c r="CW39" s="10">
        <v>85962.5</v>
      </c>
      <c r="CX39" s="10">
        <v>85962.5</v>
      </c>
      <c r="CY39" s="10">
        <v>85962.5</v>
      </c>
      <c r="CZ39" s="10">
        <v>85962.5</v>
      </c>
      <c r="DA39" s="10">
        <v>85962.5</v>
      </c>
      <c r="DB39" s="10">
        <v>85962.5</v>
      </c>
      <c r="DC39" s="10">
        <v>85962.5</v>
      </c>
      <c r="DD39" s="10">
        <v>85962.5</v>
      </c>
      <c r="DE39" s="10">
        <v>85962.5</v>
      </c>
      <c r="DF39" s="10">
        <v>85962.5</v>
      </c>
      <c r="DG39" s="10">
        <v>98856.875</v>
      </c>
      <c r="DH39" s="10">
        <v>98856.875</v>
      </c>
      <c r="DI39" s="10">
        <v>98856.875</v>
      </c>
      <c r="DJ39" s="10">
        <v>98856.875</v>
      </c>
      <c r="DK39" s="10">
        <v>98856.875</v>
      </c>
      <c r="DL39" s="10">
        <v>98856.875</v>
      </c>
      <c r="DM39" s="10">
        <v>98856.875</v>
      </c>
      <c r="DN39" s="10">
        <v>98856.875</v>
      </c>
      <c r="DO39" s="10">
        <v>98856.875</v>
      </c>
      <c r="DP39" s="10">
        <v>98856.875</v>
      </c>
      <c r="DQ39" s="10">
        <v>98856.875</v>
      </c>
      <c r="DR39" s="10">
        <v>98856.875</v>
      </c>
      <c r="DS39" s="10">
        <v>98856.875</v>
      </c>
      <c r="DT39" s="10">
        <v>98856.875</v>
      </c>
      <c r="DU39" s="10">
        <v>98856.875</v>
      </c>
      <c r="DV39" s="10">
        <v>98856.875</v>
      </c>
      <c r="DW39" s="10">
        <v>98856.875</v>
      </c>
      <c r="DX39" s="10">
        <v>98856.875</v>
      </c>
      <c r="DY39" s="10">
        <v>98856.875</v>
      </c>
      <c r="DZ39" s="10">
        <v>98856.875</v>
      </c>
      <c r="EA39" s="10">
        <v>98856.875</v>
      </c>
      <c r="EB39" s="10">
        <v>98856.875</v>
      </c>
      <c r="EC39" s="10">
        <v>98856.875</v>
      </c>
      <c r="ED39" s="10">
        <v>98856.875</v>
      </c>
      <c r="EE39" s="10">
        <v>98856.875</v>
      </c>
      <c r="EF39" s="10">
        <v>98856.875</v>
      </c>
      <c r="EG39" s="10">
        <v>98856.875</v>
      </c>
      <c r="EH39" s="10">
        <v>98856.875</v>
      </c>
      <c r="EI39" s="10">
        <v>98856.875</v>
      </c>
      <c r="EJ39" s="10">
        <v>98856.875</v>
      </c>
      <c r="EK39" s="10">
        <v>98856.875</v>
      </c>
      <c r="EL39" s="10">
        <v>98856.875</v>
      </c>
      <c r="EM39" s="10">
        <v>98856.875</v>
      </c>
      <c r="EN39" s="10">
        <v>98856.875</v>
      </c>
      <c r="EO39" s="10">
        <v>98856.875</v>
      </c>
      <c r="EP39" s="10">
        <v>98856.875</v>
      </c>
      <c r="EQ39" s="10">
        <v>113685.40625</v>
      </c>
      <c r="ER39" s="10">
        <v>113685.40625</v>
      </c>
      <c r="ES39" s="10">
        <v>113685.40625</v>
      </c>
      <c r="ET39" s="10">
        <v>113685.40625</v>
      </c>
      <c r="EU39" s="10">
        <v>113685.40625</v>
      </c>
      <c r="EV39" s="10">
        <v>113685.40625</v>
      </c>
      <c r="EW39" s="10">
        <v>113685.40625</v>
      </c>
      <c r="EX39" s="10">
        <v>113685.40625</v>
      </c>
      <c r="EY39" s="10">
        <v>113685.40625</v>
      </c>
      <c r="EZ39" s="10">
        <v>113685.40625</v>
      </c>
      <c r="FA39" s="10">
        <v>113685.40625</v>
      </c>
      <c r="FB39" s="10">
        <v>113685.40625</v>
      </c>
      <c r="FC39" s="10">
        <v>113685.40625</v>
      </c>
      <c r="FD39" s="10">
        <v>113685.40625</v>
      </c>
      <c r="FE39" s="10">
        <v>113685.40625</v>
      </c>
    </row>
    <row r="40" spans="1:162" ht="16.5">
      <c r="A40" s="8" t="s">
        <v>122</v>
      </c>
      <c r="B40" s="9" t="s">
        <v>123</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v>18150</v>
      </c>
      <c r="AE40" s="22">
        <v>18150</v>
      </c>
      <c r="AF40" s="22">
        <v>18150</v>
      </c>
      <c r="AG40" s="22">
        <v>18150</v>
      </c>
      <c r="AH40" s="22">
        <v>18150</v>
      </c>
      <c r="AI40" s="22">
        <v>18150</v>
      </c>
      <c r="AJ40" s="22">
        <v>18150</v>
      </c>
      <c r="AK40" s="22">
        <v>18150</v>
      </c>
      <c r="AL40" s="22">
        <v>18150</v>
      </c>
      <c r="AM40" s="10">
        <v>20872.5</v>
      </c>
      <c r="AN40" s="10">
        <v>20872.5</v>
      </c>
      <c r="AO40" s="10">
        <v>20872.5</v>
      </c>
      <c r="AP40" s="10">
        <v>20872.5</v>
      </c>
      <c r="AQ40" s="10">
        <v>20872.5</v>
      </c>
      <c r="AR40" s="10">
        <v>20872.5</v>
      </c>
      <c r="AS40" s="10">
        <v>20872.5</v>
      </c>
      <c r="AT40" s="10">
        <v>20872.5</v>
      </c>
      <c r="AU40" s="10">
        <v>20872.5</v>
      </c>
      <c r="AV40" s="10">
        <v>20872.5</v>
      </c>
      <c r="AW40" s="10">
        <v>20872.5</v>
      </c>
      <c r="AX40" s="10">
        <v>20872.5</v>
      </c>
      <c r="AY40" s="10">
        <v>20872.5</v>
      </c>
      <c r="AZ40" s="10">
        <v>20872.5</v>
      </c>
      <c r="BA40" s="10">
        <v>20872.5</v>
      </c>
      <c r="BB40" s="10">
        <v>20872.5</v>
      </c>
      <c r="BC40" s="10">
        <v>20872.5</v>
      </c>
      <c r="BD40" s="10">
        <v>20872.5</v>
      </c>
      <c r="BE40" s="10">
        <v>20872.5</v>
      </c>
      <c r="BF40" s="10">
        <v>20872.5</v>
      </c>
      <c r="BG40" s="10">
        <v>20872.5</v>
      </c>
      <c r="BH40" s="10">
        <v>20872.5</v>
      </c>
      <c r="BI40" s="10">
        <v>20872.5</v>
      </c>
      <c r="BJ40" s="10">
        <v>20872.5</v>
      </c>
      <c r="BK40" s="10">
        <v>20872.5</v>
      </c>
      <c r="BL40" s="10">
        <v>22000</v>
      </c>
      <c r="BM40" s="10">
        <v>20872.5</v>
      </c>
      <c r="BN40" s="10">
        <v>20872.5</v>
      </c>
      <c r="BO40" s="10">
        <v>20872.5</v>
      </c>
      <c r="BP40" s="10">
        <v>20872.5</v>
      </c>
      <c r="BQ40" s="10">
        <v>20872.5</v>
      </c>
      <c r="BR40" s="10">
        <v>20872.5</v>
      </c>
      <c r="BS40" s="10">
        <v>22000</v>
      </c>
      <c r="BT40" s="10">
        <v>20872.5</v>
      </c>
      <c r="BU40" s="10">
        <v>20872.5</v>
      </c>
      <c r="BV40" s="10">
        <v>20872.5</v>
      </c>
      <c r="BW40" s="10">
        <v>24003.375</v>
      </c>
      <c r="BX40" s="10">
        <v>24003.375</v>
      </c>
      <c r="BY40" s="10">
        <v>24003.375</v>
      </c>
      <c r="BZ40" s="10">
        <v>24003.375</v>
      </c>
      <c r="CA40" s="10">
        <v>24003.375</v>
      </c>
      <c r="CB40" s="10">
        <v>24003.375</v>
      </c>
      <c r="CC40" s="10">
        <v>24003.375</v>
      </c>
      <c r="CD40" s="10">
        <v>24003.375</v>
      </c>
      <c r="CE40" s="10">
        <v>24003.375</v>
      </c>
      <c r="CF40" s="10">
        <v>24003.375</v>
      </c>
      <c r="CG40" s="10">
        <v>24003.375</v>
      </c>
      <c r="CH40" s="10">
        <v>24003.375</v>
      </c>
      <c r="CI40" s="10">
        <v>24003.375</v>
      </c>
      <c r="CJ40" s="10">
        <v>24003.375</v>
      </c>
      <c r="CK40" s="10">
        <v>24003.375</v>
      </c>
      <c r="CL40" s="10">
        <v>24003.375</v>
      </c>
      <c r="CM40" s="10">
        <v>24003.375</v>
      </c>
      <c r="CN40" s="10">
        <v>24003.375</v>
      </c>
      <c r="CO40" s="10">
        <v>24003.375</v>
      </c>
      <c r="CP40" s="10">
        <v>24003.375</v>
      </c>
      <c r="CQ40" s="10">
        <v>24003.375</v>
      </c>
      <c r="CR40" s="10">
        <v>24003.375</v>
      </c>
      <c r="CS40" s="10">
        <v>24003.375</v>
      </c>
      <c r="CT40" s="10">
        <v>24003.375</v>
      </c>
      <c r="CU40" s="10">
        <v>24003.375</v>
      </c>
      <c r="CV40" s="10">
        <v>24003.375</v>
      </c>
      <c r="CW40" s="10">
        <v>24003.375</v>
      </c>
      <c r="CX40" s="10">
        <v>24003.375</v>
      </c>
      <c r="CY40" s="10">
        <v>24003.375</v>
      </c>
      <c r="CZ40" s="10">
        <v>24003.375</v>
      </c>
      <c r="DA40" s="10">
        <v>24003.375</v>
      </c>
      <c r="DB40" s="10">
        <v>24003.375</v>
      </c>
      <c r="DC40" s="10">
        <v>24003.375</v>
      </c>
      <c r="DD40" s="10">
        <v>24003.375</v>
      </c>
      <c r="DE40" s="10">
        <v>24003.375</v>
      </c>
      <c r="DF40" s="10">
        <v>24003.375</v>
      </c>
      <c r="DG40" s="10">
        <v>27603.881249999999</v>
      </c>
      <c r="DH40" s="10">
        <v>27603.881249999999</v>
      </c>
      <c r="DI40" s="10">
        <v>27603.881249999999</v>
      </c>
      <c r="DJ40" s="10">
        <v>27603.881249999999</v>
      </c>
      <c r="DK40" s="10">
        <v>27603.881249999999</v>
      </c>
      <c r="DL40" s="10">
        <v>27603.881249999999</v>
      </c>
      <c r="DM40" s="10">
        <v>27603.881249999999</v>
      </c>
      <c r="DN40" s="10">
        <v>27603.881249999999</v>
      </c>
      <c r="DO40" s="10">
        <v>27603.881249999999</v>
      </c>
      <c r="DP40" s="10">
        <v>27603.881249999999</v>
      </c>
      <c r="DQ40" s="10">
        <v>27603.881249999999</v>
      </c>
      <c r="DR40" s="10">
        <v>27603.881249999999</v>
      </c>
      <c r="DS40" s="10">
        <v>27603.881249999999</v>
      </c>
      <c r="DT40" s="10">
        <v>27603.881249999999</v>
      </c>
      <c r="DU40" s="10">
        <v>27603.881249999999</v>
      </c>
      <c r="DV40" s="10">
        <v>27603.881249999999</v>
      </c>
      <c r="DW40" s="10">
        <v>27603.881249999999</v>
      </c>
      <c r="DX40" s="10">
        <v>27603.881249999999</v>
      </c>
      <c r="DY40" s="10">
        <v>27603.881249999999</v>
      </c>
      <c r="DZ40" s="10">
        <v>27603.881249999999</v>
      </c>
      <c r="EA40" s="10">
        <v>27603.881249999999</v>
      </c>
      <c r="EB40" s="10">
        <v>27603.881249999999</v>
      </c>
      <c r="EC40" s="10">
        <v>27603.881249999999</v>
      </c>
      <c r="ED40" s="10">
        <v>27603.881249999999</v>
      </c>
      <c r="EE40" s="10">
        <v>27603.881249999999</v>
      </c>
      <c r="EF40" s="10">
        <v>27603.881249999999</v>
      </c>
      <c r="EG40" s="10">
        <v>27603.881249999999</v>
      </c>
      <c r="EH40" s="10">
        <v>27603.881249999999</v>
      </c>
      <c r="EI40" s="10">
        <v>27603.881249999999</v>
      </c>
      <c r="EJ40" s="10">
        <v>27603.881249999999</v>
      </c>
      <c r="EK40" s="10">
        <v>27603.881249999999</v>
      </c>
      <c r="EL40" s="10">
        <v>27603.881249999999</v>
      </c>
      <c r="EM40" s="10">
        <v>27603.881249999999</v>
      </c>
      <c r="EN40" s="10">
        <v>27603.881249999999</v>
      </c>
      <c r="EO40" s="10">
        <v>27603.881249999999</v>
      </c>
      <c r="EP40" s="10">
        <v>27603.881249999999</v>
      </c>
      <c r="EQ40" s="10">
        <v>31744.463437499999</v>
      </c>
      <c r="ER40" s="10">
        <v>31744.463437499999</v>
      </c>
      <c r="ES40" s="10">
        <v>31744.463437499999</v>
      </c>
      <c r="ET40" s="10">
        <v>31744.463437499999</v>
      </c>
      <c r="EU40" s="10">
        <v>31744.463437499999</v>
      </c>
      <c r="EV40" s="10">
        <v>31744.463437499999</v>
      </c>
      <c r="EW40" s="10">
        <v>31744.463437499999</v>
      </c>
      <c r="EX40" s="10">
        <v>31744.463437499999</v>
      </c>
      <c r="EY40" s="10">
        <v>31744.463437499999</v>
      </c>
      <c r="EZ40" s="10">
        <v>31744.463437499999</v>
      </c>
      <c r="FA40" s="10">
        <v>31744.463437499999</v>
      </c>
      <c r="FB40" s="10">
        <v>31744.463437499999</v>
      </c>
      <c r="FC40" s="10">
        <v>31744.463437499999</v>
      </c>
      <c r="FD40" s="10">
        <v>31744.463437499999</v>
      </c>
      <c r="FE40" s="10">
        <v>31744.463437499999</v>
      </c>
    </row>
    <row r="41" spans="1:162" ht="16.5">
      <c r="A41" s="8" t="s">
        <v>122</v>
      </c>
      <c r="B41" s="9" t="s">
        <v>124</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v>18150</v>
      </c>
      <c r="AE41" s="22">
        <v>18150</v>
      </c>
      <c r="AF41" s="22">
        <v>18150</v>
      </c>
      <c r="AG41" s="22">
        <v>18150</v>
      </c>
      <c r="AH41" s="22">
        <v>18150</v>
      </c>
      <c r="AI41" s="22">
        <v>18150</v>
      </c>
      <c r="AJ41" s="22">
        <v>18150</v>
      </c>
      <c r="AK41" s="22">
        <v>18150</v>
      </c>
      <c r="AL41" s="22">
        <v>18150</v>
      </c>
      <c r="AM41" s="10">
        <v>20872.5</v>
      </c>
      <c r="AN41" s="10">
        <v>20872.5</v>
      </c>
      <c r="AO41" s="10">
        <v>20872.5</v>
      </c>
      <c r="AP41" s="10">
        <v>20872.5</v>
      </c>
      <c r="AQ41" s="10">
        <v>20872.5</v>
      </c>
      <c r="AR41" s="10">
        <v>20872.5</v>
      </c>
      <c r="AS41" s="10">
        <v>20872.5</v>
      </c>
      <c r="AT41" s="10">
        <v>20872.5</v>
      </c>
      <c r="AU41" s="10">
        <v>20872.5</v>
      </c>
      <c r="AV41" s="10">
        <v>20872.5</v>
      </c>
      <c r="AW41" s="10">
        <v>20872.5</v>
      </c>
      <c r="AX41" s="10">
        <v>20872.5</v>
      </c>
      <c r="AY41" s="10">
        <v>20872.5</v>
      </c>
      <c r="AZ41" s="10">
        <v>20872.5</v>
      </c>
      <c r="BA41" s="10">
        <v>20872.5</v>
      </c>
      <c r="BB41" s="10">
        <v>20872.5</v>
      </c>
      <c r="BC41" s="10">
        <v>20872.5</v>
      </c>
      <c r="BD41" s="10">
        <v>20872.5</v>
      </c>
      <c r="BE41" s="10">
        <v>20872.5</v>
      </c>
      <c r="BF41" s="10">
        <v>20872.5</v>
      </c>
      <c r="BG41" s="10">
        <v>20872.5</v>
      </c>
      <c r="BH41" s="10">
        <v>20872.5</v>
      </c>
      <c r="BI41" s="10">
        <v>20872.5</v>
      </c>
      <c r="BJ41" s="10">
        <v>20872.5</v>
      </c>
      <c r="BK41" s="10">
        <v>20872.5</v>
      </c>
      <c r="BL41" s="10">
        <v>22000</v>
      </c>
      <c r="BM41" s="10">
        <v>20872.5</v>
      </c>
      <c r="BN41" s="10">
        <v>20872.5</v>
      </c>
      <c r="BO41" s="10">
        <v>20872.5</v>
      </c>
      <c r="BP41" s="10">
        <v>20872.5</v>
      </c>
      <c r="BQ41" s="10">
        <v>20872.5</v>
      </c>
      <c r="BR41" s="10">
        <v>20872.5</v>
      </c>
      <c r="BS41" s="10">
        <v>22000</v>
      </c>
      <c r="BT41" s="10">
        <v>20872.5</v>
      </c>
      <c r="BU41" s="10">
        <v>20872.5</v>
      </c>
      <c r="BV41" s="10">
        <v>20872.5</v>
      </c>
      <c r="BW41" s="10">
        <v>24003.375</v>
      </c>
      <c r="BX41" s="10">
        <v>24003.375</v>
      </c>
      <c r="BY41" s="10">
        <v>24003.375</v>
      </c>
      <c r="BZ41" s="10">
        <v>24003.375</v>
      </c>
      <c r="CA41" s="10">
        <v>24003.375</v>
      </c>
      <c r="CB41" s="10">
        <v>24003.375</v>
      </c>
      <c r="CC41" s="10">
        <v>24003.375</v>
      </c>
      <c r="CD41" s="10">
        <v>24003.375</v>
      </c>
      <c r="CE41" s="10">
        <v>24003.375</v>
      </c>
      <c r="CF41" s="10">
        <v>24003.375</v>
      </c>
      <c r="CG41" s="10">
        <v>24003.375</v>
      </c>
      <c r="CH41" s="10">
        <v>24003.375</v>
      </c>
      <c r="CI41" s="10">
        <v>24003.375</v>
      </c>
      <c r="CJ41" s="10">
        <v>24003.375</v>
      </c>
      <c r="CK41" s="10">
        <v>24003.375</v>
      </c>
      <c r="CL41" s="10">
        <v>24003.375</v>
      </c>
      <c r="CM41" s="10">
        <v>24003.375</v>
      </c>
      <c r="CN41" s="10">
        <v>24003.375</v>
      </c>
      <c r="CO41" s="10">
        <v>24003.375</v>
      </c>
      <c r="CP41" s="10">
        <v>24003.375</v>
      </c>
      <c r="CQ41" s="10">
        <v>24003.375</v>
      </c>
      <c r="CR41" s="10">
        <v>24003.375</v>
      </c>
      <c r="CS41" s="10">
        <v>24003.375</v>
      </c>
      <c r="CT41" s="10">
        <v>24003.375</v>
      </c>
      <c r="CU41" s="10">
        <v>24003.375</v>
      </c>
      <c r="CV41" s="10">
        <v>24003.375</v>
      </c>
      <c r="CW41" s="10">
        <v>24003.375</v>
      </c>
      <c r="CX41" s="10">
        <v>24003.375</v>
      </c>
      <c r="CY41" s="10">
        <v>24003.375</v>
      </c>
      <c r="CZ41" s="10">
        <v>24003.375</v>
      </c>
      <c r="DA41" s="10">
        <v>24003.375</v>
      </c>
      <c r="DB41" s="10">
        <v>24003.375</v>
      </c>
      <c r="DC41" s="10">
        <v>24003.375</v>
      </c>
      <c r="DD41" s="10">
        <v>24003.375</v>
      </c>
      <c r="DE41" s="10">
        <v>24003.375</v>
      </c>
      <c r="DF41" s="10">
        <v>24003.375</v>
      </c>
      <c r="DG41" s="10">
        <v>27603.881249999999</v>
      </c>
      <c r="DH41" s="10">
        <v>27603.881249999999</v>
      </c>
      <c r="DI41" s="10">
        <v>27603.881249999999</v>
      </c>
      <c r="DJ41" s="10">
        <v>27603.881249999999</v>
      </c>
      <c r="DK41" s="10">
        <v>27603.881249999999</v>
      </c>
      <c r="DL41" s="10">
        <v>27603.881249999999</v>
      </c>
      <c r="DM41" s="10">
        <v>27603.881249999999</v>
      </c>
      <c r="DN41" s="10">
        <v>27603.881249999999</v>
      </c>
      <c r="DO41" s="10">
        <v>27603.881249999999</v>
      </c>
      <c r="DP41" s="10">
        <v>27603.881249999999</v>
      </c>
      <c r="DQ41" s="10">
        <v>27603.881249999999</v>
      </c>
      <c r="DR41" s="10">
        <v>27603.881249999999</v>
      </c>
      <c r="DS41" s="10">
        <v>27603.881249999999</v>
      </c>
      <c r="DT41" s="10">
        <v>27603.881249999999</v>
      </c>
      <c r="DU41" s="10">
        <v>27603.881249999999</v>
      </c>
      <c r="DV41" s="10">
        <v>27603.881249999999</v>
      </c>
      <c r="DW41" s="10">
        <v>27603.881249999999</v>
      </c>
      <c r="DX41" s="10">
        <v>27603.881249999999</v>
      </c>
      <c r="DY41" s="10">
        <v>27603.881249999999</v>
      </c>
      <c r="DZ41" s="10">
        <v>27603.881249999999</v>
      </c>
      <c r="EA41" s="10">
        <v>27603.881249999999</v>
      </c>
      <c r="EB41" s="10">
        <v>27603.881249999999</v>
      </c>
      <c r="EC41" s="10">
        <v>27603.881249999999</v>
      </c>
      <c r="ED41" s="10">
        <v>27603.881249999999</v>
      </c>
      <c r="EE41" s="10">
        <v>27603.881249999999</v>
      </c>
      <c r="EF41" s="10">
        <v>27603.881249999999</v>
      </c>
      <c r="EG41" s="10">
        <v>27603.881249999999</v>
      </c>
      <c r="EH41" s="10">
        <v>27603.881249999999</v>
      </c>
      <c r="EI41" s="10">
        <v>27603.881249999999</v>
      </c>
      <c r="EJ41" s="10">
        <v>27603.881249999999</v>
      </c>
      <c r="EK41" s="10">
        <v>27603.881249999999</v>
      </c>
      <c r="EL41" s="10">
        <v>27603.881249999999</v>
      </c>
      <c r="EM41" s="10">
        <v>27603.881249999999</v>
      </c>
      <c r="EN41" s="10">
        <v>27603.881249999999</v>
      </c>
      <c r="EO41" s="10">
        <v>27603.881249999999</v>
      </c>
      <c r="EP41" s="10">
        <v>27603.881249999999</v>
      </c>
      <c r="EQ41" s="10">
        <v>31744.463437499999</v>
      </c>
      <c r="ER41" s="10">
        <v>31744.463437499999</v>
      </c>
      <c r="ES41" s="10">
        <v>31744.463437499999</v>
      </c>
      <c r="ET41" s="10">
        <v>31744.463437499999</v>
      </c>
      <c r="EU41" s="10">
        <v>31744.463437499999</v>
      </c>
      <c r="EV41" s="10">
        <v>31744.463437499999</v>
      </c>
      <c r="EW41" s="10">
        <v>31744.463437499999</v>
      </c>
      <c r="EX41" s="10">
        <v>31744.463437499999</v>
      </c>
      <c r="EY41" s="10">
        <v>31744.463437499999</v>
      </c>
      <c r="EZ41" s="10">
        <v>31744.463437499999</v>
      </c>
      <c r="FA41" s="10">
        <v>31744.463437499999</v>
      </c>
      <c r="FB41" s="10">
        <v>31744.463437499999</v>
      </c>
      <c r="FC41" s="10">
        <v>31744.463437499999</v>
      </c>
      <c r="FD41" s="10">
        <v>31744.463437499999</v>
      </c>
      <c r="FE41" s="10">
        <v>31744.463437499999</v>
      </c>
    </row>
    <row r="42" spans="1:162" s="45" customFormat="1" ht="16.5">
      <c r="A42" s="8" t="s">
        <v>122</v>
      </c>
      <c r="B42" s="83" t="s">
        <v>126</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84">
        <v>20000</v>
      </c>
      <c r="AE42" s="84">
        <v>20000</v>
      </c>
      <c r="AF42" s="84">
        <v>20000</v>
      </c>
      <c r="AG42" s="84">
        <v>20000</v>
      </c>
      <c r="AH42" s="84">
        <v>20000</v>
      </c>
      <c r="AI42" s="84">
        <v>20000</v>
      </c>
      <c r="AJ42" s="84">
        <v>20000</v>
      </c>
      <c r="AK42" s="84">
        <v>20000</v>
      </c>
      <c r="AL42" s="84">
        <v>20000</v>
      </c>
      <c r="AM42" s="10">
        <f t="shared" ref="AM42" si="57">AL42*1.15</f>
        <v>23000</v>
      </c>
      <c r="AN42" s="10">
        <f t="shared" ref="AN42:BV42" si="58">AM42</f>
        <v>23000</v>
      </c>
      <c r="AO42" s="10">
        <f t="shared" si="58"/>
        <v>23000</v>
      </c>
      <c r="AP42" s="10">
        <f t="shared" si="58"/>
        <v>23000</v>
      </c>
      <c r="AQ42" s="10">
        <f t="shared" si="58"/>
        <v>23000</v>
      </c>
      <c r="AR42" s="10">
        <f t="shared" si="58"/>
        <v>23000</v>
      </c>
      <c r="AS42" s="10">
        <f t="shared" si="58"/>
        <v>23000</v>
      </c>
      <c r="AT42" s="10">
        <f t="shared" si="58"/>
        <v>23000</v>
      </c>
      <c r="AU42" s="10">
        <f t="shared" si="58"/>
        <v>23000</v>
      </c>
      <c r="AV42" s="10">
        <f t="shared" si="58"/>
        <v>23000</v>
      </c>
      <c r="AW42" s="10">
        <f t="shared" si="58"/>
        <v>23000</v>
      </c>
      <c r="AX42" s="10">
        <f t="shared" si="58"/>
        <v>23000</v>
      </c>
      <c r="AY42" s="10">
        <f t="shared" si="58"/>
        <v>23000</v>
      </c>
      <c r="AZ42" s="10">
        <f t="shared" si="58"/>
        <v>23000</v>
      </c>
      <c r="BA42" s="10">
        <f t="shared" si="58"/>
        <v>23000</v>
      </c>
      <c r="BB42" s="10">
        <f t="shared" si="58"/>
        <v>23000</v>
      </c>
      <c r="BC42" s="10">
        <f t="shared" si="58"/>
        <v>23000</v>
      </c>
      <c r="BD42" s="10">
        <f t="shared" si="58"/>
        <v>23000</v>
      </c>
      <c r="BE42" s="10">
        <f t="shared" si="58"/>
        <v>23000</v>
      </c>
      <c r="BF42" s="10">
        <f t="shared" si="58"/>
        <v>23000</v>
      </c>
      <c r="BG42" s="10">
        <f t="shared" si="58"/>
        <v>23000</v>
      </c>
      <c r="BH42" s="10">
        <f t="shared" si="58"/>
        <v>23000</v>
      </c>
      <c r="BI42" s="10">
        <f t="shared" si="58"/>
        <v>23000</v>
      </c>
      <c r="BJ42" s="10">
        <f t="shared" si="58"/>
        <v>23000</v>
      </c>
      <c r="BK42" s="10">
        <f t="shared" si="58"/>
        <v>23000</v>
      </c>
      <c r="BL42" s="10">
        <v>22000</v>
      </c>
      <c r="BM42" s="10">
        <f t="shared" si="58"/>
        <v>22000</v>
      </c>
      <c r="BN42" s="10">
        <f t="shared" si="58"/>
        <v>22000</v>
      </c>
      <c r="BO42" s="10">
        <f t="shared" si="58"/>
        <v>22000</v>
      </c>
      <c r="BP42" s="10">
        <f t="shared" si="58"/>
        <v>22000</v>
      </c>
      <c r="BQ42" s="10">
        <f t="shared" si="58"/>
        <v>22000</v>
      </c>
      <c r="BR42" s="10">
        <f t="shared" si="58"/>
        <v>22000</v>
      </c>
      <c r="BS42" s="10">
        <v>22000</v>
      </c>
      <c r="BT42" s="10">
        <f t="shared" si="58"/>
        <v>22000</v>
      </c>
      <c r="BU42" s="10">
        <f t="shared" si="58"/>
        <v>22000</v>
      </c>
      <c r="BV42" s="10">
        <f t="shared" si="58"/>
        <v>22000</v>
      </c>
      <c r="BW42" s="10">
        <f t="shared" ref="BW42" si="59">BV42*1.15</f>
        <v>25299.999999999996</v>
      </c>
      <c r="BX42" s="10">
        <f t="shared" ref="BX42:DF42" si="60">BW42</f>
        <v>25299.999999999996</v>
      </c>
      <c r="BY42" s="10">
        <f t="shared" si="60"/>
        <v>25299.999999999996</v>
      </c>
      <c r="BZ42" s="10">
        <f t="shared" si="60"/>
        <v>25299.999999999996</v>
      </c>
      <c r="CA42" s="10">
        <f t="shared" si="60"/>
        <v>25299.999999999996</v>
      </c>
      <c r="CB42" s="10">
        <f t="shared" si="60"/>
        <v>25299.999999999996</v>
      </c>
      <c r="CC42" s="10">
        <f t="shared" si="60"/>
        <v>25299.999999999996</v>
      </c>
      <c r="CD42" s="10">
        <f t="shared" si="60"/>
        <v>25299.999999999996</v>
      </c>
      <c r="CE42" s="10">
        <f t="shared" si="60"/>
        <v>25299.999999999996</v>
      </c>
      <c r="CF42" s="10">
        <f t="shared" si="60"/>
        <v>25299.999999999996</v>
      </c>
      <c r="CG42" s="10">
        <f t="shared" si="60"/>
        <v>25299.999999999996</v>
      </c>
      <c r="CH42" s="10">
        <f t="shared" si="60"/>
        <v>25299.999999999996</v>
      </c>
      <c r="CI42" s="10">
        <f t="shared" si="60"/>
        <v>25299.999999999996</v>
      </c>
      <c r="CJ42" s="10">
        <f t="shared" si="60"/>
        <v>25299.999999999996</v>
      </c>
      <c r="CK42" s="10">
        <f t="shared" si="60"/>
        <v>25299.999999999996</v>
      </c>
      <c r="CL42" s="10">
        <f t="shared" si="60"/>
        <v>25299.999999999996</v>
      </c>
      <c r="CM42" s="10">
        <f t="shared" si="60"/>
        <v>25299.999999999996</v>
      </c>
      <c r="CN42" s="10">
        <f t="shared" si="60"/>
        <v>25299.999999999996</v>
      </c>
      <c r="CO42" s="10">
        <f t="shared" si="60"/>
        <v>25299.999999999996</v>
      </c>
      <c r="CP42" s="10">
        <f t="shared" si="60"/>
        <v>25299.999999999996</v>
      </c>
      <c r="CQ42" s="10">
        <f t="shared" si="60"/>
        <v>25299.999999999996</v>
      </c>
      <c r="CR42" s="10">
        <f t="shared" si="60"/>
        <v>25299.999999999996</v>
      </c>
      <c r="CS42" s="10">
        <f t="shared" si="60"/>
        <v>25299.999999999996</v>
      </c>
      <c r="CT42" s="10">
        <f t="shared" si="60"/>
        <v>25299.999999999996</v>
      </c>
      <c r="CU42" s="10">
        <f t="shared" si="60"/>
        <v>25299.999999999996</v>
      </c>
      <c r="CV42" s="10">
        <f t="shared" si="60"/>
        <v>25299.999999999996</v>
      </c>
      <c r="CW42" s="10">
        <f t="shared" si="60"/>
        <v>25299.999999999996</v>
      </c>
      <c r="CX42" s="10">
        <f t="shared" si="60"/>
        <v>25299.999999999996</v>
      </c>
      <c r="CY42" s="10">
        <f t="shared" si="60"/>
        <v>25299.999999999996</v>
      </c>
      <c r="CZ42" s="10">
        <f t="shared" si="60"/>
        <v>25299.999999999996</v>
      </c>
      <c r="DA42" s="10">
        <f t="shared" si="60"/>
        <v>25299.999999999996</v>
      </c>
      <c r="DB42" s="10">
        <f t="shared" si="60"/>
        <v>25299.999999999996</v>
      </c>
      <c r="DC42" s="10">
        <f t="shared" si="60"/>
        <v>25299.999999999996</v>
      </c>
      <c r="DD42" s="10">
        <f t="shared" si="60"/>
        <v>25299.999999999996</v>
      </c>
      <c r="DE42" s="10">
        <f t="shared" si="60"/>
        <v>25299.999999999996</v>
      </c>
      <c r="DF42" s="10">
        <f t="shared" si="60"/>
        <v>25299.999999999996</v>
      </c>
      <c r="DG42" s="10">
        <f t="shared" ref="DG42" si="61">DF42*1.15</f>
        <v>29094.999999999993</v>
      </c>
      <c r="DH42" s="10">
        <f t="shared" ref="DH42:EP42" si="62">DG42</f>
        <v>29094.999999999993</v>
      </c>
      <c r="DI42" s="10">
        <f t="shared" si="62"/>
        <v>29094.999999999993</v>
      </c>
      <c r="DJ42" s="10">
        <f t="shared" si="62"/>
        <v>29094.999999999993</v>
      </c>
      <c r="DK42" s="10">
        <f t="shared" si="62"/>
        <v>29094.999999999993</v>
      </c>
      <c r="DL42" s="10">
        <f t="shared" si="62"/>
        <v>29094.999999999993</v>
      </c>
      <c r="DM42" s="10">
        <f t="shared" si="62"/>
        <v>29094.999999999993</v>
      </c>
      <c r="DN42" s="10">
        <f t="shared" si="62"/>
        <v>29094.999999999993</v>
      </c>
      <c r="DO42" s="10">
        <f t="shared" si="62"/>
        <v>29094.999999999993</v>
      </c>
      <c r="DP42" s="10">
        <f t="shared" si="62"/>
        <v>29094.999999999993</v>
      </c>
      <c r="DQ42" s="10">
        <f t="shared" si="62"/>
        <v>29094.999999999993</v>
      </c>
      <c r="DR42" s="10">
        <f t="shared" si="62"/>
        <v>29094.999999999993</v>
      </c>
      <c r="DS42" s="10">
        <f t="shared" si="62"/>
        <v>29094.999999999993</v>
      </c>
      <c r="DT42" s="10">
        <f t="shared" si="62"/>
        <v>29094.999999999993</v>
      </c>
      <c r="DU42" s="10">
        <f t="shared" si="62"/>
        <v>29094.999999999993</v>
      </c>
      <c r="DV42" s="10">
        <f t="shared" si="62"/>
        <v>29094.999999999993</v>
      </c>
      <c r="DW42" s="10">
        <f t="shared" si="62"/>
        <v>29094.999999999993</v>
      </c>
      <c r="DX42" s="10">
        <f t="shared" si="62"/>
        <v>29094.999999999993</v>
      </c>
      <c r="DY42" s="10">
        <f t="shared" si="62"/>
        <v>29094.999999999993</v>
      </c>
      <c r="DZ42" s="10">
        <f t="shared" si="62"/>
        <v>29094.999999999993</v>
      </c>
      <c r="EA42" s="10">
        <f t="shared" si="62"/>
        <v>29094.999999999993</v>
      </c>
      <c r="EB42" s="10">
        <f t="shared" si="62"/>
        <v>29094.999999999993</v>
      </c>
      <c r="EC42" s="10">
        <f t="shared" si="62"/>
        <v>29094.999999999993</v>
      </c>
      <c r="ED42" s="10">
        <f t="shared" si="62"/>
        <v>29094.999999999993</v>
      </c>
      <c r="EE42" s="10">
        <f t="shared" si="62"/>
        <v>29094.999999999993</v>
      </c>
      <c r="EF42" s="10">
        <f t="shared" si="62"/>
        <v>29094.999999999993</v>
      </c>
      <c r="EG42" s="10">
        <f t="shared" si="62"/>
        <v>29094.999999999993</v>
      </c>
      <c r="EH42" s="10">
        <f t="shared" si="62"/>
        <v>29094.999999999993</v>
      </c>
      <c r="EI42" s="10">
        <f t="shared" si="62"/>
        <v>29094.999999999993</v>
      </c>
      <c r="EJ42" s="10">
        <f t="shared" si="62"/>
        <v>29094.999999999993</v>
      </c>
      <c r="EK42" s="10">
        <f t="shared" si="62"/>
        <v>29094.999999999993</v>
      </c>
      <c r="EL42" s="10">
        <f t="shared" si="62"/>
        <v>29094.999999999993</v>
      </c>
      <c r="EM42" s="10">
        <f t="shared" si="62"/>
        <v>29094.999999999993</v>
      </c>
      <c r="EN42" s="10">
        <f t="shared" si="62"/>
        <v>29094.999999999993</v>
      </c>
      <c r="EO42" s="10">
        <f t="shared" si="62"/>
        <v>29094.999999999993</v>
      </c>
      <c r="EP42" s="10">
        <f t="shared" si="62"/>
        <v>29094.999999999993</v>
      </c>
      <c r="EQ42" s="10">
        <f t="shared" ref="EQ42" si="63">EP42*1.15</f>
        <v>33459.249999999985</v>
      </c>
      <c r="ER42" s="10">
        <f t="shared" ref="ER42:FE42" si="64">EQ42</f>
        <v>33459.249999999985</v>
      </c>
      <c r="ES42" s="10">
        <f t="shared" si="64"/>
        <v>33459.249999999985</v>
      </c>
      <c r="ET42" s="10">
        <f t="shared" si="64"/>
        <v>33459.249999999985</v>
      </c>
      <c r="EU42" s="10">
        <f t="shared" si="64"/>
        <v>33459.249999999985</v>
      </c>
      <c r="EV42" s="10">
        <f t="shared" si="64"/>
        <v>33459.249999999985</v>
      </c>
      <c r="EW42" s="10">
        <f t="shared" si="64"/>
        <v>33459.249999999985</v>
      </c>
      <c r="EX42" s="10">
        <f t="shared" si="64"/>
        <v>33459.249999999985</v>
      </c>
      <c r="EY42" s="10">
        <f t="shared" si="64"/>
        <v>33459.249999999985</v>
      </c>
      <c r="EZ42" s="10">
        <f t="shared" si="64"/>
        <v>33459.249999999985</v>
      </c>
      <c r="FA42" s="10">
        <f t="shared" si="64"/>
        <v>33459.249999999985</v>
      </c>
      <c r="FB42" s="10">
        <f t="shared" si="64"/>
        <v>33459.249999999985</v>
      </c>
      <c r="FC42" s="10">
        <f t="shared" si="64"/>
        <v>33459.249999999985</v>
      </c>
      <c r="FD42" s="10">
        <f t="shared" si="64"/>
        <v>33459.249999999985</v>
      </c>
      <c r="FE42" s="10">
        <f t="shared" si="64"/>
        <v>33459.249999999985</v>
      </c>
    </row>
    <row r="43" spans="1:162" s="45" customFormat="1" ht="16.5">
      <c r="A43" s="29" t="s">
        <v>196</v>
      </c>
      <c r="B43" s="83" t="s">
        <v>197</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84"/>
      <c r="AE43" s="84"/>
      <c r="AF43" s="84"/>
      <c r="AG43" s="84"/>
      <c r="AH43" s="84"/>
      <c r="AI43" s="84"/>
      <c r="AJ43" s="84"/>
      <c r="AK43" s="84"/>
      <c r="AL43" s="84"/>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v>17500</v>
      </c>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row>
    <row r="44" spans="1:162" s="45" customFormat="1" ht="16.5">
      <c r="A44" s="29" t="s">
        <v>198</v>
      </c>
      <c r="B44" s="83" t="s">
        <v>199</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84"/>
      <c r="AE44" s="84"/>
      <c r="AF44" s="84"/>
      <c r="AG44" s="84"/>
      <c r="AH44" s="84"/>
      <c r="AI44" s="84"/>
      <c r="AJ44" s="84"/>
      <c r="AK44" s="84"/>
      <c r="AL44" s="84"/>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v>17000</v>
      </c>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row>
    <row r="45" spans="1:162" s="45" customFormat="1" ht="16.5">
      <c r="A45" s="29" t="s">
        <v>200</v>
      </c>
      <c r="B45" s="83" t="s">
        <v>201</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84"/>
      <c r="AE45" s="84"/>
      <c r="AF45" s="84"/>
      <c r="AG45" s="84"/>
      <c r="AH45" s="84"/>
      <c r="AI45" s="84"/>
      <c r="AJ45" s="84"/>
      <c r="AK45" s="84"/>
      <c r="AL45" s="84"/>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v>22500</v>
      </c>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row>
    <row r="46" spans="1:162" s="45" customFormat="1" ht="16.5">
      <c r="A46" s="29" t="s">
        <v>202</v>
      </c>
      <c r="B46" s="83" t="s">
        <v>203</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84"/>
      <c r="AE46" s="84"/>
      <c r="AF46" s="84"/>
      <c r="AG46" s="84"/>
      <c r="AH46" s="84"/>
      <c r="AI46" s="84"/>
      <c r="AJ46" s="84"/>
      <c r="AK46" s="84"/>
      <c r="AL46" s="84"/>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v>20000</v>
      </c>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row>
    <row r="47" spans="1:162" s="45" customFormat="1" ht="16.5">
      <c r="A47" s="29" t="s">
        <v>202</v>
      </c>
      <c r="B47" s="83" t="s">
        <v>204</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84"/>
      <c r="AE47" s="84"/>
      <c r="AF47" s="84"/>
      <c r="AG47" s="84"/>
      <c r="AH47" s="84"/>
      <c r="AI47" s="84"/>
      <c r="AJ47" s="84"/>
      <c r="AK47" s="84"/>
      <c r="AL47" s="84"/>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v>15000</v>
      </c>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row>
    <row r="48" spans="1:162" s="45" customFormat="1" ht="16.5">
      <c r="A48" s="29" t="s">
        <v>202</v>
      </c>
      <c r="B48" s="83" t="s">
        <v>205</v>
      </c>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84"/>
      <c r="AE48" s="84"/>
      <c r="AF48" s="84"/>
      <c r="AG48" s="84"/>
      <c r="AH48" s="84"/>
      <c r="AI48" s="84"/>
      <c r="AJ48" s="84"/>
      <c r="AK48" s="84"/>
      <c r="AL48" s="84"/>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v>20000</v>
      </c>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row>
    <row r="49" spans="1:162" s="45" customFormat="1" ht="16.5">
      <c r="A49" s="29" t="s">
        <v>202</v>
      </c>
      <c r="B49" s="83" t="s">
        <v>206</v>
      </c>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84"/>
      <c r="AE49" s="84"/>
      <c r="AF49" s="84"/>
      <c r="AG49" s="84"/>
      <c r="AH49" s="84"/>
      <c r="AI49" s="84"/>
      <c r="AJ49" s="84"/>
      <c r="AK49" s="84"/>
      <c r="AL49" s="84"/>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v>20000</v>
      </c>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row>
    <row r="50" spans="1:162" s="45" customFormat="1" ht="16.5">
      <c r="A50" s="29" t="s">
        <v>202</v>
      </c>
      <c r="B50" s="83" t="s">
        <v>208</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84"/>
      <c r="AE50" s="84"/>
      <c r="AF50" s="84"/>
      <c r="AG50" s="84"/>
      <c r="AH50" s="84"/>
      <c r="AI50" s="84"/>
      <c r="AJ50" s="84"/>
      <c r="AK50" s="84"/>
      <c r="AL50" s="84"/>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v>15000</v>
      </c>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row>
    <row r="51" spans="1:162" s="45" customFormat="1" ht="16.5">
      <c r="A51" s="29" t="s">
        <v>202</v>
      </c>
      <c r="B51" s="83" t="s">
        <v>209</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84"/>
      <c r="AE51" s="84"/>
      <c r="AF51" s="84"/>
      <c r="AG51" s="84"/>
      <c r="AH51" s="84"/>
      <c r="AI51" s="84"/>
      <c r="AJ51" s="84"/>
      <c r="AK51" s="84"/>
      <c r="AL51" s="84"/>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v>20500</v>
      </c>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row>
    <row r="52" spans="1:162" s="45" customFormat="1" ht="16.5">
      <c r="A52" s="29" t="s">
        <v>202</v>
      </c>
      <c r="B52" s="85" t="s">
        <v>207</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86"/>
      <c r="AE52" s="86"/>
      <c r="AF52" s="86"/>
      <c r="AG52" s="86"/>
      <c r="AH52" s="86"/>
      <c r="AI52" s="86"/>
      <c r="AJ52" s="86"/>
      <c r="AK52" s="86"/>
      <c r="AL52" s="86"/>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v>3390</v>
      </c>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row>
    <row r="53" spans="1:162">
      <c r="A53" s="43"/>
      <c r="B53" s="77" t="s">
        <v>129</v>
      </c>
      <c r="C53" s="35">
        <f t="shared" ref="C53:AH53" si="65">SUM(C4:C52)</f>
        <v>0</v>
      </c>
      <c r="D53" s="35">
        <f t="shared" si="65"/>
        <v>0</v>
      </c>
      <c r="E53" s="35">
        <f t="shared" si="65"/>
        <v>0</v>
      </c>
      <c r="F53" s="35">
        <f t="shared" si="65"/>
        <v>0</v>
      </c>
      <c r="G53" s="35">
        <f t="shared" si="65"/>
        <v>0</v>
      </c>
      <c r="H53" s="35">
        <f t="shared" si="65"/>
        <v>0</v>
      </c>
      <c r="I53" s="35">
        <f t="shared" si="65"/>
        <v>0</v>
      </c>
      <c r="J53" s="35">
        <f t="shared" si="65"/>
        <v>0</v>
      </c>
      <c r="K53" s="35">
        <f t="shared" si="65"/>
        <v>0</v>
      </c>
      <c r="L53" s="35">
        <f t="shared" si="65"/>
        <v>0</v>
      </c>
      <c r="M53" s="35">
        <f t="shared" si="65"/>
        <v>0</v>
      </c>
      <c r="N53" s="35">
        <f t="shared" si="65"/>
        <v>0</v>
      </c>
      <c r="O53" s="35">
        <f t="shared" si="65"/>
        <v>0</v>
      </c>
      <c r="P53" s="35">
        <f t="shared" si="65"/>
        <v>0</v>
      </c>
      <c r="Q53" s="35">
        <f t="shared" si="65"/>
        <v>0</v>
      </c>
      <c r="R53" s="35">
        <f t="shared" si="65"/>
        <v>0</v>
      </c>
      <c r="S53" s="35">
        <f t="shared" si="65"/>
        <v>0</v>
      </c>
      <c r="T53" s="35">
        <f t="shared" si="65"/>
        <v>0</v>
      </c>
      <c r="U53" s="35">
        <f t="shared" si="65"/>
        <v>0</v>
      </c>
      <c r="V53" s="35">
        <f t="shared" si="65"/>
        <v>0</v>
      </c>
      <c r="W53" s="35">
        <f t="shared" si="65"/>
        <v>0</v>
      </c>
      <c r="X53" s="35">
        <f t="shared" si="65"/>
        <v>0</v>
      </c>
      <c r="Y53" s="35">
        <f t="shared" si="65"/>
        <v>0</v>
      </c>
      <c r="Z53" s="35">
        <f t="shared" si="65"/>
        <v>0</v>
      </c>
      <c r="AA53" s="35">
        <f t="shared" si="65"/>
        <v>0</v>
      </c>
      <c r="AB53" s="35">
        <f t="shared" si="65"/>
        <v>0</v>
      </c>
      <c r="AC53" s="35">
        <f t="shared" si="65"/>
        <v>0</v>
      </c>
      <c r="AD53" s="35">
        <f t="shared" si="65"/>
        <v>6632192.9696200006</v>
      </c>
      <c r="AE53" s="35">
        <f t="shared" si="65"/>
        <v>6632192.9696200006</v>
      </c>
      <c r="AF53" s="35">
        <f t="shared" si="65"/>
        <v>6632192.9696200006</v>
      </c>
      <c r="AG53" s="35">
        <f t="shared" si="65"/>
        <v>6632192.9696200006</v>
      </c>
      <c r="AH53" s="35">
        <f t="shared" si="65"/>
        <v>6632192.9696200006</v>
      </c>
      <c r="AI53" s="35">
        <f t="shared" ref="AI53:BN53" si="66">SUM(AI4:AI52)</f>
        <v>6632192.9696200006</v>
      </c>
      <c r="AJ53" s="35">
        <f t="shared" si="66"/>
        <v>6632192.9696200006</v>
      </c>
      <c r="AK53" s="35">
        <f t="shared" si="66"/>
        <v>6632192.9696200006</v>
      </c>
      <c r="AL53" s="35">
        <f t="shared" si="66"/>
        <v>6632192.9696200006</v>
      </c>
      <c r="AM53" s="35">
        <f t="shared" si="66"/>
        <v>7627021.9150630003</v>
      </c>
      <c r="AN53" s="35">
        <f t="shared" si="66"/>
        <v>7627021.9150630003</v>
      </c>
      <c r="AO53" s="35">
        <f t="shared" si="66"/>
        <v>7627021.9150630003</v>
      </c>
      <c r="AP53" s="35">
        <f t="shared" si="66"/>
        <v>7627021.9150630003</v>
      </c>
      <c r="AQ53" s="35">
        <f t="shared" si="66"/>
        <v>7627021.9150630003</v>
      </c>
      <c r="AR53" s="35">
        <f t="shared" si="66"/>
        <v>7627021.9150630003</v>
      </c>
      <c r="AS53" s="35">
        <f t="shared" si="66"/>
        <v>7627021.9150630003</v>
      </c>
      <c r="AT53" s="35">
        <f t="shared" si="66"/>
        <v>7627021.9150630003</v>
      </c>
      <c r="AU53" s="35">
        <f t="shared" si="66"/>
        <v>7627021.9150630003</v>
      </c>
      <c r="AV53" s="35">
        <f t="shared" si="66"/>
        <v>7627021.9150630003</v>
      </c>
      <c r="AW53" s="35">
        <f t="shared" si="66"/>
        <v>7627021.9150630003</v>
      </c>
      <c r="AX53" s="35">
        <f t="shared" si="66"/>
        <v>7627021.9150630003</v>
      </c>
      <c r="AY53" s="35">
        <f t="shared" si="66"/>
        <v>7627021.9150630003</v>
      </c>
      <c r="AZ53" s="35">
        <f t="shared" si="66"/>
        <v>7627021.9150630003</v>
      </c>
      <c r="BA53" s="35">
        <f t="shared" si="66"/>
        <v>7627021.9150630003</v>
      </c>
      <c r="BB53" s="35">
        <f t="shared" si="66"/>
        <v>7627021.9150630003</v>
      </c>
      <c r="BC53" s="35">
        <f t="shared" si="66"/>
        <v>7627021.9150630003</v>
      </c>
      <c r="BD53" s="35">
        <f t="shared" si="66"/>
        <v>7627021.9150630003</v>
      </c>
      <c r="BE53" s="35">
        <f t="shared" si="66"/>
        <v>7627021.9150630003</v>
      </c>
      <c r="BF53" s="35">
        <f t="shared" si="66"/>
        <v>7627021.9150630003</v>
      </c>
      <c r="BG53" s="35">
        <f t="shared" si="66"/>
        <v>7627021.9150630003</v>
      </c>
      <c r="BH53" s="35">
        <f t="shared" si="66"/>
        <v>7627021.9150630003</v>
      </c>
      <c r="BI53" s="35">
        <f t="shared" si="66"/>
        <v>7627021.9150630003</v>
      </c>
      <c r="BJ53" s="35">
        <f t="shared" si="66"/>
        <v>7627021.9150630003</v>
      </c>
      <c r="BK53" s="35">
        <f t="shared" si="66"/>
        <v>7627021.9150630003</v>
      </c>
      <c r="BL53" s="35">
        <f t="shared" si="66"/>
        <v>4971258</v>
      </c>
      <c r="BM53" s="35">
        <f t="shared" si="66"/>
        <v>7410533.5386880003</v>
      </c>
      <c r="BN53" s="35">
        <f t="shared" si="66"/>
        <v>7410533.5386880003</v>
      </c>
      <c r="BO53" s="35">
        <f t="shared" ref="BO53:CT53" si="67">SUM(BO4:BO52)</f>
        <v>7410533.5386880003</v>
      </c>
      <c r="BP53" s="35">
        <f t="shared" si="67"/>
        <v>7410533.5386880003</v>
      </c>
      <c r="BQ53" s="35">
        <f t="shared" si="67"/>
        <v>7410533.5386880003</v>
      </c>
      <c r="BR53" s="35">
        <f t="shared" si="67"/>
        <v>7410533.5386880003</v>
      </c>
      <c r="BS53" s="35">
        <f t="shared" si="67"/>
        <v>3191139</v>
      </c>
      <c r="BT53" s="79">
        <f t="shared" si="67"/>
        <v>6701465.5386880003</v>
      </c>
      <c r="BU53" s="35">
        <f t="shared" si="67"/>
        <v>6701465.5386880003</v>
      </c>
      <c r="BV53" s="35">
        <f t="shared" si="67"/>
        <v>6701465.5386880003</v>
      </c>
      <c r="BW53" s="35">
        <f t="shared" si="67"/>
        <v>7706685.3694912</v>
      </c>
      <c r="BX53" s="35">
        <f t="shared" si="67"/>
        <v>7706685.3694912</v>
      </c>
      <c r="BY53" s="35">
        <f t="shared" si="67"/>
        <v>7706685.3694912</v>
      </c>
      <c r="BZ53" s="35">
        <f t="shared" si="67"/>
        <v>7706685.3694912</v>
      </c>
      <c r="CA53" s="35">
        <f t="shared" si="67"/>
        <v>7706685.3694912</v>
      </c>
      <c r="CB53" s="35">
        <f t="shared" si="67"/>
        <v>7706685.3694912</v>
      </c>
      <c r="CC53" s="35">
        <f t="shared" si="67"/>
        <v>7706685.3694912</v>
      </c>
      <c r="CD53" s="35">
        <f t="shared" si="67"/>
        <v>7706685.3694912</v>
      </c>
      <c r="CE53" s="35">
        <f t="shared" si="67"/>
        <v>7706685.3694912</v>
      </c>
      <c r="CF53" s="35">
        <f t="shared" si="67"/>
        <v>7706685.3694912</v>
      </c>
      <c r="CG53" s="35">
        <f t="shared" si="67"/>
        <v>7706685.3694912</v>
      </c>
      <c r="CH53" s="35">
        <f t="shared" si="67"/>
        <v>7706685.3694912</v>
      </c>
      <c r="CI53" s="35">
        <f t="shared" si="67"/>
        <v>7706685.3694912</v>
      </c>
      <c r="CJ53" s="35">
        <f t="shared" si="67"/>
        <v>7706685.3694912</v>
      </c>
      <c r="CK53" s="35">
        <f t="shared" si="67"/>
        <v>7706685.3694912</v>
      </c>
      <c r="CL53" s="35">
        <f t="shared" si="67"/>
        <v>7706685.3694912</v>
      </c>
      <c r="CM53" s="35">
        <f t="shared" si="67"/>
        <v>7706685.3694912</v>
      </c>
      <c r="CN53" s="35">
        <f t="shared" si="67"/>
        <v>7706685.3694912</v>
      </c>
      <c r="CO53" s="35">
        <f t="shared" si="67"/>
        <v>7706685.3694912</v>
      </c>
      <c r="CP53" s="35">
        <f t="shared" si="67"/>
        <v>7706685.3694912</v>
      </c>
      <c r="CQ53" s="35">
        <f t="shared" si="67"/>
        <v>7706685.3694912</v>
      </c>
      <c r="CR53" s="35">
        <f t="shared" si="67"/>
        <v>7706685.3694912</v>
      </c>
      <c r="CS53" s="35">
        <f t="shared" si="67"/>
        <v>7706685.3694912</v>
      </c>
      <c r="CT53" s="35">
        <f t="shared" si="67"/>
        <v>7706685.3694912</v>
      </c>
      <c r="CU53" s="35">
        <f t="shared" ref="CU53:DZ53" si="68">SUM(CU4:CU52)</f>
        <v>7706685.3694912</v>
      </c>
      <c r="CV53" s="35">
        <f t="shared" si="68"/>
        <v>7706685.3694912</v>
      </c>
      <c r="CW53" s="35">
        <f t="shared" si="68"/>
        <v>7706685.3694912</v>
      </c>
      <c r="CX53" s="35">
        <f t="shared" si="68"/>
        <v>7706685.3694912</v>
      </c>
      <c r="CY53" s="35">
        <f t="shared" si="68"/>
        <v>7706685.3694912</v>
      </c>
      <c r="CZ53" s="35">
        <f t="shared" si="68"/>
        <v>7706685.3694912</v>
      </c>
      <c r="DA53" s="35">
        <f t="shared" si="68"/>
        <v>7706685.3694912</v>
      </c>
      <c r="DB53" s="35">
        <f t="shared" si="68"/>
        <v>7706685.3694912</v>
      </c>
      <c r="DC53" s="35">
        <f t="shared" si="68"/>
        <v>7706685.3694912</v>
      </c>
      <c r="DD53" s="35">
        <f t="shared" si="68"/>
        <v>7706685.3694912</v>
      </c>
      <c r="DE53" s="35">
        <f t="shared" si="68"/>
        <v>7706685.3694912</v>
      </c>
      <c r="DF53" s="35">
        <f t="shared" si="68"/>
        <v>7706685.3694912</v>
      </c>
      <c r="DG53" s="35">
        <f t="shared" si="68"/>
        <v>8862688.1749148779</v>
      </c>
      <c r="DH53" s="35">
        <f t="shared" si="68"/>
        <v>8862688.1749148779</v>
      </c>
      <c r="DI53" s="35">
        <f t="shared" si="68"/>
        <v>8862688.1749148779</v>
      </c>
      <c r="DJ53" s="35">
        <f t="shared" si="68"/>
        <v>8862688.1749148779</v>
      </c>
      <c r="DK53" s="35">
        <f t="shared" si="68"/>
        <v>8862688.1749148779</v>
      </c>
      <c r="DL53" s="35">
        <f t="shared" si="68"/>
        <v>8862688.1749148779</v>
      </c>
      <c r="DM53" s="35">
        <f t="shared" si="68"/>
        <v>8862688.1749148779</v>
      </c>
      <c r="DN53" s="35">
        <f t="shared" si="68"/>
        <v>8862688.1749148779</v>
      </c>
      <c r="DO53" s="35">
        <f t="shared" si="68"/>
        <v>8862688.1749148779</v>
      </c>
      <c r="DP53" s="35">
        <f t="shared" si="68"/>
        <v>8862688.1749148779</v>
      </c>
      <c r="DQ53" s="35">
        <f t="shared" si="68"/>
        <v>8862688.1749148779</v>
      </c>
      <c r="DR53" s="35">
        <f t="shared" si="68"/>
        <v>8862688.1749148779</v>
      </c>
      <c r="DS53" s="35">
        <f t="shared" si="68"/>
        <v>8862688.1749148779</v>
      </c>
      <c r="DT53" s="35">
        <f t="shared" si="68"/>
        <v>8862688.1749148779</v>
      </c>
      <c r="DU53" s="35">
        <f t="shared" si="68"/>
        <v>8862688.1749148779</v>
      </c>
      <c r="DV53" s="35">
        <f t="shared" si="68"/>
        <v>8862688.1749148779</v>
      </c>
      <c r="DW53" s="35">
        <f t="shared" si="68"/>
        <v>8862688.1749148779</v>
      </c>
      <c r="DX53" s="35">
        <f t="shared" si="68"/>
        <v>8862688.1749148779</v>
      </c>
      <c r="DY53" s="35">
        <f t="shared" si="68"/>
        <v>8862688.1749148779</v>
      </c>
      <c r="DZ53" s="35">
        <f t="shared" si="68"/>
        <v>8862688.1749148779</v>
      </c>
      <c r="EA53" s="35">
        <f t="shared" ref="EA53:FE53" si="69">SUM(EA4:EA52)</f>
        <v>8862688.1749148779</v>
      </c>
      <c r="EB53" s="35">
        <f t="shared" si="69"/>
        <v>8862688.1749148779</v>
      </c>
      <c r="EC53" s="35">
        <f t="shared" si="69"/>
        <v>8862688.1749148779</v>
      </c>
      <c r="ED53" s="35">
        <f t="shared" si="69"/>
        <v>8862688.1749148779</v>
      </c>
      <c r="EE53" s="35">
        <f t="shared" si="69"/>
        <v>8862688.1749148779</v>
      </c>
      <c r="EF53" s="35">
        <f t="shared" si="69"/>
        <v>8862688.1749148779</v>
      </c>
      <c r="EG53" s="35">
        <f t="shared" si="69"/>
        <v>8862688.1749148779</v>
      </c>
      <c r="EH53" s="35">
        <f t="shared" si="69"/>
        <v>8862688.1749148779</v>
      </c>
      <c r="EI53" s="35">
        <f t="shared" si="69"/>
        <v>8862688.1749148779</v>
      </c>
      <c r="EJ53" s="35">
        <f t="shared" si="69"/>
        <v>8862688.1749148779</v>
      </c>
      <c r="EK53" s="35">
        <f t="shared" si="69"/>
        <v>8862688.1749148779</v>
      </c>
      <c r="EL53" s="35">
        <f t="shared" si="69"/>
        <v>8862688.1749148779</v>
      </c>
      <c r="EM53" s="35">
        <f t="shared" si="69"/>
        <v>8862688.1749148779</v>
      </c>
      <c r="EN53" s="35">
        <f t="shared" si="69"/>
        <v>8862688.1749148779</v>
      </c>
      <c r="EO53" s="35">
        <f t="shared" si="69"/>
        <v>8862688.1749148779</v>
      </c>
      <c r="EP53" s="35">
        <f t="shared" si="69"/>
        <v>8862688.1749148779</v>
      </c>
      <c r="EQ53" s="35">
        <f t="shared" si="69"/>
        <v>10192091.401164111</v>
      </c>
      <c r="ER53" s="35">
        <f t="shared" si="69"/>
        <v>10192091.401164111</v>
      </c>
      <c r="ES53" s="35">
        <f t="shared" si="69"/>
        <v>10192091.401164111</v>
      </c>
      <c r="ET53" s="35">
        <f t="shared" si="69"/>
        <v>10192091.401164111</v>
      </c>
      <c r="EU53" s="35">
        <f t="shared" si="69"/>
        <v>10192091.401164111</v>
      </c>
      <c r="EV53" s="35">
        <f t="shared" si="69"/>
        <v>10192091.401164111</v>
      </c>
      <c r="EW53" s="35">
        <f t="shared" si="69"/>
        <v>10192091.401164111</v>
      </c>
      <c r="EX53" s="35">
        <f t="shared" si="69"/>
        <v>10192091.401164111</v>
      </c>
      <c r="EY53" s="35">
        <f t="shared" si="69"/>
        <v>10192091.401164111</v>
      </c>
      <c r="EZ53" s="35">
        <f t="shared" si="69"/>
        <v>10192091.401164111</v>
      </c>
      <c r="FA53" s="35">
        <f t="shared" si="69"/>
        <v>10192091.401164111</v>
      </c>
      <c r="FB53" s="35">
        <f t="shared" si="69"/>
        <v>10192091.401164111</v>
      </c>
      <c r="FC53" s="35">
        <f t="shared" si="69"/>
        <v>10192091.401164111</v>
      </c>
      <c r="FD53" s="35">
        <f t="shared" si="69"/>
        <v>10192091.401164111</v>
      </c>
      <c r="FE53" s="35">
        <f t="shared" si="69"/>
        <v>10192091.401164111</v>
      </c>
      <c r="FF53" s="36">
        <f t="shared" ref="FF53:FF58" si="70">SUM(K53:FE53)</f>
        <v>1072474098.0674257</v>
      </c>
    </row>
    <row r="54" spans="1:162">
      <c r="A54" s="43"/>
      <c r="B54" s="38" t="s">
        <v>130</v>
      </c>
      <c r="C54" s="39">
        <f>C53*10%</f>
        <v>0</v>
      </c>
      <c r="D54" s="39">
        <f t="shared" ref="D54:N54" si="71">D53*10%</f>
        <v>0</v>
      </c>
      <c r="E54" s="39">
        <f t="shared" si="71"/>
        <v>0</v>
      </c>
      <c r="F54" s="39">
        <f t="shared" si="71"/>
        <v>0</v>
      </c>
      <c r="G54" s="39">
        <f t="shared" si="71"/>
        <v>0</v>
      </c>
      <c r="H54" s="39">
        <f t="shared" si="71"/>
        <v>0</v>
      </c>
      <c r="I54" s="39">
        <f t="shared" si="71"/>
        <v>0</v>
      </c>
      <c r="J54" s="39">
        <f t="shared" si="71"/>
        <v>0</v>
      </c>
      <c r="K54" s="39">
        <f t="shared" si="71"/>
        <v>0</v>
      </c>
      <c r="L54" s="39">
        <f t="shared" si="71"/>
        <v>0</v>
      </c>
      <c r="M54" s="39">
        <f t="shared" si="71"/>
        <v>0</v>
      </c>
      <c r="N54" s="39">
        <f t="shared" si="71"/>
        <v>0</v>
      </c>
      <c r="O54" s="39">
        <f>O53*10%</f>
        <v>0</v>
      </c>
      <c r="P54" s="39">
        <f t="shared" ref="P54:Z54" si="72">P53*10%</f>
        <v>0</v>
      </c>
      <c r="Q54" s="39">
        <f t="shared" si="72"/>
        <v>0</v>
      </c>
      <c r="R54" s="39">
        <f t="shared" si="72"/>
        <v>0</v>
      </c>
      <c r="S54" s="39">
        <f t="shared" si="72"/>
        <v>0</v>
      </c>
      <c r="T54" s="39">
        <f t="shared" si="72"/>
        <v>0</v>
      </c>
      <c r="U54" s="39">
        <f t="shared" si="72"/>
        <v>0</v>
      </c>
      <c r="V54" s="39">
        <f t="shared" si="72"/>
        <v>0</v>
      </c>
      <c r="W54" s="39">
        <f t="shared" si="72"/>
        <v>0</v>
      </c>
      <c r="X54" s="39">
        <f t="shared" si="72"/>
        <v>0</v>
      </c>
      <c r="Y54" s="39">
        <f t="shared" si="72"/>
        <v>0</v>
      </c>
      <c r="Z54" s="39">
        <f t="shared" si="72"/>
        <v>0</v>
      </c>
      <c r="AA54" s="39">
        <f>AA53*10%</f>
        <v>0</v>
      </c>
      <c r="AB54" s="39">
        <f t="shared" ref="AB54:AL54" si="73">AB53*10%</f>
        <v>0</v>
      </c>
      <c r="AC54" s="39">
        <f t="shared" si="73"/>
        <v>0</v>
      </c>
      <c r="AD54" s="39">
        <f t="shared" si="73"/>
        <v>663219.29696200008</v>
      </c>
      <c r="AE54" s="39">
        <f t="shared" si="73"/>
        <v>663219.29696200008</v>
      </c>
      <c r="AF54" s="39">
        <f t="shared" si="73"/>
        <v>663219.29696200008</v>
      </c>
      <c r="AG54" s="39">
        <f t="shared" si="73"/>
        <v>663219.29696200008</v>
      </c>
      <c r="AH54" s="39">
        <f t="shared" si="73"/>
        <v>663219.29696200008</v>
      </c>
      <c r="AI54" s="39">
        <f t="shared" si="73"/>
        <v>663219.29696200008</v>
      </c>
      <c r="AJ54" s="39">
        <f t="shared" si="73"/>
        <v>663219.29696200008</v>
      </c>
      <c r="AK54" s="39">
        <f t="shared" si="73"/>
        <v>663219.29696200008</v>
      </c>
      <c r="AL54" s="39">
        <f t="shared" si="73"/>
        <v>663219.29696200008</v>
      </c>
      <c r="AM54" s="39">
        <f>AM53*10%</f>
        <v>762702.19150630012</v>
      </c>
      <c r="AN54" s="39">
        <f t="shared" ref="AN54:AX54" si="74">AN53*10%</f>
        <v>762702.19150630012</v>
      </c>
      <c r="AO54" s="39">
        <f t="shared" si="74"/>
        <v>762702.19150630012</v>
      </c>
      <c r="AP54" s="39">
        <f t="shared" si="74"/>
        <v>762702.19150630012</v>
      </c>
      <c r="AQ54" s="39">
        <f t="shared" si="74"/>
        <v>762702.19150630012</v>
      </c>
      <c r="AR54" s="39">
        <f t="shared" si="74"/>
        <v>762702.19150630012</v>
      </c>
      <c r="AS54" s="39">
        <f t="shared" si="74"/>
        <v>762702.19150630012</v>
      </c>
      <c r="AT54" s="39">
        <f t="shared" si="74"/>
        <v>762702.19150630012</v>
      </c>
      <c r="AU54" s="39">
        <f t="shared" si="74"/>
        <v>762702.19150630012</v>
      </c>
      <c r="AV54" s="39">
        <f t="shared" si="74"/>
        <v>762702.19150630012</v>
      </c>
      <c r="AW54" s="39">
        <f t="shared" si="74"/>
        <v>762702.19150630012</v>
      </c>
      <c r="AX54" s="39">
        <f t="shared" si="74"/>
        <v>762702.19150630012</v>
      </c>
      <c r="AY54" s="39">
        <f>AY53*10%</f>
        <v>762702.19150630012</v>
      </c>
      <c r="AZ54" s="39">
        <f t="shared" ref="AZ54:BJ54" si="75">AZ53*10%</f>
        <v>762702.19150630012</v>
      </c>
      <c r="BA54" s="39">
        <f t="shared" si="75"/>
        <v>762702.19150630012</v>
      </c>
      <c r="BB54" s="39">
        <f t="shared" si="75"/>
        <v>762702.19150630012</v>
      </c>
      <c r="BC54" s="39">
        <f t="shared" si="75"/>
        <v>762702.19150630012</v>
      </c>
      <c r="BD54" s="39">
        <f t="shared" si="75"/>
        <v>762702.19150630012</v>
      </c>
      <c r="BE54" s="39">
        <f t="shared" si="75"/>
        <v>762702.19150630012</v>
      </c>
      <c r="BF54" s="39">
        <f t="shared" si="75"/>
        <v>762702.19150630012</v>
      </c>
      <c r="BG54" s="39">
        <f t="shared" si="75"/>
        <v>762702.19150630012</v>
      </c>
      <c r="BH54" s="39">
        <f t="shared" si="75"/>
        <v>762702.19150630012</v>
      </c>
      <c r="BI54" s="39">
        <f t="shared" si="75"/>
        <v>762702.19150630012</v>
      </c>
      <c r="BJ54" s="39">
        <f t="shared" si="75"/>
        <v>762702.19150630012</v>
      </c>
      <c r="BK54" s="39">
        <f>BK53*10%</f>
        <v>762702.19150630012</v>
      </c>
      <c r="BL54" s="39">
        <f t="shared" ref="BL54:BV54" si="76">BL53*10%</f>
        <v>497125.80000000005</v>
      </c>
      <c r="BM54" s="39">
        <f t="shared" si="76"/>
        <v>741053.3538688001</v>
      </c>
      <c r="BN54" s="39">
        <f t="shared" si="76"/>
        <v>741053.3538688001</v>
      </c>
      <c r="BO54" s="39">
        <f t="shared" si="76"/>
        <v>741053.3538688001</v>
      </c>
      <c r="BP54" s="39">
        <f t="shared" si="76"/>
        <v>741053.3538688001</v>
      </c>
      <c r="BQ54" s="39">
        <f t="shared" si="76"/>
        <v>741053.3538688001</v>
      </c>
      <c r="BR54" s="39">
        <f t="shared" si="76"/>
        <v>741053.3538688001</v>
      </c>
      <c r="BS54" s="39">
        <f>BS53*10%</f>
        <v>319113.90000000002</v>
      </c>
      <c r="BT54" s="80">
        <f t="shared" si="76"/>
        <v>670146.55386880005</v>
      </c>
      <c r="BU54" s="39">
        <f t="shared" si="76"/>
        <v>670146.55386880005</v>
      </c>
      <c r="BV54" s="39">
        <f t="shared" si="76"/>
        <v>670146.55386880005</v>
      </c>
      <c r="BW54" s="39">
        <f>BW53*10%</f>
        <v>770668.53694912</v>
      </c>
      <c r="BX54" s="39">
        <f t="shared" ref="BX54:CH54" si="77">BX53*10%</f>
        <v>770668.53694912</v>
      </c>
      <c r="BY54" s="39">
        <f t="shared" si="77"/>
        <v>770668.53694912</v>
      </c>
      <c r="BZ54" s="39">
        <f t="shared" si="77"/>
        <v>770668.53694912</v>
      </c>
      <c r="CA54" s="39">
        <f t="shared" si="77"/>
        <v>770668.53694912</v>
      </c>
      <c r="CB54" s="39">
        <f t="shared" si="77"/>
        <v>770668.53694912</v>
      </c>
      <c r="CC54" s="39">
        <f t="shared" si="77"/>
        <v>770668.53694912</v>
      </c>
      <c r="CD54" s="39">
        <f t="shared" si="77"/>
        <v>770668.53694912</v>
      </c>
      <c r="CE54" s="39">
        <f t="shared" si="77"/>
        <v>770668.53694912</v>
      </c>
      <c r="CF54" s="39">
        <f t="shared" si="77"/>
        <v>770668.53694912</v>
      </c>
      <c r="CG54" s="39">
        <f t="shared" si="77"/>
        <v>770668.53694912</v>
      </c>
      <c r="CH54" s="39">
        <f t="shared" si="77"/>
        <v>770668.53694912</v>
      </c>
      <c r="CI54" s="39">
        <f>CI53*10%</f>
        <v>770668.53694912</v>
      </c>
      <c r="CJ54" s="39">
        <f t="shared" ref="CJ54:CT54" si="78">CJ53*10%</f>
        <v>770668.53694912</v>
      </c>
      <c r="CK54" s="39">
        <f t="shared" si="78"/>
        <v>770668.53694912</v>
      </c>
      <c r="CL54" s="39">
        <f t="shared" si="78"/>
        <v>770668.53694912</v>
      </c>
      <c r="CM54" s="39">
        <f t="shared" si="78"/>
        <v>770668.53694912</v>
      </c>
      <c r="CN54" s="39">
        <f t="shared" si="78"/>
        <v>770668.53694912</v>
      </c>
      <c r="CO54" s="39">
        <f t="shared" si="78"/>
        <v>770668.53694912</v>
      </c>
      <c r="CP54" s="39">
        <f t="shared" si="78"/>
        <v>770668.53694912</v>
      </c>
      <c r="CQ54" s="39">
        <f t="shared" si="78"/>
        <v>770668.53694912</v>
      </c>
      <c r="CR54" s="39">
        <f t="shared" si="78"/>
        <v>770668.53694912</v>
      </c>
      <c r="CS54" s="39">
        <f t="shared" si="78"/>
        <v>770668.53694912</v>
      </c>
      <c r="CT54" s="39">
        <f t="shared" si="78"/>
        <v>770668.53694912</v>
      </c>
      <c r="CU54" s="39">
        <f>CU53*10%</f>
        <v>770668.53694912</v>
      </c>
      <c r="CV54" s="39">
        <f t="shared" ref="CV54:DF54" si="79">CV53*10%</f>
        <v>770668.53694912</v>
      </c>
      <c r="CW54" s="39">
        <f t="shared" si="79"/>
        <v>770668.53694912</v>
      </c>
      <c r="CX54" s="39">
        <f t="shared" si="79"/>
        <v>770668.53694912</v>
      </c>
      <c r="CY54" s="39">
        <f t="shared" si="79"/>
        <v>770668.53694912</v>
      </c>
      <c r="CZ54" s="39">
        <f t="shared" si="79"/>
        <v>770668.53694912</v>
      </c>
      <c r="DA54" s="39">
        <f t="shared" si="79"/>
        <v>770668.53694912</v>
      </c>
      <c r="DB54" s="39">
        <f t="shared" si="79"/>
        <v>770668.53694912</v>
      </c>
      <c r="DC54" s="39">
        <f t="shared" si="79"/>
        <v>770668.53694912</v>
      </c>
      <c r="DD54" s="39">
        <f t="shared" si="79"/>
        <v>770668.53694912</v>
      </c>
      <c r="DE54" s="39">
        <f t="shared" si="79"/>
        <v>770668.53694912</v>
      </c>
      <c r="DF54" s="39">
        <f t="shared" si="79"/>
        <v>770668.53694912</v>
      </c>
      <c r="DG54" s="39">
        <f>DG53*10%</f>
        <v>886268.81749148783</v>
      </c>
      <c r="DH54" s="39">
        <f t="shared" ref="DH54:DR54" si="80">DH53*10%</f>
        <v>886268.81749148783</v>
      </c>
      <c r="DI54" s="39">
        <f t="shared" si="80"/>
        <v>886268.81749148783</v>
      </c>
      <c r="DJ54" s="39">
        <f t="shared" si="80"/>
        <v>886268.81749148783</v>
      </c>
      <c r="DK54" s="39">
        <f t="shared" si="80"/>
        <v>886268.81749148783</v>
      </c>
      <c r="DL54" s="39">
        <f t="shared" si="80"/>
        <v>886268.81749148783</v>
      </c>
      <c r="DM54" s="39">
        <f t="shared" si="80"/>
        <v>886268.81749148783</v>
      </c>
      <c r="DN54" s="39">
        <f t="shared" si="80"/>
        <v>886268.81749148783</v>
      </c>
      <c r="DO54" s="39">
        <f t="shared" si="80"/>
        <v>886268.81749148783</v>
      </c>
      <c r="DP54" s="39">
        <f t="shared" si="80"/>
        <v>886268.81749148783</v>
      </c>
      <c r="DQ54" s="39">
        <f t="shared" si="80"/>
        <v>886268.81749148783</v>
      </c>
      <c r="DR54" s="39">
        <f t="shared" si="80"/>
        <v>886268.81749148783</v>
      </c>
      <c r="DS54" s="39">
        <f>DS53*10%</f>
        <v>886268.81749148783</v>
      </c>
      <c r="DT54" s="39">
        <f t="shared" ref="DT54:ED54" si="81">DT53*10%</f>
        <v>886268.81749148783</v>
      </c>
      <c r="DU54" s="39">
        <f t="shared" si="81"/>
        <v>886268.81749148783</v>
      </c>
      <c r="DV54" s="39">
        <f t="shared" si="81"/>
        <v>886268.81749148783</v>
      </c>
      <c r="DW54" s="39">
        <f t="shared" si="81"/>
        <v>886268.81749148783</v>
      </c>
      <c r="DX54" s="39">
        <f t="shared" si="81"/>
        <v>886268.81749148783</v>
      </c>
      <c r="DY54" s="39">
        <f t="shared" si="81"/>
        <v>886268.81749148783</v>
      </c>
      <c r="DZ54" s="39">
        <f t="shared" si="81"/>
        <v>886268.81749148783</v>
      </c>
      <c r="EA54" s="39">
        <f t="shared" si="81"/>
        <v>886268.81749148783</v>
      </c>
      <c r="EB54" s="39">
        <f t="shared" si="81"/>
        <v>886268.81749148783</v>
      </c>
      <c r="EC54" s="39">
        <f t="shared" si="81"/>
        <v>886268.81749148783</v>
      </c>
      <c r="ED54" s="39">
        <f t="shared" si="81"/>
        <v>886268.81749148783</v>
      </c>
      <c r="EE54" s="39">
        <f>EE53*10%</f>
        <v>886268.81749148783</v>
      </c>
      <c r="EF54" s="39">
        <f t="shared" ref="EF54:EP54" si="82">EF53*10%</f>
        <v>886268.81749148783</v>
      </c>
      <c r="EG54" s="39">
        <f t="shared" si="82"/>
        <v>886268.81749148783</v>
      </c>
      <c r="EH54" s="39">
        <f t="shared" si="82"/>
        <v>886268.81749148783</v>
      </c>
      <c r="EI54" s="39">
        <f t="shared" si="82"/>
        <v>886268.81749148783</v>
      </c>
      <c r="EJ54" s="39">
        <f t="shared" si="82"/>
        <v>886268.81749148783</v>
      </c>
      <c r="EK54" s="39">
        <f t="shared" si="82"/>
        <v>886268.81749148783</v>
      </c>
      <c r="EL54" s="39">
        <f t="shared" si="82"/>
        <v>886268.81749148783</v>
      </c>
      <c r="EM54" s="39">
        <f t="shared" si="82"/>
        <v>886268.81749148783</v>
      </c>
      <c r="EN54" s="39">
        <f t="shared" si="82"/>
        <v>886268.81749148783</v>
      </c>
      <c r="EO54" s="39">
        <f t="shared" si="82"/>
        <v>886268.81749148783</v>
      </c>
      <c r="EP54" s="39">
        <f t="shared" si="82"/>
        <v>886268.81749148783</v>
      </c>
      <c r="EQ54" s="39">
        <f>EQ53*10%</f>
        <v>1019209.1401164111</v>
      </c>
      <c r="ER54" s="39">
        <f t="shared" ref="ER54:FE54" si="83">ER53*10%</f>
        <v>1019209.1401164111</v>
      </c>
      <c r="ES54" s="39">
        <f t="shared" si="83"/>
        <v>1019209.1401164111</v>
      </c>
      <c r="ET54" s="39">
        <f t="shared" si="83"/>
        <v>1019209.1401164111</v>
      </c>
      <c r="EU54" s="39">
        <f t="shared" si="83"/>
        <v>1019209.1401164111</v>
      </c>
      <c r="EV54" s="39">
        <f t="shared" si="83"/>
        <v>1019209.1401164111</v>
      </c>
      <c r="EW54" s="39">
        <f t="shared" si="83"/>
        <v>1019209.1401164111</v>
      </c>
      <c r="EX54" s="39">
        <f t="shared" si="83"/>
        <v>1019209.1401164111</v>
      </c>
      <c r="EY54" s="39">
        <f t="shared" si="83"/>
        <v>1019209.1401164111</v>
      </c>
      <c r="EZ54" s="39">
        <f t="shared" si="83"/>
        <v>1019209.1401164111</v>
      </c>
      <c r="FA54" s="39">
        <f t="shared" si="83"/>
        <v>1019209.1401164111</v>
      </c>
      <c r="FB54" s="39">
        <f t="shared" si="83"/>
        <v>1019209.1401164111</v>
      </c>
      <c r="FC54" s="39">
        <f t="shared" si="83"/>
        <v>1019209.1401164111</v>
      </c>
      <c r="FD54" s="39">
        <f t="shared" si="83"/>
        <v>1019209.1401164111</v>
      </c>
      <c r="FE54" s="39">
        <f t="shared" si="83"/>
        <v>1019209.1401164111</v>
      </c>
      <c r="FF54" s="36">
        <f t="shared" si="70"/>
        <v>107247409.8067427</v>
      </c>
    </row>
    <row r="55" spans="1:162">
      <c r="A55" s="43"/>
      <c r="B55" s="38" t="s">
        <v>131</v>
      </c>
      <c r="C55" s="39"/>
      <c r="D55" s="39"/>
      <c r="E55" s="39"/>
      <c r="F55" s="39"/>
      <c r="G55" s="39"/>
      <c r="H55" s="39"/>
      <c r="I55" s="39"/>
      <c r="J55" s="39"/>
      <c r="K55" s="39">
        <f>+K53-K54</f>
        <v>0</v>
      </c>
      <c r="L55" s="39">
        <f>+L53-L54</f>
        <v>0</v>
      </c>
      <c r="M55" s="39">
        <f>+M53-M54</f>
        <v>0</v>
      </c>
      <c r="N55" s="39">
        <f>+N53-N54</f>
        <v>0</v>
      </c>
      <c r="O55" s="39">
        <f>+O53-O54</f>
        <v>0</v>
      </c>
      <c r="P55" s="39">
        <f t="shared" ref="P55:Z55" si="84">+P53-P54</f>
        <v>0</v>
      </c>
      <c r="Q55" s="39">
        <f t="shared" si="84"/>
        <v>0</v>
      </c>
      <c r="R55" s="39">
        <f t="shared" si="84"/>
        <v>0</v>
      </c>
      <c r="S55" s="39">
        <f t="shared" si="84"/>
        <v>0</v>
      </c>
      <c r="T55" s="39">
        <f t="shared" si="84"/>
        <v>0</v>
      </c>
      <c r="U55" s="39">
        <f t="shared" si="84"/>
        <v>0</v>
      </c>
      <c r="V55" s="39">
        <f t="shared" si="84"/>
        <v>0</v>
      </c>
      <c r="W55" s="39">
        <f t="shared" si="84"/>
        <v>0</v>
      </c>
      <c r="X55" s="39">
        <f t="shared" si="84"/>
        <v>0</v>
      </c>
      <c r="Y55" s="39">
        <f t="shared" si="84"/>
        <v>0</v>
      </c>
      <c r="Z55" s="39">
        <f t="shared" si="84"/>
        <v>0</v>
      </c>
      <c r="AA55" s="39">
        <f>+AA53-AA54</f>
        <v>0</v>
      </c>
      <c r="AB55" s="39">
        <f t="shared" ref="AB55:AL55" si="85">+AB53-AB54</f>
        <v>0</v>
      </c>
      <c r="AC55" s="39">
        <f t="shared" si="85"/>
        <v>0</v>
      </c>
      <c r="AD55" s="39">
        <f t="shared" si="85"/>
        <v>5968973.6726580001</v>
      </c>
      <c r="AE55" s="39">
        <f t="shared" si="85"/>
        <v>5968973.6726580001</v>
      </c>
      <c r="AF55" s="39">
        <f t="shared" si="85"/>
        <v>5968973.6726580001</v>
      </c>
      <c r="AG55" s="39">
        <f t="shared" si="85"/>
        <v>5968973.6726580001</v>
      </c>
      <c r="AH55" s="39">
        <f t="shared" si="85"/>
        <v>5968973.6726580001</v>
      </c>
      <c r="AI55" s="39">
        <f t="shared" si="85"/>
        <v>5968973.6726580001</v>
      </c>
      <c r="AJ55" s="39">
        <f t="shared" si="85"/>
        <v>5968973.6726580001</v>
      </c>
      <c r="AK55" s="39">
        <f t="shared" si="85"/>
        <v>5968973.6726580001</v>
      </c>
      <c r="AL55" s="39">
        <f t="shared" si="85"/>
        <v>5968973.6726580001</v>
      </c>
      <c r="AM55" s="39">
        <f>+AM53-AM54</f>
        <v>6864319.7235567002</v>
      </c>
      <c r="AN55" s="39">
        <f t="shared" ref="AN55:AX55" si="86">+AN53-AN54</f>
        <v>6864319.7235567002</v>
      </c>
      <c r="AO55" s="39">
        <f t="shared" si="86"/>
        <v>6864319.7235567002</v>
      </c>
      <c r="AP55" s="39">
        <f t="shared" si="86"/>
        <v>6864319.7235567002</v>
      </c>
      <c r="AQ55" s="39">
        <f t="shared" si="86"/>
        <v>6864319.7235567002</v>
      </c>
      <c r="AR55" s="39">
        <f t="shared" si="86"/>
        <v>6864319.7235567002</v>
      </c>
      <c r="AS55" s="39">
        <f t="shared" si="86"/>
        <v>6864319.7235567002</v>
      </c>
      <c r="AT55" s="39">
        <f t="shared" si="86"/>
        <v>6864319.7235567002</v>
      </c>
      <c r="AU55" s="39">
        <f t="shared" si="86"/>
        <v>6864319.7235567002</v>
      </c>
      <c r="AV55" s="39">
        <f t="shared" si="86"/>
        <v>6864319.7235567002</v>
      </c>
      <c r="AW55" s="39">
        <f t="shared" si="86"/>
        <v>6864319.7235567002</v>
      </c>
      <c r="AX55" s="39">
        <f t="shared" si="86"/>
        <v>6864319.7235567002</v>
      </c>
      <c r="AY55" s="39">
        <f>+AY53-AY54</f>
        <v>6864319.7235567002</v>
      </c>
      <c r="AZ55" s="39">
        <f t="shared" ref="AZ55:BJ55" si="87">+AZ53-AZ54</f>
        <v>6864319.7235567002</v>
      </c>
      <c r="BA55" s="39">
        <f t="shared" si="87"/>
        <v>6864319.7235567002</v>
      </c>
      <c r="BB55" s="39">
        <f t="shared" si="87"/>
        <v>6864319.7235567002</v>
      </c>
      <c r="BC55" s="39">
        <f t="shared" si="87"/>
        <v>6864319.7235567002</v>
      </c>
      <c r="BD55" s="39">
        <f t="shared" si="87"/>
        <v>6864319.7235567002</v>
      </c>
      <c r="BE55" s="39">
        <f t="shared" si="87"/>
        <v>6864319.7235567002</v>
      </c>
      <c r="BF55" s="39">
        <f t="shared" si="87"/>
        <v>6864319.7235567002</v>
      </c>
      <c r="BG55" s="39">
        <f t="shared" si="87"/>
        <v>6864319.7235567002</v>
      </c>
      <c r="BH55" s="39">
        <f t="shared" si="87"/>
        <v>6864319.7235567002</v>
      </c>
      <c r="BI55" s="39">
        <f t="shared" si="87"/>
        <v>6864319.7235567002</v>
      </c>
      <c r="BJ55" s="39">
        <f t="shared" si="87"/>
        <v>6864319.7235567002</v>
      </c>
      <c r="BK55" s="39">
        <f>+BK53-BK54</f>
        <v>6864319.7235567002</v>
      </c>
      <c r="BL55" s="39">
        <f t="shared" ref="BL55:BV55" si="88">+BL53-BL54</f>
        <v>4474132.2</v>
      </c>
      <c r="BM55" s="39">
        <f t="shared" si="88"/>
        <v>6669480.1848192001</v>
      </c>
      <c r="BN55" s="39">
        <f t="shared" si="88"/>
        <v>6669480.1848192001</v>
      </c>
      <c r="BO55" s="39">
        <f t="shared" si="88"/>
        <v>6669480.1848192001</v>
      </c>
      <c r="BP55" s="39">
        <f t="shared" si="88"/>
        <v>6669480.1848192001</v>
      </c>
      <c r="BQ55" s="39">
        <f t="shared" si="88"/>
        <v>6669480.1848192001</v>
      </c>
      <c r="BR55" s="39">
        <f t="shared" si="88"/>
        <v>6669480.1848192001</v>
      </c>
      <c r="BS55" s="39">
        <f>+BS53-BS54</f>
        <v>2872025.1</v>
      </c>
      <c r="BT55" s="80">
        <f t="shared" si="88"/>
        <v>6031318.9848191999</v>
      </c>
      <c r="BU55" s="39">
        <f t="shared" si="88"/>
        <v>6031318.9848191999</v>
      </c>
      <c r="BV55" s="39">
        <f t="shared" si="88"/>
        <v>6031318.9848191999</v>
      </c>
      <c r="BW55" s="39">
        <f>+BW53-BW54</f>
        <v>6936016.8325420804</v>
      </c>
      <c r="BX55" s="39">
        <f t="shared" ref="BX55:CH55" si="89">+BX53-BX54</f>
        <v>6936016.8325420804</v>
      </c>
      <c r="BY55" s="39">
        <f t="shared" si="89"/>
        <v>6936016.8325420804</v>
      </c>
      <c r="BZ55" s="39">
        <f t="shared" si="89"/>
        <v>6936016.8325420804</v>
      </c>
      <c r="CA55" s="39">
        <f t="shared" si="89"/>
        <v>6936016.8325420804</v>
      </c>
      <c r="CB55" s="39">
        <f t="shared" si="89"/>
        <v>6936016.8325420804</v>
      </c>
      <c r="CC55" s="39">
        <f t="shared" si="89"/>
        <v>6936016.8325420804</v>
      </c>
      <c r="CD55" s="39">
        <f t="shared" si="89"/>
        <v>6936016.8325420804</v>
      </c>
      <c r="CE55" s="39">
        <f t="shared" si="89"/>
        <v>6936016.8325420804</v>
      </c>
      <c r="CF55" s="39">
        <f t="shared" si="89"/>
        <v>6936016.8325420804</v>
      </c>
      <c r="CG55" s="39">
        <f t="shared" si="89"/>
        <v>6936016.8325420804</v>
      </c>
      <c r="CH55" s="39">
        <f t="shared" si="89"/>
        <v>6936016.8325420804</v>
      </c>
      <c r="CI55" s="39">
        <f>+CI53-CI54</f>
        <v>6936016.8325420804</v>
      </c>
      <c r="CJ55" s="39">
        <f t="shared" ref="CJ55:CT55" si="90">+CJ53-CJ54</f>
        <v>6936016.8325420804</v>
      </c>
      <c r="CK55" s="39">
        <f t="shared" si="90"/>
        <v>6936016.8325420804</v>
      </c>
      <c r="CL55" s="39">
        <f t="shared" si="90"/>
        <v>6936016.8325420804</v>
      </c>
      <c r="CM55" s="39">
        <f t="shared" si="90"/>
        <v>6936016.8325420804</v>
      </c>
      <c r="CN55" s="39">
        <f t="shared" si="90"/>
        <v>6936016.8325420804</v>
      </c>
      <c r="CO55" s="39">
        <f t="shared" si="90"/>
        <v>6936016.8325420804</v>
      </c>
      <c r="CP55" s="39">
        <f t="shared" si="90"/>
        <v>6936016.8325420804</v>
      </c>
      <c r="CQ55" s="39">
        <f t="shared" si="90"/>
        <v>6936016.8325420804</v>
      </c>
      <c r="CR55" s="39">
        <f t="shared" si="90"/>
        <v>6936016.8325420804</v>
      </c>
      <c r="CS55" s="39">
        <f t="shared" si="90"/>
        <v>6936016.8325420804</v>
      </c>
      <c r="CT55" s="39">
        <f t="shared" si="90"/>
        <v>6936016.8325420804</v>
      </c>
      <c r="CU55" s="39">
        <f>+CU53-CU54</f>
        <v>6936016.8325420804</v>
      </c>
      <c r="CV55" s="39">
        <f t="shared" ref="CV55:DF55" si="91">+CV53-CV54</f>
        <v>6936016.8325420804</v>
      </c>
      <c r="CW55" s="39">
        <f t="shared" si="91"/>
        <v>6936016.8325420804</v>
      </c>
      <c r="CX55" s="39">
        <f t="shared" si="91"/>
        <v>6936016.8325420804</v>
      </c>
      <c r="CY55" s="39">
        <f t="shared" si="91"/>
        <v>6936016.8325420804</v>
      </c>
      <c r="CZ55" s="39">
        <f t="shared" si="91"/>
        <v>6936016.8325420804</v>
      </c>
      <c r="DA55" s="39">
        <f t="shared" si="91"/>
        <v>6936016.8325420804</v>
      </c>
      <c r="DB55" s="39">
        <f t="shared" si="91"/>
        <v>6936016.8325420804</v>
      </c>
      <c r="DC55" s="39">
        <f t="shared" si="91"/>
        <v>6936016.8325420804</v>
      </c>
      <c r="DD55" s="39">
        <f t="shared" si="91"/>
        <v>6936016.8325420804</v>
      </c>
      <c r="DE55" s="39">
        <f t="shared" si="91"/>
        <v>6936016.8325420804</v>
      </c>
      <c r="DF55" s="39">
        <f t="shared" si="91"/>
        <v>6936016.8325420804</v>
      </c>
      <c r="DG55" s="39">
        <f>+DG53-DG54</f>
        <v>7976419.3574233903</v>
      </c>
      <c r="DH55" s="39">
        <f t="shared" ref="DH55:DR55" si="92">+DH53-DH54</f>
        <v>7976419.3574233903</v>
      </c>
      <c r="DI55" s="39">
        <f t="shared" si="92"/>
        <v>7976419.3574233903</v>
      </c>
      <c r="DJ55" s="39">
        <f t="shared" si="92"/>
        <v>7976419.3574233903</v>
      </c>
      <c r="DK55" s="39">
        <f t="shared" si="92"/>
        <v>7976419.3574233903</v>
      </c>
      <c r="DL55" s="39">
        <f t="shared" si="92"/>
        <v>7976419.3574233903</v>
      </c>
      <c r="DM55" s="39">
        <f t="shared" si="92"/>
        <v>7976419.3574233903</v>
      </c>
      <c r="DN55" s="39">
        <f t="shared" si="92"/>
        <v>7976419.3574233903</v>
      </c>
      <c r="DO55" s="39">
        <f t="shared" si="92"/>
        <v>7976419.3574233903</v>
      </c>
      <c r="DP55" s="39">
        <f t="shared" si="92"/>
        <v>7976419.3574233903</v>
      </c>
      <c r="DQ55" s="39">
        <f t="shared" si="92"/>
        <v>7976419.3574233903</v>
      </c>
      <c r="DR55" s="39">
        <f t="shared" si="92"/>
        <v>7976419.3574233903</v>
      </c>
      <c r="DS55" s="39">
        <f>+DS53-DS54</f>
        <v>7976419.3574233903</v>
      </c>
      <c r="DT55" s="39">
        <f t="shared" ref="DT55:ED55" si="93">+DT53-DT54</f>
        <v>7976419.3574233903</v>
      </c>
      <c r="DU55" s="39">
        <f t="shared" si="93"/>
        <v>7976419.3574233903</v>
      </c>
      <c r="DV55" s="39">
        <f t="shared" si="93"/>
        <v>7976419.3574233903</v>
      </c>
      <c r="DW55" s="39">
        <f t="shared" si="93"/>
        <v>7976419.3574233903</v>
      </c>
      <c r="DX55" s="39">
        <f t="shared" si="93"/>
        <v>7976419.3574233903</v>
      </c>
      <c r="DY55" s="39">
        <f t="shared" si="93"/>
        <v>7976419.3574233903</v>
      </c>
      <c r="DZ55" s="39">
        <f t="shared" si="93"/>
        <v>7976419.3574233903</v>
      </c>
      <c r="EA55" s="39">
        <f t="shared" si="93"/>
        <v>7976419.3574233903</v>
      </c>
      <c r="EB55" s="39">
        <f t="shared" si="93"/>
        <v>7976419.3574233903</v>
      </c>
      <c r="EC55" s="39">
        <f t="shared" si="93"/>
        <v>7976419.3574233903</v>
      </c>
      <c r="ED55" s="39">
        <f t="shared" si="93"/>
        <v>7976419.3574233903</v>
      </c>
      <c r="EE55" s="39">
        <f>+EE53-EE54</f>
        <v>7976419.3574233903</v>
      </c>
      <c r="EF55" s="39">
        <f t="shared" ref="EF55:EP55" si="94">+EF53-EF54</f>
        <v>7976419.3574233903</v>
      </c>
      <c r="EG55" s="39">
        <f t="shared" si="94"/>
        <v>7976419.3574233903</v>
      </c>
      <c r="EH55" s="39">
        <f t="shared" si="94"/>
        <v>7976419.3574233903</v>
      </c>
      <c r="EI55" s="39">
        <f t="shared" si="94"/>
        <v>7976419.3574233903</v>
      </c>
      <c r="EJ55" s="39">
        <f t="shared" si="94"/>
        <v>7976419.3574233903</v>
      </c>
      <c r="EK55" s="39">
        <f t="shared" si="94"/>
        <v>7976419.3574233903</v>
      </c>
      <c r="EL55" s="39">
        <f t="shared" si="94"/>
        <v>7976419.3574233903</v>
      </c>
      <c r="EM55" s="39">
        <f t="shared" si="94"/>
        <v>7976419.3574233903</v>
      </c>
      <c r="EN55" s="39">
        <f t="shared" si="94"/>
        <v>7976419.3574233903</v>
      </c>
      <c r="EO55" s="39">
        <f t="shared" si="94"/>
        <v>7976419.3574233903</v>
      </c>
      <c r="EP55" s="39">
        <f t="shared" si="94"/>
        <v>7976419.3574233903</v>
      </c>
      <c r="EQ55" s="39">
        <f>+EQ53-EQ54</f>
        <v>9172882.2610477004</v>
      </c>
      <c r="ER55" s="39">
        <f t="shared" ref="ER55:FE55" si="95">+ER53-ER54</f>
        <v>9172882.2610477004</v>
      </c>
      <c r="ES55" s="39">
        <f t="shared" si="95"/>
        <v>9172882.2610477004</v>
      </c>
      <c r="ET55" s="39">
        <f t="shared" si="95"/>
        <v>9172882.2610477004</v>
      </c>
      <c r="EU55" s="39">
        <f t="shared" si="95"/>
        <v>9172882.2610477004</v>
      </c>
      <c r="EV55" s="39">
        <f t="shared" si="95"/>
        <v>9172882.2610477004</v>
      </c>
      <c r="EW55" s="39">
        <f t="shared" si="95"/>
        <v>9172882.2610477004</v>
      </c>
      <c r="EX55" s="39">
        <f t="shared" si="95"/>
        <v>9172882.2610477004</v>
      </c>
      <c r="EY55" s="39">
        <f t="shared" si="95"/>
        <v>9172882.2610477004</v>
      </c>
      <c r="EZ55" s="39">
        <f t="shared" si="95"/>
        <v>9172882.2610477004</v>
      </c>
      <c r="FA55" s="39">
        <f t="shared" si="95"/>
        <v>9172882.2610477004</v>
      </c>
      <c r="FB55" s="39">
        <f t="shared" si="95"/>
        <v>9172882.2610477004</v>
      </c>
      <c r="FC55" s="39">
        <f t="shared" si="95"/>
        <v>9172882.2610477004</v>
      </c>
      <c r="FD55" s="39">
        <f t="shared" si="95"/>
        <v>9172882.2610477004</v>
      </c>
      <c r="FE55" s="39">
        <f t="shared" si="95"/>
        <v>9172882.2610477004</v>
      </c>
      <c r="FF55" s="36">
        <f t="shared" si="70"/>
        <v>965226688.26068544</v>
      </c>
    </row>
    <row r="56" spans="1:162">
      <c r="A56" s="43"/>
      <c r="B56" s="38" t="s">
        <v>132</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80"/>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c r="DE56" s="39"/>
      <c r="DF56" s="39"/>
      <c r="DG56" s="39"/>
      <c r="DH56" s="39"/>
      <c r="DI56" s="39"/>
      <c r="DJ56" s="39"/>
      <c r="DK56" s="39"/>
      <c r="DL56" s="39"/>
      <c r="DM56" s="39"/>
      <c r="DN56" s="39"/>
      <c r="DO56" s="39"/>
      <c r="DP56" s="39"/>
      <c r="DQ56" s="39"/>
      <c r="DR56" s="39"/>
      <c r="DS56" s="39"/>
      <c r="DT56" s="39"/>
      <c r="DU56" s="39"/>
      <c r="DV56" s="39"/>
      <c r="DW56" s="39"/>
      <c r="DX56" s="39"/>
      <c r="DY56" s="39"/>
      <c r="DZ56" s="39"/>
      <c r="EA56" s="39"/>
      <c r="EB56" s="39"/>
      <c r="EC56" s="39"/>
      <c r="ED56" s="39"/>
      <c r="EE56" s="39"/>
      <c r="EF56" s="39"/>
      <c r="EG56" s="39"/>
      <c r="EH56" s="39"/>
      <c r="EI56" s="39"/>
      <c r="EJ56" s="39"/>
      <c r="EK56" s="39"/>
      <c r="EL56" s="39"/>
      <c r="EM56" s="39"/>
      <c r="EN56" s="39"/>
      <c r="EO56" s="39"/>
      <c r="EP56" s="39"/>
      <c r="EQ56" s="39"/>
      <c r="ER56" s="39"/>
      <c r="ES56" s="39"/>
      <c r="ET56" s="39"/>
      <c r="EU56" s="39"/>
      <c r="EV56" s="39"/>
      <c r="EW56" s="39"/>
      <c r="EX56" s="39"/>
      <c r="EY56" s="39"/>
      <c r="EZ56" s="39"/>
      <c r="FA56" s="39"/>
      <c r="FB56" s="39"/>
      <c r="FC56" s="39"/>
      <c r="FD56" s="39"/>
      <c r="FE56" s="39"/>
      <c r="FF56" s="36"/>
    </row>
    <row r="57" spans="1:162">
      <c r="A57" s="43"/>
      <c r="B57" s="38" t="s">
        <v>133</v>
      </c>
      <c r="C57" s="35">
        <f>C53-C54</f>
        <v>0</v>
      </c>
      <c r="D57" s="35">
        <f t="shared" ref="D57:J57" si="96">D53-D54</f>
        <v>0</v>
      </c>
      <c r="E57" s="35">
        <f t="shared" si="96"/>
        <v>0</v>
      </c>
      <c r="F57" s="35">
        <f t="shared" si="96"/>
        <v>0</v>
      </c>
      <c r="G57" s="35">
        <f t="shared" si="96"/>
        <v>0</v>
      </c>
      <c r="H57" s="35">
        <f t="shared" si="96"/>
        <v>0</v>
      </c>
      <c r="I57" s="35">
        <f t="shared" si="96"/>
        <v>0</v>
      </c>
      <c r="J57" s="35">
        <f t="shared" si="96"/>
        <v>0</v>
      </c>
      <c r="K57" s="35">
        <f>SUM(K55:K56)</f>
        <v>0</v>
      </c>
      <c r="L57" s="35">
        <f>SUM(L55:L56)</f>
        <v>0</v>
      </c>
      <c r="M57" s="35">
        <f>SUM(M55:M56)</f>
        <v>0</v>
      </c>
      <c r="N57" s="35">
        <f>SUM(N55:N56)</f>
        <v>0</v>
      </c>
      <c r="O57" s="35">
        <f>SUM(O55:O56)</f>
        <v>0</v>
      </c>
      <c r="P57" s="35">
        <f t="shared" ref="P57:Z57" si="97">SUM(P55:P56)</f>
        <v>0</v>
      </c>
      <c r="Q57" s="35">
        <f t="shared" si="97"/>
        <v>0</v>
      </c>
      <c r="R57" s="35">
        <f t="shared" si="97"/>
        <v>0</v>
      </c>
      <c r="S57" s="35">
        <f t="shared" si="97"/>
        <v>0</v>
      </c>
      <c r="T57" s="35">
        <f t="shared" si="97"/>
        <v>0</v>
      </c>
      <c r="U57" s="35">
        <f t="shared" si="97"/>
        <v>0</v>
      </c>
      <c r="V57" s="35">
        <f t="shared" si="97"/>
        <v>0</v>
      </c>
      <c r="W57" s="35">
        <f t="shared" si="97"/>
        <v>0</v>
      </c>
      <c r="X57" s="35">
        <f t="shared" si="97"/>
        <v>0</v>
      </c>
      <c r="Y57" s="35">
        <f t="shared" si="97"/>
        <v>0</v>
      </c>
      <c r="Z57" s="35">
        <f t="shared" si="97"/>
        <v>0</v>
      </c>
      <c r="AA57" s="35">
        <f>SUM(AA55:AA56)</f>
        <v>0</v>
      </c>
      <c r="AB57" s="35">
        <f t="shared" ref="AB57:AL57" si="98">SUM(AB55:AB56)</f>
        <v>0</v>
      </c>
      <c r="AC57" s="35">
        <f t="shared" si="98"/>
        <v>0</v>
      </c>
      <c r="AD57" s="35">
        <f t="shared" si="98"/>
        <v>5968973.6726580001</v>
      </c>
      <c r="AE57" s="35">
        <f t="shared" si="98"/>
        <v>5968973.6726580001</v>
      </c>
      <c r="AF57" s="35">
        <f t="shared" si="98"/>
        <v>5968973.6726580001</v>
      </c>
      <c r="AG57" s="35">
        <f t="shared" si="98"/>
        <v>5968973.6726580001</v>
      </c>
      <c r="AH57" s="35">
        <f t="shared" si="98"/>
        <v>5968973.6726580001</v>
      </c>
      <c r="AI57" s="35">
        <f t="shared" si="98"/>
        <v>5968973.6726580001</v>
      </c>
      <c r="AJ57" s="35">
        <f t="shared" si="98"/>
        <v>5968973.6726580001</v>
      </c>
      <c r="AK57" s="35">
        <f t="shared" si="98"/>
        <v>5968973.6726580001</v>
      </c>
      <c r="AL57" s="35">
        <f t="shared" si="98"/>
        <v>5968973.6726580001</v>
      </c>
      <c r="AM57" s="35">
        <f>SUM(AM55:AM56)</f>
        <v>6864319.7235567002</v>
      </c>
      <c r="AN57" s="35">
        <f t="shared" ref="AN57:AX57" si="99">SUM(AN55:AN56)</f>
        <v>6864319.7235567002</v>
      </c>
      <c r="AO57" s="35">
        <f t="shared" si="99"/>
        <v>6864319.7235567002</v>
      </c>
      <c r="AP57" s="35">
        <f t="shared" si="99"/>
        <v>6864319.7235567002</v>
      </c>
      <c r="AQ57" s="35">
        <f t="shared" si="99"/>
        <v>6864319.7235567002</v>
      </c>
      <c r="AR57" s="35">
        <f t="shared" si="99"/>
        <v>6864319.7235567002</v>
      </c>
      <c r="AS57" s="35">
        <f t="shared" si="99"/>
        <v>6864319.7235567002</v>
      </c>
      <c r="AT57" s="35">
        <f t="shared" si="99"/>
        <v>6864319.7235567002</v>
      </c>
      <c r="AU57" s="35">
        <f t="shared" si="99"/>
        <v>6864319.7235567002</v>
      </c>
      <c r="AV57" s="35">
        <f t="shared" si="99"/>
        <v>6864319.7235567002</v>
      </c>
      <c r="AW57" s="35">
        <f t="shared" si="99"/>
        <v>6864319.7235567002</v>
      </c>
      <c r="AX57" s="35">
        <f t="shared" si="99"/>
        <v>6864319.7235567002</v>
      </c>
      <c r="AY57" s="35">
        <f>SUM(AY55:AY56)</f>
        <v>6864319.7235567002</v>
      </c>
      <c r="AZ57" s="35">
        <f t="shared" ref="AZ57:BJ57" si="100">SUM(AZ55:AZ56)</f>
        <v>6864319.7235567002</v>
      </c>
      <c r="BA57" s="35">
        <f t="shared" si="100"/>
        <v>6864319.7235567002</v>
      </c>
      <c r="BB57" s="35">
        <f t="shared" si="100"/>
        <v>6864319.7235567002</v>
      </c>
      <c r="BC57" s="35">
        <f t="shared" si="100"/>
        <v>6864319.7235567002</v>
      </c>
      <c r="BD57" s="35">
        <f t="shared" si="100"/>
        <v>6864319.7235567002</v>
      </c>
      <c r="BE57" s="35">
        <f t="shared" si="100"/>
        <v>6864319.7235567002</v>
      </c>
      <c r="BF57" s="35">
        <f t="shared" si="100"/>
        <v>6864319.7235567002</v>
      </c>
      <c r="BG57" s="35">
        <f t="shared" si="100"/>
        <v>6864319.7235567002</v>
      </c>
      <c r="BH57" s="35">
        <f t="shared" si="100"/>
        <v>6864319.7235567002</v>
      </c>
      <c r="BI57" s="35">
        <f t="shared" si="100"/>
        <v>6864319.7235567002</v>
      </c>
      <c r="BJ57" s="35">
        <f t="shared" si="100"/>
        <v>6864319.7235567002</v>
      </c>
      <c r="BK57" s="35">
        <f>SUM(BK55:BK56)</f>
        <v>6864319.7235567002</v>
      </c>
      <c r="BL57" s="35">
        <f t="shared" ref="BL57:BV57" si="101">SUM(BL55:BL56)</f>
        <v>4474132.2</v>
      </c>
      <c r="BM57" s="35">
        <f t="shared" si="101"/>
        <v>6669480.1848192001</v>
      </c>
      <c r="BN57" s="35">
        <f t="shared" si="101"/>
        <v>6669480.1848192001</v>
      </c>
      <c r="BO57" s="35">
        <f t="shared" si="101"/>
        <v>6669480.1848192001</v>
      </c>
      <c r="BP57" s="35">
        <f t="shared" si="101"/>
        <v>6669480.1848192001</v>
      </c>
      <c r="BQ57" s="35">
        <f t="shared" si="101"/>
        <v>6669480.1848192001</v>
      </c>
      <c r="BR57" s="35">
        <f t="shared" si="101"/>
        <v>6669480.1848192001</v>
      </c>
      <c r="BS57" s="35">
        <f t="shared" si="101"/>
        <v>2872025.1</v>
      </c>
      <c r="BT57" s="79">
        <f t="shared" si="101"/>
        <v>6031318.9848191999</v>
      </c>
      <c r="BU57" s="35">
        <f t="shared" si="101"/>
        <v>6031318.9848191999</v>
      </c>
      <c r="BV57" s="35">
        <f t="shared" si="101"/>
        <v>6031318.9848191999</v>
      </c>
      <c r="BW57" s="35">
        <f>SUM(BW55:BW56)</f>
        <v>6936016.8325420804</v>
      </c>
      <c r="BX57" s="35">
        <f t="shared" ref="BX57:CH57" si="102">SUM(BX55:BX56)</f>
        <v>6936016.8325420804</v>
      </c>
      <c r="BY57" s="35">
        <f t="shared" si="102"/>
        <v>6936016.8325420804</v>
      </c>
      <c r="BZ57" s="35">
        <f t="shared" si="102"/>
        <v>6936016.8325420804</v>
      </c>
      <c r="CA57" s="35">
        <f t="shared" si="102"/>
        <v>6936016.8325420804</v>
      </c>
      <c r="CB57" s="35">
        <f t="shared" si="102"/>
        <v>6936016.8325420804</v>
      </c>
      <c r="CC57" s="35">
        <f t="shared" si="102"/>
        <v>6936016.8325420804</v>
      </c>
      <c r="CD57" s="35">
        <f t="shared" si="102"/>
        <v>6936016.8325420804</v>
      </c>
      <c r="CE57" s="35">
        <f t="shared" si="102"/>
        <v>6936016.8325420804</v>
      </c>
      <c r="CF57" s="35">
        <f t="shared" si="102"/>
        <v>6936016.8325420804</v>
      </c>
      <c r="CG57" s="35">
        <f t="shared" si="102"/>
        <v>6936016.8325420804</v>
      </c>
      <c r="CH57" s="35">
        <f t="shared" si="102"/>
        <v>6936016.8325420804</v>
      </c>
      <c r="CI57" s="35">
        <f>SUM(CI55:CI56)</f>
        <v>6936016.8325420804</v>
      </c>
      <c r="CJ57" s="35">
        <f t="shared" ref="CJ57:CT57" si="103">SUM(CJ55:CJ56)</f>
        <v>6936016.8325420804</v>
      </c>
      <c r="CK57" s="35">
        <f t="shared" si="103"/>
        <v>6936016.8325420804</v>
      </c>
      <c r="CL57" s="35">
        <f t="shared" si="103"/>
        <v>6936016.8325420804</v>
      </c>
      <c r="CM57" s="35">
        <f t="shared" si="103"/>
        <v>6936016.8325420804</v>
      </c>
      <c r="CN57" s="35">
        <f t="shared" si="103"/>
        <v>6936016.8325420804</v>
      </c>
      <c r="CO57" s="35">
        <f t="shared" si="103"/>
        <v>6936016.8325420804</v>
      </c>
      <c r="CP57" s="35">
        <f t="shared" si="103"/>
        <v>6936016.8325420804</v>
      </c>
      <c r="CQ57" s="35">
        <f t="shared" si="103"/>
        <v>6936016.8325420804</v>
      </c>
      <c r="CR57" s="35">
        <f t="shared" si="103"/>
        <v>6936016.8325420804</v>
      </c>
      <c r="CS57" s="35">
        <f t="shared" si="103"/>
        <v>6936016.8325420804</v>
      </c>
      <c r="CT57" s="35">
        <f t="shared" si="103"/>
        <v>6936016.8325420804</v>
      </c>
      <c r="CU57" s="35">
        <f>SUM(CU55:CU56)</f>
        <v>6936016.8325420804</v>
      </c>
      <c r="CV57" s="35">
        <f t="shared" ref="CV57:DF57" si="104">SUM(CV55:CV56)</f>
        <v>6936016.8325420804</v>
      </c>
      <c r="CW57" s="35">
        <f t="shared" si="104"/>
        <v>6936016.8325420804</v>
      </c>
      <c r="CX57" s="35">
        <f t="shared" si="104"/>
        <v>6936016.8325420804</v>
      </c>
      <c r="CY57" s="35">
        <f t="shared" si="104"/>
        <v>6936016.8325420804</v>
      </c>
      <c r="CZ57" s="35">
        <f t="shared" si="104"/>
        <v>6936016.8325420804</v>
      </c>
      <c r="DA57" s="35">
        <f t="shared" si="104"/>
        <v>6936016.8325420804</v>
      </c>
      <c r="DB57" s="35">
        <f t="shared" si="104"/>
        <v>6936016.8325420804</v>
      </c>
      <c r="DC57" s="35">
        <f t="shared" si="104"/>
        <v>6936016.8325420804</v>
      </c>
      <c r="DD57" s="35">
        <f t="shared" si="104"/>
        <v>6936016.8325420804</v>
      </c>
      <c r="DE57" s="35">
        <f t="shared" si="104"/>
        <v>6936016.8325420804</v>
      </c>
      <c r="DF57" s="35">
        <f t="shared" si="104"/>
        <v>6936016.8325420804</v>
      </c>
      <c r="DG57" s="35">
        <f>SUM(DG55:DG56)</f>
        <v>7976419.3574233903</v>
      </c>
      <c r="DH57" s="35">
        <f t="shared" ref="DH57:DR57" si="105">SUM(DH55:DH56)</f>
        <v>7976419.3574233903</v>
      </c>
      <c r="DI57" s="35">
        <f t="shared" si="105"/>
        <v>7976419.3574233903</v>
      </c>
      <c r="DJ57" s="35">
        <f t="shared" si="105"/>
        <v>7976419.3574233903</v>
      </c>
      <c r="DK57" s="35">
        <f t="shared" si="105"/>
        <v>7976419.3574233903</v>
      </c>
      <c r="DL57" s="35">
        <f t="shared" si="105"/>
        <v>7976419.3574233903</v>
      </c>
      <c r="DM57" s="35">
        <f t="shared" si="105"/>
        <v>7976419.3574233903</v>
      </c>
      <c r="DN57" s="35">
        <f t="shared" si="105"/>
        <v>7976419.3574233903</v>
      </c>
      <c r="DO57" s="35">
        <f t="shared" si="105"/>
        <v>7976419.3574233903</v>
      </c>
      <c r="DP57" s="35">
        <f t="shared" si="105"/>
        <v>7976419.3574233903</v>
      </c>
      <c r="DQ57" s="35">
        <f t="shared" si="105"/>
        <v>7976419.3574233903</v>
      </c>
      <c r="DR57" s="35">
        <f t="shared" si="105"/>
        <v>7976419.3574233903</v>
      </c>
      <c r="DS57" s="35">
        <f>SUM(DS55:DS56)</f>
        <v>7976419.3574233903</v>
      </c>
      <c r="DT57" s="35">
        <f t="shared" ref="DT57:ED57" si="106">SUM(DT55:DT56)</f>
        <v>7976419.3574233903</v>
      </c>
      <c r="DU57" s="35">
        <f t="shared" si="106"/>
        <v>7976419.3574233903</v>
      </c>
      <c r="DV57" s="35">
        <f t="shared" si="106"/>
        <v>7976419.3574233903</v>
      </c>
      <c r="DW57" s="35">
        <f t="shared" si="106"/>
        <v>7976419.3574233903</v>
      </c>
      <c r="DX57" s="35">
        <f t="shared" si="106"/>
        <v>7976419.3574233903</v>
      </c>
      <c r="DY57" s="35">
        <f t="shared" si="106"/>
        <v>7976419.3574233903</v>
      </c>
      <c r="DZ57" s="35">
        <f t="shared" si="106"/>
        <v>7976419.3574233903</v>
      </c>
      <c r="EA57" s="35">
        <f t="shared" si="106"/>
        <v>7976419.3574233903</v>
      </c>
      <c r="EB57" s="35">
        <f t="shared" si="106"/>
        <v>7976419.3574233903</v>
      </c>
      <c r="EC57" s="35">
        <f t="shared" si="106"/>
        <v>7976419.3574233903</v>
      </c>
      <c r="ED57" s="35">
        <f t="shared" si="106"/>
        <v>7976419.3574233903</v>
      </c>
      <c r="EE57" s="35">
        <f>SUM(EE55:EE56)</f>
        <v>7976419.3574233903</v>
      </c>
      <c r="EF57" s="35">
        <f t="shared" ref="EF57:EP57" si="107">SUM(EF55:EF56)</f>
        <v>7976419.3574233903</v>
      </c>
      <c r="EG57" s="35">
        <f t="shared" si="107"/>
        <v>7976419.3574233903</v>
      </c>
      <c r="EH57" s="35">
        <f t="shared" si="107"/>
        <v>7976419.3574233903</v>
      </c>
      <c r="EI57" s="35">
        <f t="shared" si="107"/>
        <v>7976419.3574233903</v>
      </c>
      <c r="EJ57" s="35">
        <f t="shared" si="107"/>
        <v>7976419.3574233903</v>
      </c>
      <c r="EK57" s="35">
        <f t="shared" si="107"/>
        <v>7976419.3574233903</v>
      </c>
      <c r="EL57" s="35">
        <f t="shared" si="107"/>
        <v>7976419.3574233903</v>
      </c>
      <c r="EM57" s="35">
        <f t="shared" si="107"/>
        <v>7976419.3574233903</v>
      </c>
      <c r="EN57" s="35">
        <f t="shared" si="107"/>
        <v>7976419.3574233903</v>
      </c>
      <c r="EO57" s="35">
        <f t="shared" si="107"/>
        <v>7976419.3574233903</v>
      </c>
      <c r="EP57" s="35">
        <f t="shared" si="107"/>
        <v>7976419.3574233903</v>
      </c>
      <c r="EQ57" s="35">
        <f>SUM(EQ55:EQ56)</f>
        <v>9172882.2610477004</v>
      </c>
      <c r="ER57" s="35">
        <f t="shared" ref="ER57:FB57" si="108">SUM(ER55:ER56)</f>
        <v>9172882.2610477004</v>
      </c>
      <c r="ES57" s="35">
        <f t="shared" si="108"/>
        <v>9172882.2610477004</v>
      </c>
      <c r="ET57" s="35">
        <f t="shared" si="108"/>
        <v>9172882.2610477004</v>
      </c>
      <c r="EU57" s="35">
        <f t="shared" si="108"/>
        <v>9172882.2610477004</v>
      </c>
      <c r="EV57" s="35">
        <f t="shared" si="108"/>
        <v>9172882.2610477004</v>
      </c>
      <c r="EW57" s="35">
        <f t="shared" si="108"/>
        <v>9172882.2610477004</v>
      </c>
      <c r="EX57" s="35">
        <f t="shared" si="108"/>
        <v>9172882.2610477004</v>
      </c>
      <c r="EY57" s="35">
        <f t="shared" si="108"/>
        <v>9172882.2610477004</v>
      </c>
      <c r="EZ57" s="35">
        <f t="shared" si="108"/>
        <v>9172882.2610477004</v>
      </c>
      <c r="FA57" s="35">
        <f t="shared" si="108"/>
        <v>9172882.2610477004</v>
      </c>
      <c r="FB57" s="35">
        <f t="shared" si="108"/>
        <v>9172882.2610477004</v>
      </c>
      <c r="FC57" s="35">
        <f>SUM(FC55:FC56)</f>
        <v>9172882.2610477004</v>
      </c>
      <c r="FD57" s="35">
        <f>SUM(FD55:FD56)</f>
        <v>9172882.2610477004</v>
      </c>
      <c r="FE57" s="35">
        <f>SUM(FE55:FE56)</f>
        <v>9172882.2610477004</v>
      </c>
      <c r="FF57" s="36">
        <f t="shared" si="70"/>
        <v>965226688.26068544</v>
      </c>
    </row>
    <row r="58" spans="1:162">
      <c r="A58" s="43"/>
      <c r="B58" s="81" t="s">
        <v>134</v>
      </c>
      <c r="C58" s="82">
        <f>C57/(1+$B$973)^(31/365)</f>
        <v>0</v>
      </c>
      <c r="D58" s="82">
        <f>D57/(1+$B$973)^(28/365)</f>
        <v>0</v>
      </c>
      <c r="E58" s="82">
        <f>E57/(1+$B$973)^(31/365)</f>
        <v>0</v>
      </c>
      <c r="F58" s="82">
        <f>F57/(1+$B$973)^(30/365)</f>
        <v>0</v>
      </c>
      <c r="G58" s="82">
        <f>G57/(1+$B$973)^(31/365)</f>
        <v>0</v>
      </c>
      <c r="H58" s="82">
        <f>H57/(1+$B$973)^(30/365)</f>
        <v>0</v>
      </c>
      <c r="I58" s="82">
        <f>I57/(1+$B$973)^(31/365)</f>
        <v>0</v>
      </c>
      <c r="J58" s="82">
        <f>J57/(1+$B$973)^(31/365)</f>
        <v>0</v>
      </c>
      <c r="K58" s="44">
        <f>K57*[1]Sheet2!B3</f>
        <v>0</v>
      </c>
      <c r="L58" s="44">
        <f>L57*[1]Sheet2!B4</f>
        <v>0</v>
      </c>
      <c r="M58" s="44">
        <f>M57*[1]Sheet2!B5</f>
        <v>0</v>
      </c>
      <c r="N58" s="44">
        <f>N57*[1]Sheet2!B6</f>
        <v>0</v>
      </c>
      <c r="O58" s="82">
        <f>O57*[1]Sheet2!B7</f>
        <v>0</v>
      </c>
      <c r="P58" s="82">
        <f>P57*[1]Sheet2!B8</f>
        <v>0</v>
      </c>
      <c r="Q58" s="82">
        <f>Q57*[1]Sheet2!B9</f>
        <v>0</v>
      </c>
      <c r="R58" s="82">
        <f>R57*[1]Sheet2!B10</f>
        <v>0</v>
      </c>
      <c r="S58" s="82">
        <f>S57*[1]Sheet2!B11</f>
        <v>0</v>
      </c>
      <c r="T58" s="82">
        <f>T57*[1]Sheet2!B12</f>
        <v>0</v>
      </c>
      <c r="U58" s="82">
        <f>U57*[1]Sheet2!B13</f>
        <v>0</v>
      </c>
      <c r="V58" s="82">
        <f>V57*[1]Sheet2!B14</f>
        <v>0</v>
      </c>
      <c r="W58" s="82">
        <f>W57*[1]Sheet2!B15</f>
        <v>0</v>
      </c>
      <c r="X58" s="82">
        <f>X57*[1]Sheet2!B16</f>
        <v>0</v>
      </c>
      <c r="Y58" s="82">
        <f>Y57*[1]Sheet2!B17</f>
        <v>0</v>
      </c>
      <c r="Z58" s="82">
        <f>Z57*[1]Sheet2!B18</f>
        <v>0</v>
      </c>
      <c r="AA58" s="82">
        <f>AA57*[1]Sheet2!B19</f>
        <v>0</v>
      </c>
      <c r="AB58" s="82">
        <f>AB57*[1]Sheet2!B20</f>
        <v>0</v>
      </c>
      <c r="AC58" s="82">
        <f>AC57*[1]Sheet2!B21</f>
        <v>0</v>
      </c>
      <c r="AD58" s="82">
        <f>AD57*[1]Sheet2!B22</f>
        <v>4899918.7068047421</v>
      </c>
      <c r="AE58" s="82">
        <f>AE57*[1]Sheet2!B23</f>
        <v>4851804.9741444765</v>
      </c>
      <c r="AF58" s="82">
        <f>AF57*[1]Sheet2!B24</f>
        <v>4804163.684275412</v>
      </c>
      <c r="AG58" s="82">
        <f>AG57*[1]Sheet2!B25</f>
        <v>4756990.1981438203</v>
      </c>
      <c r="AH58" s="82">
        <f>AH57*[1]Sheet2!B26</f>
        <v>4710279.9222481931</v>
      </c>
      <c r="AI58" s="82">
        <f>AI57*[1]Sheet2!B27</f>
        <v>4664028.308191956</v>
      </c>
      <c r="AJ58" s="82">
        <f>AJ57*[1]Sheet2!B28</f>
        <v>4618230.8522405708</v>
      </c>
      <c r="AK58" s="82">
        <f>AK57*[1]Sheet2!B29</f>
        <v>4572883.0948829819</v>
      </c>
      <c r="AL58" s="82">
        <f>AL57*[1]Sheet2!B30</f>
        <v>4527980.620397375</v>
      </c>
      <c r="AM58" s="82">
        <f>AM57*[1]Sheet2!B31</f>
        <v>5156046.9148843782</v>
      </c>
      <c r="AN58" s="82">
        <f>AN57*[1]Sheet2!B32</f>
        <v>5105418.1845542165</v>
      </c>
      <c r="AO58" s="82">
        <f>AO57*[1]Sheet2!B33</f>
        <v>5055286.5925118085</v>
      </c>
      <c r="AP58" s="82">
        <f>AP57*[1]Sheet2!B34</f>
        <v>5005647.257211131</v>
      </c>
      <c r="AQ58" s="82">
        <f>AQ57*[1]Sheet2!B35</f>
        <v>4956495.3450394897</v>
      </c>
      <c r="AR58" s="82">
        <f>AR57*[1]Sheet2!B36</f>
        <v>4907826.0698468424</v>
      </c>
      <c r="AS58" s="82">
        <f>AS57*[1]Sheet2!B37</f>
        <v>4859634.692479752</v>
      </c>
      <c r="AT58" s="82">
        <f>AT57*[1]Sheet2!B38</f>
        <v>4811916.5203199126</v>
      </c>
      <c r="AU58" s="82">
        <f>AU57*[1]Sheet2!B39</f>
        <v>4764666.9068272104</v>
      </c>
      <c r="AV58" s="82">
        <f>AV57*[1]Sheet2!B40</f>
        <v>4717881.2510872614</v>
      </c>
      <c r="AW58" s="82">
        <f>AW57*[1]Sheet2!B41</f>
        <v>4671554.9973634081</v>
      </c>
      <c r="AX58" s="82">
        <f>AX57*[1]Sheet2!B42</f>
        <v>4625683.6346530989</v>
      </c>
      <c r="AY58" s="82">
        <f>AY57*[1]Sheet2!B43</f>
        <v>4580262.6962486338</v>
      </c>
      <c r="AZ58" s="82">
        <f>AZ57*[1]Sheet2!B44</f>
        <v>4535287.7593022203</v>
      </c>
      <c r="BA58" s="82">
        <f>BA57*[1]Sheet2!B45</f>
        <v>4490754.4443953009</v>
      </c>
      <c r="BB58" s="82">
        <f>BB57*[1]Sheet2!B46</f>
        <v>4446658.4151121061</v>
      </c>
      <c r="BC58" s="82">
        <f>BC57*[1]Sheet2!B47</f>
        <v>4402995.3776174011</v>
      </c>
      <c r="BD58" s="82">
        <f>BD57*[1]Sheet2!B48</f>
        <v>4359761.0802383712</v>
      </c>
      <c r="BE58" s="82">
        <f>BE57*[1]Sheet2!B49</f>
        <v>4316951.3130506193</v>
      </c>
      <c r="BF58" s="82">
        <f>BF57*[1]Sheet2!B50</f>
        <v>4274561.9074682267</v>
      </c>
      <c r="BG58" s="82">
        <f>BG57*[1]Sheet2!B51</f>
        <v>4232588.7358378349</v>
      </c>
      <c r="BH58" s="82">
        <f>BH57*[1]Sheet2!B52</f>
        <v>4191027.7110367208</v>
      </c>
      <c r="BI58" s="82">
        <f>BI57*[1]Sheet2!B53</f>
        <v>4149874.786074813</v>
      </c>
      <c r="BJ58" s="82">
        <f>BJ57*[1]Sheet2!B54</f>
        <v>4109125.9537006156</v>
      </c>
      <c r="BK58" s="82">
        <f>BK57*[1]Sheet2!B55</f>
        <v>4068777.2460110066</v>
      </c>
      <c r="BL58" s="82">
        <f>BL57*[1]Sheet2!B56</f>
        <v>2625969.534748923</v>
      </c>
      <c r="BM58" s="82">
        <f>BM57*[1]Sheet2!B57</f>
        <v>3876031.6811671946</v>
      </c>
      <c r="BN58" s="82">
        <f>BN57*[1]Sheet2!B58</f>
        <v>3837971.7942079655</v>
      </c>
      <c r="BO58" s="82">
        <f>BO57*[1]Sheet2!B59</f>
        <v>3800285.628393068</v>
      </c>
      <c r="BP58" s="82">
        <f>BP57*[1]Sheet2!B60</f>
        <v>3762969.5140454508</v>
      </c>
      <c r="BQ58" s="82">
        <f>BQ57*[1]Sheet2!B61</f>
        <v>3726019.817521695</v>
      </c>
      <c r="BR58" s="82">
        <f>BR57*[1]Sheet2!B62</f>
        <v>3689432.9408581853</v>
      </c>
      <c r="BS58" s="82">
        <f>BS57*[1]Sheet2!B63</f>
        <v>1573150.6935811406</v>
      </c>
      <c r="BT58" s="41">
        <f>BT57*[1]Sheet2!B64</f>
        <v>3271213.2273569782</v>
      </c>
      <c r="BU58" s="41">
        <f>BU57*[1]Sheet2!B65</f>
        <v>3239092.2294152775</v>
      </c>
      <c r="BV58" s="41">
        <f>BV57*[1]Sheet2!B66</f>
        <v>3207286.6369323656</v>
      </c>
      <c r="BW58" s="41">
        <f>BW57*[1]Sheet2!B67</f>
        <v>3652162.355777428</v>
      </c>
      <c r="BX58" s="41">
        <f>BX57*[1]Sheet2!B68</f>
        <v>3616300.7070986992</v>
      </c>
      <c r="BY58" s="41">
        <f>BY57*[1]Sheet2!B69</f>
        <v>3580791.1944206939</v>
      </c>
      <c r="BZ58" s="41">
        <f>BZ57*[1]Sheet2!B70</f>
        <v>3545630.3600171902</v>
      </c>
      <c r="CA58" s="41">
        <f>CA57*[1]Sheet2!B71</f>
        <v>3510814.78011439</v>
      </c>
      <c r="CB58" s="41">
        <f>CB57*[1]Sheet2!B72</f>
        <v>3476341.0645575281</v>
      </c>
      <c r="CC58" s="41">
        <f>CC57*[1]Sheet2!B73</f>
        <v>3442205.856480761</v>
      </c>
      <c r="CD58" s="41">
        <f>CD57*[1]Sheet2!B74</f>
        <v>3408405.8319802899</v>
      </c>
      <c r="CE58" s="41">
        <f>CE57*[1]Sheet2!B75</f>
        <v>3374937.6997906994</v>
      </c>
      <c r="CF58" s="41">
        <f>CF57*[1]Sheet2!B76</f>
        <v>3341798.200964469</v>
      </c>
      <c r="CG58" s="41">
        <f>CG57*[1]Sheet2!B77</f>
        <v>3308984.1085546357</v>
      </c>
      <c r="CH58" s="41">
        <f>CH57*[1]Sheet2!B78</f>
        <v>3276492.2273005722</v>
      </c>
      <c r="CI58" s="41">
        <f>CI57*[1]Sheet2!B79</f>
        <v>3244319.3933168473</v>
      </c>
      <c r="CJ58" s="41">
        <f>CJ57*[1]Sheet2!B80</f>
        <v>3212462.4737851447</v>
      </c>
      <c r="CK58" s="41">
        <f>CK57*[1]Sheet2!B81</f>
        <v>3180918.3666492072</v>
      </c>
      <c r="CL58" s="41">
        <f>CL57*[1]Sheet2!B82</f>
        <v>3149684.0003127726</v>
      </c>
      <c r="CM58" s="41">
        <f>CM57*[1]Sheet2!B83</f>
        <v>3118756.3333404795</v>
      </c>
      <c r="CN58" s="41">
        <f>CN57*[1]Sheet2!B84</f>
        <v>3088132.35416171</v>
      </c>
      <c r="CO58" s="41">
        <f>CO57*[1]Sheet2!B85</f>
        <v>3057809.080777335</v>
      </c>
      <c r="CP58" s="41">
        <f>CP57*[1]Sheet2!B86</f>
        <v>3027783.5604693475</v>
      </c>
      <c r="CQ58" s="41">
        <f>CQ57*[1]Sheet2!B87</f>
        <v>2998052.8695133403</v>
      </c>
      <c r="CR58" s="41">
        <f>CR57*[1]Sheet2!B88</f>
        <v>2968614.1128938105</v>
      </c>
      <c r="CS58" s="41">
        <f>CS57*[1]Sheet2!B89</f>
        <v>2939464.4240222564</v>
      </c>
      <c r="CT58" s="41">
        <f>CT57*[1]Sheet2!B90</f>
        <v>2910600.9644580479</v>
      </c>
      <c r="CU58" s="41">
        <f>CU57*[1]Sheet2!B91</f>
        <v>2882020.9236320308</v>
      </c>
      <c r="CV58" s="41">
        <f>CV57*[1]Sheet2!B92</f>
        <v>2853721.5185728502</v>
      </c>
      <c r="CW58" s="41">
        <f>CW57*[1]Sheet2!B93</f>
        <v>2825699.9936359609</v>
      </c>
      <c r="CX58" s="41">
        <f>CX57*[1]Sheet2!B94</f>
        <v>2797953.6202352946</v>
      </c>
      <c r="CY58" s="41">
        <f>CY57*[1]Sheet2!B95</f>
        <v>2770479.6965775671</v>
      </c>
      <c r="CZ58" s="41">
        <f>CZ57*[1]Sheet2!B96</f>
        <v>2743275.5473991921</v>
      </c>
      <c r="DA58" s="41">
        <f>DA57*[1]Sheet2!B97</f>
        <v>2716338.5237057763</v>
      </c>
      <c r="DB58" s="41">
        <f>DB57*[1]Sheet2!B98</f>
        <v>2689666.0025141779</v>
      </c>
      <c r="DC58" s="41">
        <f>DC57*[1]Sheet2!B99</f>
        <v>2663255.3865970904</v>
      </c>
      <c r="DD58" s="41">
        <f>DD57*[1]Sheet2!B100</f>
        <v>2637104.1042301417</v>
      </c>
      <c r="DE58" s="41">
        <f>DE57*[1]Sheet2!B101</f>
        <v>2611209.6089414721</v>
      </c>
      <c r="DF58" s="41">
        <f>DF57*[1]Sheet2!B102</f>
        <v>2585569.3792637736</v>
      </c>
      <c r="DG58" s="41">
        <f>DG57*[1]Sheet2!B103</f>
        <v>2944208.0562620736</v>
      </c>
      <c r="DH58" s="41">
        <f>DH57*[1]Sheet2!B104</f>
        <v>2915298.0175876631</v>
      </c>
      <c r="DI58" s="41">
        <f>DI57*[1]Sheet2!B105</f>
        <v>2886671.8550253287</v>
      </c>
      <c r="DJ58" s="41">
        <f>DJ57*[1]Sheet2!B106</f>
        <v>2858326.7811126285</v>
      </c>
      <c r="DK58" s="41">
        <f>DK57*[1]Sheet2!B107</f>
        <v>2830260.0357580283</v>
      </c>
      <c r="DL58" s="41">
        <f>DL57*[1]Sheet2!B108</f>
        <v>2802468.885972138</v>
      </c>
      <c r="DM58" s="41">
        <f>DM57*[1]Sheet2!B109</f>
        <v>2774950.6256015892</v>
      </c>
      <c r="DN58" s="41">
        <f>DN57*[1]Sheet2!B110</f>
        <v>2747702.5750655229</v>
      </c>
      <c r="DO58" s="41">
        <f>DO57*[1]Sheet2!B111</f>
        <v>2720722.0810946678</v>
      </c>
      <c r="DP58" s="41">
        <f>DP57*[1]Sheet2!B112</f>
        <v>2694006.5164729776</v>
      </c>
      <c r="DQ58" s="41">
        <f>DQ57*[1]Sheet2!B113</f>
        <v>2667553.2797818081</v>
      </c>
      <c r="DR58" s="41">
        <f>DR57*[1]Sheet2!B114</f>
        <v>2641359.7951466041</v>
      </c>
      <c r="DS58" s="41">
        <f>DS57*[1]Sheet2!B115</f>
        <v>2615423.5119860759</v>
      </c>
      <c r="DT58" s="41">
        <f>DT57*[1]Sheet2!B116</f>
        <v>2589741.904763835</v>
      </c>
      <c r="DU58" s="41">
        <f>DU57*[1]Sheet2!B117</f>
        <v>2564312.4727424728</v>
      </c>
      <c r="DV58" s="41">
        <f>DV57*[1]Sheet2!B118</f>
        <v>2539132.7397400509</v>
      </c>
      <c r="DW58" s="41">
        <f>DW57*[1]Sheet2!B119</f>
        <v>2514200.2538889851</v>
      </c>
      <c r="DX58" s="41">
        <f>DX57*[1]Sheet2!B120</f>
        <v>2489512.5873972955</v>
      </c>
      <c r="DY58" s="41">
        <f>DY57*[1]Sheet2!B121</f>
        <v>2465067.3363121999</v>
      </c>
      <c r="DZ58" s="41">
        <f>DZ57*[1]Sheet2!B122</f>
        <v>2440862.1202860302</v>
      </c>
      <c r="EA58" s="41">
        <f>EA57*[1]Sheet2!B123</f>
        <v>2416894.5823444482</v>
      </c>
      <c r="EB58" s="41">
        <f>EB57*[1]Sheet2!B124</f>
        <v>2393162.3886569333</v>
      </c>
      <c r="EC58" s="41">
        <f>EC57*[1]Sheet2!B125</f>
        <v>2369663.2283095308</v>
      </c>
      <c r="ED58" s="41">
        <f>ED57*[1]Sheet2!B126</f>
        <v>2346394.8130798228</v>
      </c>
      <c r="EE58" s="41">
        <f>EE57*[1]Sheet2!B127</f>
        <v>2323354.8772141165</v>
      </c>
      <c r="EF58" s="41">
        <f>EF57*[1]Sheet2!B128</f>
        <v>2300541.1772068157</v>
      </c>
      <c r="EG58" s="41">
        <f>EG57*[1]Sheet2!B129</f>
        <v>2277951.491581961</v>
      </c>
      <c r="EH58" s="41">
        <f>EH57*[1]Sheet2!B130</f>
        <v>2255583.6206769152</v>
      </c>
      <c r="EI58" s="41">
        <f>EI57*[1]Sheet2!B131</f>
        <v>2233435.3864281694</v>
      </c>
      <c r="EJ58" s="41">
        <f>EJ57*[1]Sheet2!B132</f>
        <v>2211504.6321592568</v>
      </c>
      <c r="EK58" s="41">
        <f>EK57*[1]Sheet2!B133</f>
        <v>2189789.222370747</v>
      </c>
      <c r="EL58" s="41">
        <f>EL57*[1]Sheet2!B134</f>
        <v>2168287.042532302</v>
      </c>
      <c r="EM58" s="41">
        <f>EM57*[1]Sheet2!B135</f>
        <v>2146995.9988767742</v>
      </c>
      <c r="EN58" s="41">
        <f>EN57*[1]Sheet2!B136</f>
        <v>2125914.0181963281</v>
      </c>
      <c r="EO58" s="41">
        <f>EO57*[1]Sheet2!B137</f>
        <v>2105039.0476405588</v>
      </c>
      <c r="EP58" s="41">
        <f>EP57*[1]Sheet2!B138</f>
        <v>2084369.054516603</v>
      </c>
      <c r="EQ58" s="35">
        <f>EQ57*[1]Sheet2!B139</f>
        <v>2373487.3300076732</v>
      </c>
      <c r="ER58" s="35">
        <f>ER57*[1]Sheet2!B140</f>
        <v>2350181.364806674</v>
      </c>
      <c r="ES58" s="35">
        <f>ES57*[1]Sheet2!B141</f>
        <v>2327104.2476838096</v>
      </c>
      <c r="ET58" s="35">
        <f>ET57*[1]Sheet2!B142</f>
        <v>2304253.7315129726</v>
      </c>
      <c r="EU58" s="35">
        <f>EU57*[1]Sheet2!B143</f>
        <v>2281627.5912332432</v>
      </c>
      <c r="EV58" s="35">
        <f>EV57*[1]Sheet2!B144</f>
        <v>2259223.6236322238</v>
      </c>
      <c r="EW58" s="35">
        <f>EW57*[1]Sheet2!B145</f>
        <v>2237039.6471315036</v>
      </c>
      <c r="EX58" s="35">
        <f>EX57*[1]Sheet2!B146</f>
        <v>2215073.5015742257</v>
      </c>
      <c r="EY58" s="35"/>
      <c r="EZ58" s="35"/>
      <c r="FA58" s="35"/>
      <c r="FB58" s="35"/>
      <c r="FC58" s="43"/>
      <c r="FD58" s="43"/>
      <c r="FE58" s="43"/>
      <c r="FF58" s="36">
        <f t="shared" si="70"/>
        <v>413018799.52986467</v>
      </c>
    </row>
    <row r="59" spans="1:162">
      <c r="A59" s="43"/>
      <c r="B59" s="81" t="s">
        <v>135</v>
      </c>
      <c r="C59" s="82"/>
      <c r="D59" s="82"/>
      <c r="E59" s="82"/>
      <c r="F59" s="82"/>
      <c r="G59" s="82"/>
      <c r="H59" s="82"/>
      <c r="I59" s="82"/>
      <c r="J59" s="82"/>
      <c r="K59" s="44">
        <v>13688459.208920188</v>
      </c>
      <c r="L59" s="44">
        <v>13688459.208920188</v>
      </c>
      <c r="M59" s="44">
        <v>13688459.208920188</v>
      </c>
      <c r="N59" s="44">
        <v>13688459.208920188</v>
      </c>
      <c r="O59" s="44">
        <v>13688459.208920188</v>
      </c>
      <c r="P59" s="44">
        <v>13688459.208920188</v>
      </c>
      <c r="Q59" s="44">
        <v>13688459.208920188</v>
      </c>
      <c r="R59" s="44">
        <v>13688459.208920188</v>
      </c>
      <c r="S59" s="44">
        <v>13688459.208920188</v>
      </c>
      <c r="T59" s="44">
        <v>13688459.208920188</v>
      </c>
      <c r="U59" s="44">
        <v>13688459.208920188</v>
      </c>
      <c r="V59" s="44">
        <v>13688459.208920188</v>
      </c>
      <c r="W59" s="44">
        <v>13688459.208920188</v>
      </c>
      <c r="X59" s="44">
        <v>13688459.208920188</v>
      </c>
      <c r="Y59" s="44">
        <v>13688459.208920188</v>
      </c>
      <c r="Z59" s="44">
        <v>13688459.208920188</v>
      </c>
      <c r="AA59" s="44">
        <v>13688459.208920188</v>
      </c>
      <c r="AB59" s="44">
        <v>13688459.208920188</v>
      </c>
      <c r="AC59" s="44">
        <v>13688459.208920188</v>
      </c>
      <c r="AD59" s="44">
        <v>13688459.208920188</v>
      </c>
      <c r="AE59" s="44">
        <v>13688459.208920188</v>
      </c>
      <c r="AF59" s="44">
        <v>13688459.208920188</v>
      </c>
      <c r="AG59" s="44">
        <v>13688459.208920188</v>
      </c>
      <c r="AH59" s="44">
        <v>13688459.208920188</v>
      </c>
      <c r="AI59" s="44">
        <v>13688459.208920188</v>
      </c>
      <c r="AJ59" s="44">
        <v>13688459.208920188</v>
      </c>
      <c r="AK59" s="44">
        <v>13688459.208920188</v>
      </c>
      <c r="AL59" s="44">
        <v>13688459.208920188</v>
      </c>
      <c r="AM59" s="44">
        <v>13688459.208920188</v>
      </c>
      <c r="AN59" s="44">
        <v>13688459.208920188</v>
      </c>
      <c r="AO59" s="44">
        <v>13688459.208920188</v>
      </c>
      <c r="AP59" s="44">
        <v>13688459.208920188</v>
      </c>
      <c r="AQ59" s="44">
        <v>13688459.208920188</v>
      </c>
      <c r="AR59" s="44">
        <v>13688459.208920188</v>
      </c>
      <c r="AS59" s="44">
        <v>13688459.208920188</v>
      </c>
      <c r="AT59" s="44">
        <v>13688459.208920188</v>
      </c>
      <c r="AU59" s="44">
        <v>16489789.249329824</v>
      </c>
      <c r="AV59" s="44">
        <v>16489789.249329824</v>
      </c>
      <c r="AW59" s="44">
        <v>16489789.249329824</v>
      </c>
      <c r="AX59" s="44">
        <v>16489789.249329824</v>
      </c>
      <c r="AY59" s="44">
        <v>16489789.249329824</v>
      </c>
      <c r="AZ59" s="44">
        <v>16489789.249329824</v>
      </c>
      <c r="BA59" s="44">
        <v>16489789.249329824</v>
      </c>
      <c r="BB59" s="44">
        <v>16489789.249329824</v>
      </c>
      <c r="BC59" s="44">
        <v>16489789.249329824</v>
      </c>
      <c r="BD59" s="44">
        <v>16489789.249329824</v>
      </c>
      <c r="BE59" s="44">
        <v>16489789.249329824</v>
      </c>
      <c r="BF59" s="44">
        <v>16489789.249329824</v>
      </c>
      <c r="BG59" s="44">
        <v>16489789.249329824</v>
      </c>
      <c r="BH59" s="44">
        <v>16489789.249329824</v>
      </c>
      <c r="BI59" s="44">
        <v>16489789.249329824</v>
      </c>
      <c r="BJ59" s="44">
        <v>16489789.249329824</v>
      </c>
      <c r="BK59" s="44">
        <v>16489789.249329824</v>
      </c>
      <c r="BL59" s="44">
        <v>16489789.249329824</v>
      </c>
      <c r="BM59" s="44">
        <v>16489789.249329824</v>
      </c>
      <c r="BN59" s="44">
        <v>16489789.249329824</v>
      </c>
      <c r="BO59" s="44">
        <v>16489789.249329824</v>
      </c>
      <c r="BP59" s="44">
        <v>16489789.249329824</v>
      </c>
      <c r="BQ59" s="44">
        <v>16489789.249329824</v>
      </c>
      <c r="BR59" s="44">
        <v>16489789.249329824</v>
      </c>
      <c r="BS59" s="44">
        <v>16489789.249329824</v>
      </c>
      <c r="BT59" s="42">
        <v>16489789.249329824</v>
      </c>
      <c r="BU59" s="42">
        <v>16489789.249329824</v>
      </c>
      <c r="BV59" s="42">
        <v>16489789.249329824</v>
      </c>
      <c r="BW59" s="42">
        <v>16489789.249329824</v>
      </c>
      <c r="BX59" s="42">
        <v>16489789.249329824</v>
      </c>
      <c r="BY59" s="42">
        <v>16489789.249329824</v>
      </c>
      <c r="BZ59" s="42">
        <v>16489789.249329824</v>
      </c>
      <c r="CA59" s="42">
        <v>16489789.249329824</v>
      </c>
      <c r="CB59" s="42">
        <v>16489789.249329824</v>
      </c>
      <c r="CC59" s="42">
        <v>16489789.249329824</v>
      </c>
      <c r="CD59" s="42">
        <v>16489789.249329824</v>
      </c>
      <c r="CE59" s="42">
        <v>17409107.77868326</v>
      </c>
      <c r="CF59" s="42">
        <v>17409107.77868326</v>
      </c>
      <c r="CG59" s="42">
        <v>17409107.77868326</v>
      </c>
      <c r="CH59" s="42">
        <v>17409107.77868326</v>
      </c>
      <c r="CI59" s="42">
        <v>17409107.77868326</v>
      </c>
      <c r="CJ59" s="42">
        <v>17409107.77868326</v>
      </c>
      <c r="CK59" s="42">
        <v>17409107.77868326</v>
      </c>
      <c r="CL59" s="42">
        <v>17409107.77868326</v>
      </c>
      <c r="CM59" s="42">
        <v>17409107.77868326</v>
      </c>
      <c r="CN59" s="42">
        <v>17409107.77868326</v>
      </c>
      <c r="CO59" s="42">
        <v>17409107.77868326</v>
      </c>
      <c r="CP59" s="42">
        <v>17409107.77868326</v>
      </c>
      <c r="CQ59" s="42">
        <v>17409107.77868326</v>
      </c>
      <c r="CR59" s="42">
        <v>17409107.77868326</v>
      </c>
      <c r="CS59" s="42">
        <v>17409107.77868326</v>
      </c>
      <c r="CT59" s="42">
        <v>17409107.77868326</v>
      </c>
      <c r="CU59" s="42">
        <v>17409107.77868326</v>
      </c>
      <c r="CV59" s="42">
        <v>17409107.77868326</v>
      </c>
      <c r="CW59" s="42">
        <v>17409107.77868326</v>
      </c>
      <c r="CX59" s="42">
        <v>17409107.77868326</v>
      </c>
      <c r="CY59" s="42">
        <v>17409107.77868326</v>
      </c>
      <c r="CZ59" s="42">
        <v>17409107.77868326</v>
      </c>
      <c r="DA59" s="42">
        <v>17409107.77868326</v>
      </c>
      <c r="DB59" s="42">
        <v>17409107.77868326</v>
      </c>
      <c r="DC59" s="42">
        <v>17409107.77868326</v>
      </c>
      <c r="DD59" s="42">
        <v>17409107.77868326</v>
      </c>
      <c r="DE59" s="42">
        <v>17409107.77868326</v>
      </c>
      <c r="DF59" s="42">
        <v>17409107.77868326</v>
      </c>
      <c r="DG59" s="42">
        <v>17409107.77868326</v>
      </c>
      <c r="DH59" s="42">
        <v>17409107.77868326</v>
      </c>
      <c r="DI59" s="42">
        <v>17409107.77868326</v>
      </c>
      <c r="DJ59" s="42">
        <v>17409107.77868326</v>
      </c>
      <c r="DK59" s="42">
        <v>17409107.77868326</v>
      </c>
      <c r="DL59" s="42">
        <v>17409107.77868326</v>
      </c>
      <c r="DM59" s="42">
        <v>17409107.77868326</v>
      </c>
      <c r="DN59" s="42">
        <v>17409107.77868326</v>
      </c>
      <c r="DO59" s="42">
        <v>17409107.77868326</v>
      </c>
      <c r="DP59" s="42">
        <v>17409107.77868326</v>
      </c>
      <c r="DQ59" s="42">
        <v>17409107.77868326</v>
      </c>
      <c r="DR59" s="42">
        <v>17409107.77868326</v>
      </c>
      <c r="DS59" s="42">
        <v>17409107.77868326</v>
      </c>
      <c r="DT59" s="42">
        <v>17409107.77868326</v>
      </c>
      <c r="DU59" s="42">
        <v>17409107.77868326</v>
      </c>
      <c r="DV59" s="42">
        <v>17409107.77868326</v>
      </c>
      <c r="DW59" s="42">
        <v>17409107.77868326</v>
      </c>
      <c r="DX59" s="42">
        <v>17409107.77868326</v>
      </c>
      <c r="DY59" s="42">
        <v>17409107.77868326</v>
      </c>
      <c r="DZ59" s="42">
        <v>17409107.77868326</v>
      </c>
      <c r="EA59" s="42">
        <v>17409107.77868326</v>
      </c>
      <c r="EB59" s="42">
        <v>17409107.77868326</v>
      </c>
      <c r="EC59" s="42">
        <v>17409107.77868326</v>
      </c>
      <c r="ED59" s="42">
        <v>17409107.77868326</v>
      </c>
      <c r="EE59" s="42">
        <v>17409107.77868326</v>
      </c>
      <c r="EF59" s="42">
        <v>17409107.77868326</v>
      </c>
      <c r="EG59" s="42">
        <v>17409107.77868326</v>
      </c>
      <c r="EH59" s="42">
        <v>17409107.77868326</v>
      </c>
      <c r="EI59" s="42">
        <v>17409107.77868326</v>
      </c>
      <c r="EJ59" s="42">
        <v>17409107.77868326</v>
      </c>
      <c r="EK59" s="42">
        <v>17409107.77868326</v>
      </c>
      <c r="EL59" s="42">
        <v>17409107.77868326</v>
      </c>
      <c r="EM59" s="42">
        <v>17409107.77868326</v>
      </c>
      <c r="EN59" s="42">
        <v>17409107.77868326</v>
      </c>
      <c r="EO59" s="42">
        <v>17409107.77868326</v>
      </c>
      <c r="EP59" s="42">
        <v>17409107.77868326</v>
      </c>
      <c r="EQ59" s="44">
        <v>17409107.77868326</v>
      </c>
      <c r="ER59" s="44">
        <v>17409107.77868326</v>
      </c>
      <c r="ES59" s="44">
        <v>17409107.77868326</v>
      </c>
      <c r="ET59" s="44">
        <v>17409107.77868326</v>
      </c>
      <c r="EU59" s="44">
        <v>17409107.77868326</v>
      </c>
      <c r="EV59" s="44">
        <v>17409107.77868326</v>
      </c>
      <c r="EW59" s="44">
        <v>17409107.77868326</v>
      </c>
      <c r="EX59" s="44">
        <v>17409107.77868326</v>
      </c>
      <c r="EY59" s="39"/>
      <c r="EZ59" s="39"/>
      <c r="FA59" s="39"/>
      <c r="FB59" s="39"/>
    </row>
    <row r="60" spans="1:162" hidden="1">
      <c r="B60" s="40" t="s">
        <v>136</v>
      </c>
      <c r="C60" s="41">
        <f>C58-C59</f>
        <v>0</v>
      </c>
      <c r="D60" s="41">
        <f t="shared" ref="D60:J60" si="109">D58-D59</f>
        <v>0</v>
      </c>
      <c r="E60" s="41">
        <f t="shared" si="109"/>
        <v>0</v>
      </c>
      <c r="F60" s="41">
        <f t="shared" si="109"/>
        <v>0</v>
      </c>
      <c r="G60" s="41">
        <f t="shared" si="109"/>
        <v>0</v>
      </c>
      <c r="H60" s="41">
        <f t="shared" si="109"/>
        <v>0</v>
      </c>
      <c r="I60" s="41">
        <f t="shared" si="109"/>
        <v>0</v>
      </c>
      <c r="J60" s="41">
        <f t="shared" si="109"/>
        <v>0</v>
      </c>
      <c r="K60" s="42">
        <f t="shared" ref="K60:Z60" si="110">K57-K59</f>
        <v>-13688459.208920188</v>
      </c>
      <c r="L60" s="42">
        <f t="shared" si="110"/>
        <v>-13688459.208920188</v>
      </c>
      <c r="M60" s="42">
        <f t="shared" si="110"/>
        <v>-13688459.208920188</v>
      </c>
      <c r="N60" s="42">
        <f t="shared" si="110"/>
        <v>-13688459.208920188</v>
      </c>
      <c r="O60" s="41">
        <f t="shared" si="110"/>
        <v>-13688459.208920188</v>
      </c>
      <c r="P60" s="41">
        <f t="shared" si="110"/>
        <v>-13688459.208920188</v>
      </c>
      <c r="Q60" s="41">
        <f t="shared" si="110"/>
        <v>-13688459.208920188</v>
      </c>
      <c r="R60" s="41">
        <f t="shared" si="110"/>
        <v>-13688459.208920188</v>
      </c>
      <c r="S60" s="41">
        <f t="shared" si="110"/>
        <v>-13688459.208920188</v>
      </c>
      <c r="T60" s="41">
        <f t="shared" si="110"/>
        <v>-13688459.208920188</v>
      </c>
      <c r="U60" s="41">
        <f t="shared" si="110"/>
        <v>-13688459.208920188</v>
      </c>
      <c r="V60" s="41">
        <f t="shared" si="110"/>
        <v>-13688459.208920188</v>
      </c>
      <c r="W60" s="41">
        <f t="shared" si="110"/>
        <v>-13688459.208920188</v>
      </c>
      <c r="X60" s="41">
        <f t="shared" si="110"/>
        <v>-13688459.208920188</v>
      </c>
      <c r="Y60" s="41">
        <f t="shared" si="110"/>
        <v>-13688459.208920188</v>
      </c>
      <c r="Z60" s="41">
        <f t="shared" si="110"/>
        <v>-13688459.208920188</v>
      </c>
      <c r="AA60" s="4">
        <f>AA57-AA59</f>
        <v>-13688459.208920188</v>
      </c>
      <c r="AB60" s="4">
        <f t="shared" ref="AB60:AL60" si="111">AB57-AB59</f>
        <v>-13688459.208920188</v>
      </c>
      <c r="AC60" s="4">
        <f t="shared" si="111"/>
        <v>-13688459.208920188</v>
      </c>
      <c r="AD60" s="4">
        <f t="shared" si="111"/>
        <v>-7719485.5362621881</v>
      </c>
      <c r="AE60" s="4">
        <f t="shared" si="111"/>
        <v>-7719485.5362621881</v>
      </c>
      <c r="AF60" s="4">
        <f t="shared" si="111"/>
        <v>-7719485.5362621881</v>
      </c>
      <c r="AG60" s="4">
        <f t="shared" si="111"/>
        <v>-7719485.5362621881</v>
      </c>
      <c r="AH60" s="4">
        <f t="shared" si="111"/>
        <v>-7719485.5362621881</v>
      </c>
      <c r="AI60" s="4">
        <f t="shared" si="111"/>
        <v>-7719485.5362621881</v>
      </c>
      <c r="AJ60" s="4">
        <f t="shared" si="111"/>
        <v>-7719485.5362621881</v>
      </c>
      <c r="AK60" s="4">
        <f t="shared" si="111"/>
        <v>-7719485.5362621881</v>
      </c>
      <c r="AL60" s="4">
        <f t="shared" si="111"/>
        <v>-7719485.5362621881</v>
      </c>
      <c r="AM60" s="4">
        <f>AM57-AM59</f>
        <v>-6824139.4853634881</v>
      </c>
      <c r="AN60" s="4">
        <f t="shared" ref="AN60:AX60" si="112">AN57-AN59</f>
        <v>-6824139.4853634881</v>
      </c>
      <c r="AO60" s="4">
        <f t="shared" si="112"/>
        <v>-6824139.4853634881</v>
      </c>
      <c r="AP60" s="4">
        <f t="shared" si="112"/>
        <v>-6824139.4853634881</v>
      </c>
      <c r="AQ60" s="4">
        <f t="shared" si="112"/>
        <v>-6824139.4853634881</v>
      </c>
      <c r="AR60" s="4">
        <f t="shared" si="112"/>
        <v>-6824139.4853634881</v>
      </c>
      <c r="AS60" s="4">
        <f t="shared" si="112"/>
        <v>-6824139.4853634881</v>
      </c>
      <c r="AT60" s="4">
        <f t="shared" si="112"/>
        <v>-6824139.4853634881</v>
      </c>
      <c r="AU60" s="4">
        <f t="shared" si="112"/>
        <v>-9625469.5257731229</v>
      </c>
      <c r="AV60" s="4">
        <f t="shared" si="112"/>
        <v>-9625469.5257731229</v>
      </c>
      <c r="AW60" s="4">
        <f t="shared" si="112"/>
        <v>-9625469.5257731229</v>
      </c>
      <c r="AX60" s="4">
        <f t="shared" si="112"/>
        <v>-9625469.5257731229</v>
      </c>
      <c r="AY60" s="41">
        <f>AY57-AY59</f>
        <v>-9625469.5257731229</v>
      </c>
      <c r="AZ60" s="41">
        <f t="shared" ref="AZ60:BJ60" si="113">AZ57-AZ59</f>
        <v>-9625469.5257731229</v>
      </c>
      <c r="BA60" s="41">
        <f t="shared" si="113"/>
        <v>-9625469.5257731229</v>
      </c>
      <c r="BB60" s="41">
        <f t="shared" si="113"/>
        <v>-9625469.5257731229</v>
      </c>
      <c r="BC60" s="41">
        <f t="shared" si="113"/>
        <v>-9625469.5257731229</v>
      </c>
      <c r="BD60" s="41">
        <f t="shared" si="113"/>
        <v>-9625469.5257731229</v>
      </c>
      <c r="BE60" s="41">
        <f t="shared" si="113"/>
        <v>-9625469.5257731229</v>
      </c>
      <c r="BF60" s="41">
        <f t="shared" si="113"/>
        <v>-9625469.5257731229</v>
      </c>
      <c r="BG60" s="41">
        <f t="shared" si="113"/>
        <v>-9625469.5257731229</v>
      </c>
      <c r="BH60" s="41">
        <f t="shared" si="113"/>
        <v>-9625469.5257731229</v>
      </c>
      <c r="BI60" s="41">
        <f t="shared" si="113"/>
        <v>-9625469.5257731229</v>
      </c>
      <c r="BJ60" s="41">
        <f t="shared" si="113"/>
        <v>-9625469.5257731229</v>
      </c>
      <c r="BK60" s="41">
        <f>BK57-BK59</f>
        <v>-9625469.5257731229</v>
      </c>
      <c r="BL60" s="41">
        <f>BL57-BL59</f>
        <v>-12015657.049329825</v>
      </c>
      <c r="BM60" s="41">
        <f t="shared" ref="BM60:BV60" si="114">BM57-BM59</f>
        <v>-9820309.0645106249</v>
      </c>
      <c r="BN60" s="41">
        <f t="shared" si="114"/>
        <v>-9820309.0645106249</v>
      </c>
      <c r="BO60" s="41">
        <f t="shared" si="114"/>
        <v>-9820309.0645106249</v>
      </c>
      <c r="BP60" s="41">
        <f t="shared" si="114"/>
        <v>-9820309.0645106249</v>
      </c>
      <c r="BQ60" s="41">
        <f t="shared" si="114"/>
        <v>-9820309.0645106249</v>
      </c>
      <c r="BR60" s="41">
        <f t="shared" si="114"/>
        <v>-9820309.0645106249</v>
      </c>
      <c r="BS60" s="41">
        <f t="shared" si="114"/>
        <v>-13617764.149329824</v>
      </c>
      <c r="BT60" s="41">
        <f t="shared" si="114"/>
        <v>-10458470.264510624</v>
      </c>
      <c r="BU60" s="41">
        <f t="shared" si="114"/>
        <v>-10458470.264510624</v>
      </c>
      <c r="BV60" s="41">
        <f t="shared" si="114"/>
        <v>-10458470.264510624</v>
      </c>
      <c r="BW60" s="41">
        <f>BW57-BW59</f>
        <v>-9553772.4167877436</v>
      </c>
      <c r="BX60" s="41">
        <f t="shared" ref="BX60:CH60" si="115">BX57-BX59</f>
        <v>-9553772.4167877436</v>
      </c>
      <c r="BY60" s="41">
        <f t="shared" si="115"/>
        <v>-9553772.4167877436</v>
      </c>
      <c r="BZ60" s="41">
        <f t="shared" si="115"/>
        <v>-9553772.4167877436</v>
      </c>
      <c r="CA60" s="41">
        <f t="shared" si="115"/>
        <v>-9553772.4167877436</v>
      </c>
      <c r="CB60" s="41">
        <f t="shared" si="115"/>
        <v>-9553772.4167877436</v>
      </c>
      <c r="CC60" s="41">
        <f t="shared" si="115"/>
        <v>-9553772.4167877436</v>
      </c>
      <c r="CD60" s="41">
        <f t="shared" si="115"/>
        <v>-9553772.4167877436</v>
      </c>
      <c r="CE60" s="41">
        <f t="shared" si="115"/>
        <v>-10473090.94614118</v>
      </c>
      <c r="CF60" s="41">
        <f t="shared" si="115"/>
        <v>-10473090.94614118</v>
      </c>
      <c r="CG60" s="41">
        <f t="shared" si="115"/>
        <v>-10473090.94614118</v>
      </c>
      <c r="CH60" s="41">
        <f t="shared" si="115"/>
        <v>-10473090.94614118</v>
      </c>
      <c r="CI60" s="41">
        <f>CI57-CI59</f>
        <v>-10473090.94614118</v>
      </c>
      <c r="CJ60" s="41">
        <f t="shared" ref="CJ60:CT60" si="116">CJ57-CJ59</f>
        <v>-10473090.94614118</v>
      </c>
      <c r="CK60" s="41">
        <f t="shared" si="116"/>
        <v>-10473090.94614118</v>
      </c>
      <c r="CL60" s="41">
        <f t="shared" si="116"/>
        <v>-10473090.94614118</v>
      </c>
      <c r="CM60" s="41">
        <f t="shared" si="116"/>
        <v>-10473090.94614118</v>
      </c>
      <c r="CN60" s="41">
        <f t="shared" si="116"/>
        <v>-10473090.94614118</v>
      </c>
      <c r="CO60" s="41">
        <f t="shared" si="116"/>
        <v>-10473090.94614118</v>
      </c>
      <c r="CP60" s="41">
        <f t="shared" si="116"/>
        <v>-10473090.94614118</v>
      </c>
      <c r="CQ60" s="41">
        <f t="shared" si="116"/>
        <v>-10473090.94614118</v>
      </c>
      <c r="CR60" s="41">
        <f t="shared" si="116"/>
        <v>-10473090.94614118</v>
      </c>
      <c r="CS60" s="41">
        <f t="shared" si="116"/>
        <v>-10473090.94614118</v>
      </c>
      <c r="CT60" s="41">
        <f t="shared" si="116"/>
        <v>-10473090.94614118</v>
      </c>
      <c r="CU60" s="41">
        <f>CU57-CU59</f>
        <v>-10473090.94614118</v>
      </c>
      <c r="CV60" s="41">
        <f t="shared" ref="CV60:DF60" si="117">CV57-CV59</f>
        <v>-10473090.94614118</v>
      </c>
      <c r="CW60" s="41">
        <f t="shared" si="117"/>
        <v>-10473090.94614118</v>
      </c>
      <c r="CX60" s="41">
        <f t="shared" si="117"/>
        <v>-10473090.94614118</v>
      </c>
      <c r="CY60" s="41">
        <f t="shared" si="117"/>
        <v>-10473090.94614118</v>
      </c>
      <c r="CZ60" s="41">
        <f t="shared" si="117"/>
        <v>-10473090.94614118</v>
      </c>
      <c r="DA60" s="41">
        <f t="shared" si="117"/>
        <v>-10473090.94614118</v>
      </c>
      <c r="DB60" s="41">
        <f t="shared" si="117"/>
        <v>-10473090.94614118</v>
      </c>
      <c r="DC60" s="41">
        <f t="shared" si="117"/>
        <v>-10473090.94614118</v>
      </c>
      <c r="DD60" s="41">
        <f t="shared" si="117"/>
        <v>-10473090.94614118</v>
      </c>
      <c r="DE60" s="41">
        <f t="shared" si="117"/>
        <v>-10473090.94614118</v>
      </c>
      <c r="DF60" s="41">
        <f t="shared" si="117"/>
        <v>-10473090.94614118</v>
      </c>
      <c r="DG60" s="41">
        <f>DG57-DG59</f>
        <v>-9432688.4212598689</v>
      </c>
      <c r="DH60" s="41">
        <f t="shared" ref="DH60:DR60" si="118">DH57-DH59</f>
        <v>-9432688.4212598689</v>
      </c>
      <c r="DI60" s="41">
        <f t="shared" si="118"/>
        <v>-9432688.4212598689</v>
      </c>
      <c r="DJ60" s="41">
        <f t="shared" si="118"/>
        <v>-9432688.4212598689</v>
      </c>
      <c r="DK60" s="41">
        <f t="shared" si="118"/>
        <v>-9432688.4212598689</v>
      </c>
      <c r="DL60" s="41">
        <f t="shared" si="118"/>
        <v>-9432688.4212598689</v>
      </c>
      <c r="DM60" s="41">
        <f t="shared" si="118"/>
        <v>-9432688.4212598689</v>
      </c>
      <c r="DN60" s="41">
        <f t="shared" si="118"/>
        <v>-9432688.4212598689</v>
      </c>
      <c r="DO60" s="41">
        <f t="shared" si="118"/>
        <v>-9432688.4212598689</v>
      </c>
      <c r="DP60" s="41">
        <f t="shared" si="118"/>
        <v>-9432688.4212598689</v>
      </c>
      <c r="DQ60" s="41">
        <f t="shared" si="118"/>
        <v>-9432688.4212598689</v>
      </c>
      <c r="DR60" s="41">
        <f t="shared" si="118"/>
        <v>-9432688.4212598689</v>
      </c>
      <c r="DS60" s="41">
        <f>DS57-DS59</f>
        <v>-9432688.4212598689</v>
      </c>
      <c r="DT60" s="41">
        <f t="shared" ref="DT60:ED60" si="119">DT57-DT59</f>
        <v>-9432688.4212598689</v>
      </c>
      <c r="DU60" s="41">
        <f t="shared" si="119"/>
        <v>-9432688.4212598689</v>
      </c>
      <c r="DV60" s="41">
        <f t="shared" si="119"/>
        <v>-9432688.4212598689</v>
      </c>
      <c r="DW60" s="41">
        <f t="shared" si="119"/>
        <v>-9432688.4212598689</v>
      </c>
      <c r="DX60" s="41">
        <f t="shared" si="119"/>
        <v>-9432688.4212598689</v>
      </c>
      <c r="DY60" s="41">
        <f t="shared" si="119"/>
        <v>-9432688.4212598689</v>
      </c>
      <c r="DZ60" s="41">
        <f t="shared" si="119"/>
        <v>-9432688.4212598689</v>
      </c>
      <c r="EA60" s="41">
        <f t="shared" si="119"/>
        <v>-9432688.4212598689</v>
      </c>
      <c r="EB60" s="41">
        <f t="shared" si="119"/>
        <v>-9432688.4212598689</v>
      </c>
      <c r="EC60" s="41">
        <f t="shared" si="119"/>
        <v>-9432688.4212598689</v>
      </c>
      <c r="ED60" s="41">
        <f t="shared" si="119"/>
        <v>-9432688.4212598689</v>
      </c>
      <c r="EE60" s="41">
        <f>EE57-EE59</f>
        <v>-9432688.4212598689</v>
      </c>
      <c r="EF60" s="41">
        <f t="shared" ref="EF60:EP60" si="120">EF57-EF59</f>
        <v>-9432688.4212598689</v>
      </c>
      <c r="EG60" s="41">
        <f t="shared" si="120"/>
        <v>-9432688.4212598689</v>
      </c>
      <c r="EH60" s="41">
        <f t="shared" si="120"/>
        <v>-9432688.4212598689</v>
      </c>
      <c r="EI60" s="41">
        <f t="shared" si="120"/>
        <v>-9432688.4212598689</v>
      </c>
      <c r="EJ60" s="41">
        <f t="shared" si="120"/>
        <v>-9432688.4212598689</v>
      </c>
      <c r="EK60" s="41">
        <f t="shared" si="120"/>
        <v>-9432688.4212598689</v>
      </c>
      <c r="EL60" s="41">
        <f t="shared" si="120"/>
        <v>-9432688.4212598689</v>
      </c>
      <c r="EM60" s="41">
        <f t="shared" si="120"/>
        <v>-9432688.4212598689</v>
      </c>
      <c r="EN60" s="41">
        <f t="shared" si="120"/>
        <v>-9432688.4212598689</v>
      </c>
      <c r="EO60" s="41">
        <f t="shared" si="120"/>
        <v>-9432688.4212598689</v>
      </c>
      <c r="EP60" s="41">
        <f t="shared" si="120"/>
        <v>-9432688.4212598689</v>
      </c>
      <c r="EQ60" s="35">
        <f>EQ57-EQ59</f>
        <v>-8236225.5176355597</v>
      </c>
      <c r="ER60" s="35">
        <f t="shared" ref="ER60:EX60" si="121">ER57-ER59</f>
        <v>-8236225.5176355597</v>
      </c>
      <c r="ES60" s="35">
        <f t="shared" si="121"/>
        <v>-8236225.5176355597</v>
      </c>
      <c r="ET60" s="35">
        <f t="shared" si="121"/>
        <v>-8236225.5176355597</v>
      </c>
      <c r="EU60" s="35">
        <f t="shared" si="121"/>
        <v>-8236225.5176355597</v>
      </c>
      <c r="EV60" s="35">
        <f t="shared" si="121"/>
        <v>-8236225.5176355597</v>
      </c>
      <c r="EW60" s="35">
        <f t="shared" si="121"/>
        <v>-8236225.5176355597</v>
      </c>
      <c r="EX60" s="35">
        <f t="shared" si="121"/>
        <v>-8236225.5176355597</v>
      </c>
      <c r="EY60" s="39"/>
      <c r="EZ60" s="39"/>
      <c r="FA60" s="39"/>
      <c r="FB60" s="39"/>
    </row>
    <row r="61" spans="1:162" hidden="1"/>
    <row r="62" spans="1:162" ht="14.25" hidden="1" thickBot="1">
      <c r="A62" s="209"/>
      <c r="B62" s="210"/>
    </row>
    <row r="63" spans="1:162" ht="14.25" hidden="1" thickBot="1">
      <c r="A63" s="46" t="s">
        <v>1</v>
      </c>
      <c r="B63" s="47" t="s">
        <v>2</v>
      </c>
    </row>
    <row r="64" spans="1:162" hidden="1">
      <c r="A64" s="8" t="s">
        <v>17</v>
      </c>
      <c r="B64" s="9" t="s">
        <v>18</v>
      </c>
    </row>
    <row r="65" spans="1:2" hidden="1">
      <c r="A65" s="8" t="s">
        <v>137</v>
      </c>
      <c r="B65" s="9" t="s">
        <v>28</v>
      </c>
    </row>
    <row r="66" spans="1:2" hidden="1">
      <c r="A66" s="8" t="s">
        <v>21</v>
      </c>
      <c r="B66" s="9" t="s">
        <v>22</v>
      </c>
    </row>
    <row r="67" spans="1:2" hidden="1">
      <c r="A67" s="16" t="s">
        <v>23</v>
      </c>
      <c r="B67" s="17" t="s">
        <v>24</v>
      </c>
    </row>
    <row r="68" spans="1:2" hidden="1">
      <c r="A68" s="16" t="s">
        <v>25</v>
      </c>
      <c r="B68" s="17" t="s">
        <v>138</v>
      </c>
    </row>
    <row r="69" spans="1:2" hidden="1">
      <c r="A69" s="8" t="s">
        <v>27</v>
      </c>
      <c r="B69" s="9" t="s">
        <v>28</v>
      </c>
    </row>
    <row r="70" spans="1:2" hidden="1">
      <c r="A70" s="8" t="s">
        <v>29</v>
      </c>
      <c r="B70" s="9" t="s">
        <v>30</v>
      </c>
    </row>
    <row r="71" spans="1:2" hidden="1">
      <c r="A71" s="8" t="s">
        <v>31</v>
      </c>
      <c r="B71" s="9" t="s">
        <v>32</v>
      </c>
    </row>
    <row r="72" spans="1:2" hidden="1">
      <c r="A72" s="8" t="s">
        <v>33</v>
      </c>
      <c r="B72" s="9" t="s">
        <v>34</v>
      </c>
    </row>
    <row r="73" spans="1:2" hidden="1">
      <c r="A73" s="16" t="s">
        <v>35</v>
      </c>
      <c r="B73" s="17" t="s">
        <v>36</v>
      </c>
    </row>
    <row r="74" spans="1:2" hidden="1">
      <c r="A74" s="8" t="s">
        <v>37</v>
      </c>
      <c r="B74" s="9" t="s">
        <v>38</v>
      </c>
    </row>
    <row r="75" spans="1:2" hidden="1">
      <c r="A75" s="8" t="s">
        <v>39</v>
      </c>
      <c r="B75" s="9" t="s">
        <v>40</v>
      </c>
    </row>
    <row r="76" spans="1:2" hidden="1">
      <c r="A76" s="8" t="s">
        <v>41</v>
      </c>
      <c r="B76" s="9" t="s">
        <v>42</v>
      </c>
    </row>
    <row r="77" spans="1:2" hidden="1">
      <c r="A77" s="8" t="s">
        <v>43</v>
      </c>
      <c r="B77" s="17" t="s">
        <v>28</v>
      </c>
    </row>
    <row r="78" spans="1:2" hidden="1">
      <c r="A78" s="8" t="s">
        <v>139</v>
      </c>
      <c r="B78" s="9" t="s">
        <v>140</v>
      </c>
    </row>
    <row r="79" spans="1:2" hidden="1">
      <c r="A79" s="8" t="s">
        <v>44</v>
      </c>
      <c r="B79" s="9" t="s">
        <v>28</v>
      </c>
    </row>
    <row r="80" spans="1:2" hidden="1">
      <c r="A80" s="8" t="s">
        <v>45</v>
      </c>
      <c r="B80" s="9" t="s">
        <v>46</v>
      </c>
    </row>
    <row r="81" spans="1:2" hidden="1">
      <c r="A81" s="8" t="s">
        <v>141</v>
      </c>
      <c r="B81" s="49" t="s">
        <v>142</v>
      </c>
    </row>
    <row r="82" spans="1:2" hidden="1">
      <c r="A82" s="8" t="s">
        <v>47</v>
      </c>
      <c r="B82" s="9" t="s">
        <v>48</v>
      </c>
    </row>
    <row r="83" spans="1:2" hidden="1">
      <c r="A83" s="8" t="s">
        <v>49</v>
      </c>
      <c r="B83" s="9" t="s">
        <v>143</v>
      </c>
    </row>
    <row r="84" spans="1:2" hidden="1">
      <c r="A84" s="8" t="s">
        <v>51</v>
      </c>
      <c r="B84" s="9" t="s">
        <v>52</v>
      </c>
    </row>
    <row r="85" spans="1:2" hidden="1">
      <c r="A85" s="8" t="s">
        <v>53</v>
      </c>
      <c r="B85" s="21" t="s">
        <v>54</v>
      </c>
    </row>
    <row r="86" spans="1:2" hidden="1">
      <c r="A86" s="8" t="s">
        <v>144</v>
      </c>
      <c r="B86" s="9" t="s">
        <v>145</v>
      </c>
    </row>
    <row r="87" spans="1:2" hidden="1">
      <c r="A87" s="8" t="s">
        <v>146</v>
      </c>
      <c r="B87" s="9" t="s">
        <v>67</v>
      </c>
    </row>
    <row r="88" spans="1:2" hidden="1">
      <c r="A88" s="8" t="s">
        <v>147</v>
      </c>
      <c r="B88" s="9" t="s">
        <v>56</v>
      </c>
    </row>
    <row r="89" spans="1:2" hidden="1">
      <c r="A89" s="8" t="s">
        <v>57</v>
      </c>
      <c r="B89" s="9" t="s">
        <v>58</v>
      </c>
    </row>
    <row r="90" spans="1:2" hidden="1">
      <c r="A90" s="16" t="s">
        <v>148</v>
      </c>
      <c r="B90" s="17" t="s">
        <v>60</v>
      </c>
    </row>
    <row r="91" spans="1:2" hidden="1">
      <c r="A91" s="8" t="s">
        <v>61</v>
      </c>
      <c r="B91" s="9" t="s">
        <v>28</v>
      </c>
    </row>
    <row r="92" spans="1:2" hidden="1">
      <c r="A92" s="8" t="s">
        <v>62</v>
      </c>
      <c r="B92" s="9" t="s">
        <v>63</v>
      </c>
    </row>
    <row r="93" spans="1:2" hidden="1">
      <c r="A93" s="16" t="s">
        <v>64</v>
      </c>
      <c r="B93" s="17" t="s">
        <v>149</v>
      </c>
    </row>
    <row r="94" spans="1:2" hidden="1">
      <c r="A94" s="8" t="s">
        <v>150</v>
      </c>
      <c r="B94" s="9" t="s">
        <v>67</v>
      </c>
    </row>
    <row r="95" spans="1:2" hidden="1">
      <c r="A95" s="8" t="s">
        <v>66</v>
      </c>
      <c r="B95" s="9" t="s">
        <v>67</v>
      </c>
    </row>
    <row r="96" spans="1:2" hidden="1">
      <c r="A96" s="8" t="s">
        <v>68</v>
      </c>
      <c r="B96" s="9" t="s">
        <v>151</v>
      </c>
    </row>
    <row r="97" spans="1:2" hidden="1">
      <c r="A97" s="8" t="s">
        <v>72</v>
      </c>
      <c r="B97" s="9" t="s">
        <v>152</v>
      </c>
    </row>
    <row r="98" spans="1:2" hidden="1">
      <c r="A98" s="8" t="s">
        <v>74</v>
      </c>
      <c r="B98" s="9" t="s">
        <v>75</v>
      </c>
    </row>
    <row r="99" spans="1:2" hidden="1">
      <c r="A99" s="8" t="s">
        <v>76</v>
      </c>
      <c r="B99" s="9" t="s">
        <v>77</v>
      </c>
    </row>
    <row r="100" spans="1:2" hidden="1">
      <c r="A100" s="8" t="s">
        <v>153</v>
      </c>
      <c r="B100" s="9" t="s">
        <v>154</v>
      </c>
    </row>
    <row r="101" spans="1:2" hidden="1">
      <c r="A101" s="8" t="s">
        <v>155</v>
      </c>
      <c r="B101" s="9" t="s">
        <v>156</v>
      </c>
    </row>
    <row r="102" spans="1:2" hidden="1">
      <c r="A102" s="8" t="s">
        <v>157</v>
      </c>
      <c r="B102" s="9" t="s">
        <v>158</v>
      </c>
    </row>
    <row r="103" spans="1:2" hidden="1">
      <c r="A103" s="8" t="s">
        <v>159</v>
      </c>
      <c r="B103" s="9" t="s">
        <v>160</v>
      </c>
    </row>
    <row r="104" spans="1:2" hidden="1">
      <c r="A104" s="8" t="s">
        <v>161</v>
      </c>
      <c r="B104" s="9" t="s">
        <v>162</v>
      </c>
    </row>
    <row r="105" spans="1:2" hidden="1">
      <c r="A105" s="8" t="s">
        <v>80</v>
      </c>
      <c r="B105" s="9" t="s">
        <v>81</v>
      </c>
    </row>
    <row r="106" spans="1:2" hidden="1">
      <c r="A106" s="8" t="s">
        <v>86</v>
      </c>
      <c r="B106" s="9" t="s">
        <v>87</v>
      </c>
    </row>
    <row r="107" spans="1:2" hidden="1">
      <c r="A107" s="8" t="s">
        <v>90</v>
      </c>
      <c r="B107" s="9" t="s">
        <v>91</v>
      </c>
    </row>
    <row r="108" spans="1:2" hidden="1">
      <c r="A108" s="16" t="s">
        <v>94</v>
      </c>
      <c r="B108" s="17" t="s">
        <v>163</v>
      </c>
    </row>
    <row r="109" spans="1:2" hidden="1">
      <c r="A109" s="8" t="s">
        <v>98</v>
      </c>
      <c r="B109" s="9" t="s">
        <v>99</v>
      </c>
    </row>
    <row r="110" spans="1:2" hidden="1">
      <c r="A110" s="8" t="s">
        <v>100</v>
      </c>
      <c r="B110" s="9" t="s">
        <v>101</v>
      </c>
    </row>
    <row r="111" spans="1:2" hidden="1">
      <c r="A111" s="8" t="s">
        <v>164</v>
      </c>
      <c r="B111" s="9" t="s">
        <v>50</v>
      </c>
    </row>
    <row r="112" spans="1:2" hidden="1">
      <c r="A112" s="8" t="s">
        <v>102</v>
      </c>
      <c r="B112" s="9" t="s">
        <v>103</v>
      </c>
    </row>
    <row r="113" spans="1:2" hidden="1">
      <c r="A113" s="8" t="s">
        <v>104</v>
      </c>
      <c r="B113" s="9" t="s">
        <v>105</v>
      </c>
    </row>
    <row r="114" spans="1:2" hidden="1">
      <c r="A114" s="8" t="s">
        <v>165</v>
      </c>
      <c r="B114" s="9" t="s">
        <v>166</v>
      </c>
    </row>
    <row r="115" spans="1:2" hidden="1">
      <c r="A115" s="26" t="s">
        <v>167</v>
      </c>
      <c r="B115" s="9" t="s">
        <v>168</v>
      </c>
    </row>
    <row r="116" spans="1:2" hidden="1">
      <c r="A116" s="26" t="s">
        <v>169</v>
      </c>
      <c r="B116" s="9" t="s">
        <v>109</v>
      </c>
    </row>
    <row r="117" spans="1:2" hidden="1">
      <c r="A117" s="26" t="s">
        <v>110</v>
      </c>
      <c r="B117" s="9" t="s">
        <v>170</v>
      </c>
    </row>
    <row r="118" spans="1:2" hidden="1">
      <c r="A118" s="26" t="s">
        <v>112</v>
      </c>
      <c r="B118" s="9" t="s">
        <v>113</v>
      </c>
    </row>
    <row r="119" spans="1:2" hidden="1">
      <c r="A119" s="26" t="s">
        <v>114</v>
      </c>
      <c r="B119" s="9" t="s">
        <v>115</v>
      </c>
    </row>
    <row r="120" spans="1:2" hidden="1">
      <c r="A120" s="26" t="s">
        <v>171</v>
      </c>
      <c r="B120" s="9" t="s">
        <v>172</v>
      </c>
    </row>
    <row r="121" spans="1:2" hidden="1">
      <c r="A121" s="26" t="s">
        <v>116</v>
      </c>
      <c r="B121" s="9" t="s">
        <v>117</v>
      </c>
    </row>
    <row r="122" spans="1:2" hidden="1">
      <c r="A122" s="26" t="s">
        <v>118</v>
      </c>
      <c r="B122" s="9" t="s">
        <v>119</v>
      </c>
    </row>
    <row r="123" spans="1:2" hidden="1">
      <c r="A123" s="26" t="s">
        <v>120</v>
      </c>
      <c r="B123" s="9" t="s">
        <v>173</v>
      </c>
    </row>
    <row r="124" spans="1:2" hidden="1">
      <c r="A124" s="8" t="s">
        <v>122</v>
      </c>
      <c r="B124" s="9" t="s">
        <v>123</v>
      </c>
    </row>
    <row r="125" spans="1:2" hidden="1">
      <c r="A125" s="8" t="s">
        <v>122</v>
      </c>
      <c r="B125" s="9" t="s">
        <v>124</v>
      </c>
    </row>
    <row r="126" spans="1:2" hidden="1">
      <c r="A126" s="8" t="s">
        <v>122</v>
      </c>
      <c r="B126" s="9" t="s">
        <v>125</v>
      </c>
    </row>
    <row r="127" spans="1:2" hidden="1">
      <c r="A127" s="29" t="s">
        <v>127</v>
      </c>
      <c r="B127" s="30" t="s">
        <v>128</v>
      </c>
    </row>
    <row r="128" spans="1:2" ht="13.5" hidden="1" thickBot="1">
      <c r="A128" s="32"/>
      <c r="B128" s="33" t="s">
        <v>129</v>
      </c>
    </row>
    <row r="129" spans="1:14" hidden="1"/>
    <row r="130" spans="1:14" hidden="1"/>
    <row r="131" spans="1:14" hidden="1"/>
    <row r="132" spans="1:14" hidden="1"/>
    <row r="133" spans="1:14" hidden="1"/>
    <row r="134" spans="1:14" hidden="1"/>
    <row r="135" spans="1:14" hidden="1"/>
    <row r="136" spans="1:14" hidden="1">
      <c r="B136" s="52"/>
      <c r="C136" s="41"/>
      <c r="D136" s="41"/>
      <c r="E136" s="41"/>
      <c r="F136" s="41"/>
      <c r="G136" s="41"/>
      <c r="H136" s="41"/>
      <c r="I136" s="41"/>
      <c r="J136" s="41"/>
      <c r="K136" s="41"/>
      <c r="L136" s="41"/>
      <c r="M136" s="41"/>
      <c r="N136" s="41"/>
    </row>
    <row r="137" spans="1:14" ht="17.25" hidden="1" thickBot="1">
      <c r="A137" s="209"/>
      <c r="B137" s="210"/>
      <c r="C137" s="211">
        <v>2017</v>
      </c>
      <c r="D137" s="212"/>
      <c r="E137" s="212"/>
      <c r="F137" s="212"/>
      <c r="G137" s="212"/>
      <c r="H137" s="212"/>
      <c r="I137" s="212"/>
      <c r="J137" s="212"/>
      <c r="K137" s="212"/>
      <c r="L137" s="212"/>
      <c r="M137" s="212"/>
      <c r="N137" s="213"/>
    </row>
    <row r="138" spans="1:14" ht="14.25" hidden="1" thickBot="1">
      <c r="A138" s="46" t="s">
        <v>1</v>
      </c>
      <c r="B138" s="47" t="s">
        <v>2</v>
      </c>
    </row>
    <row r="139" spans="1:14" hidden="1">
      <c r="A139" s="8" t="s">
        <v>17</v>
      </c>
      <c r="B139" s="9" t="s">
        <v>18</v>
      </c>
    </row>
    <row r="140" spans="1:14" hidden="1">
      <c r="A140" s="8" t="s">
        <v>137</v>
      </c>
      <c r="B140" s="9" t="s">
        <v>28</v>
      </c>
    </row>
    <row r="141" spans="1:14" hidden="1">
      <c r="A141" s="8" t="s">
        <v>21</v>
      </c>
      <c r="B141" s="9" t="s">
        <v>22</v>
      </c>
    </row>
    <row r="142" spans="1:14" hidden="1">
      <c r="A142" s="16" t="s">
        <v>23</v>
      </c>
      <c r="B142" s="17" t="s">
        <v>24</v>
      </c>
    </row>
    <row r="143" spans="1:14" hidden="1">
      <c r="A143" s="16" t="s">
        <v>25</v>
      </c>
      <c r="B143" s="17" t="s">
        <v>138</v>
      </c>
    </row>
    <row r="144" spans="1:14" hidden="1">
      <c r="A144" s="8" t="s">
        <v>27</v>
      </c>
      <c r="B144" s="9" t="s">
        <v>28</v>
      </c>
    </row>
    <row r="145" spans="1:2" hidden="1">
      <c r="A145" s="8" t="s">
        <v>29</v>
      </c>
      <c r="B145" s="9" t="s">
        <v>30</v>
      </c>
    </row>
    <row r="146" spans="1:2" hidden="1">
      <c r="A146" s="8" t="s">
        <v>31</v>
      </c>
      <c r="B146" s="9" t="s">
        <v>32</v>
      </c>
    </row>
    <row r="147" spans="1:2" hidden="1">
      <c r="A147" s="8" t="s">
        <v>33</v>
      </c>
      <c r="B147" s="9" t="s">
        <v>34</v>
      </c>
    </row>
    <row r="148" spans="1:2" hidden="1">
      <c r="A148" s="16" t="s">
        <v>35</v>
      </c>
      <c r="B148" s="17" t="s">
        <v>36</v>
      </c>
    </row>
    <row r="149" spans="1:2" hidden="1">
      <c r="A149" s="8" t="s">
        <v>37</v>
      </c>
      <c r="B149" s="9" t="s">
        <v>38</v>
      </c>
    </row>
    <row r="150" spans="1:2" hidden="1">
      <c r="A150" s="8" t="s">
        <v>39</v>
      </c>
      <c r="B150" s="9" t="s">
        <v>40</v>
      </c>
    </row>
    <row r="151" spans="1:2" hidden="1">
      <c r="A151" s="8" t="s">
        <v>41</v>
      </c>
      <c r="B151" s="9" t="s">
        <v>42</v>
      </c>
    </row>
    <row r="152" spans="1:2" hidden="1">
      <c r="A152" s="8" t="s">
        <v>43</v>
      </c>
      <c r="B152" s="17" t="s">
        <v>28</v>
      </c>
    </row>
    <row r="153" spans="1:2" hidden="1">
      <c r="A153" s="8" t="s">
        <v>139</v>
      </c>
      <c r="B153" s="9" t="s">
        <v>140</v>
      </c>
    </row>
    <row r="154" spans="1:2" hidden="1">
      <c r="A154" s="8" t="s">
        <v>44</v>
      </c>
      <c r="B154" s="9" t="s">
        <v>28</v>
      </c>
    </row>
    <row r="155" spans="1:2" hidden="1">
      <c r="A155" s="8" t="s">
        <v>45</v>
      </c>
      <c r="B155" s="9" t="s">
        <v>46</v>
      </c>
    </row>
    <row r="156" spans="1:2" hidden="1">
      <c r="A156" s="8" t="s">
        <v>141</v>
      </c>
      <c r="B156" s="49" t="s">
        <v>142</v>
      </c>
    </row>
    <row r="157" spans="1:2" hidden="1">
      <c r="A157" s="8" t="s">
        <v>47</v>
      </c>
      <c r="B157" s="9" t="s">
        <v>48</v>
      </c>
    </row>
    <row r="158" spans="1:2" hidden="1">
      <c r="A158" s="8" t="s">
        <v>49</v>
      </c>
      <c r="B158" s="9" t="s">
        <v>143</v>
      </c>
    </row>
    <row r="159" spans="1:2" hidden="1">
      <c r="A159" s="8" t="s">
        <v>51</v>
      </c>
      <c r="B159" s="9" t="s">
        <v>52</v>
      </c>
    </row>
    <row r="160" spans="1:2" hidden="1">
      <c r="A160" s="8" t="s">
        <v>53</v>
      </c>
      <c r="B160" s="21" t="s">
        <v>54</v>
      </c>
    </row>
    <row r="161" spans="1:2" hidden="1">
      <c r="A161" s="8" t="s">
        <v>144</v>
      </c>
      <c r="B161" s="9" t="s">
        <v>145</v>
      </c>
    </row>
    <row r="162" spans="1:2" hidden="1">
      <c r="A162" s="8" t="s">
        <v>146</v>
      </c>
      <c r="B162" s="9" t="s">
        <v>67</v>
      </c>
    </row>
    <row r="163" spans="1:2" hidden="1">
      <c r="A163" s="8" t="s">
        <v>147</v>
      </c>
      <c r="B163" s="9" t="s">
        <v>56</v>
      </c>
    </row>
    <row r="164" spans="1:2" hidden="1">
      <c r="A164" s="8" t="s">
        <v>57</v>
      </c>
      <c r="B164" s="9" t="s">
        <v>58</v>
      </c>
    </row>
    <row r="165" spans="1:2" hidden="1">
      <c r="A165" s="16" t="s">
        <v>148</v>
      </c>
      <c r="B165" s="17" t="s">
        <v>60</v>
      </c>
    </row>
    <row r="166" spans="1:2" hidden="1">
      <c r="A166" s="8" t="s">
        <v>61</v>
      </c>
      <c r="B166" s="9" t="s">
        <v>28</v>
      </c>
    </row>
    <row r="167" spans="1:2" hidden="1">
      <c r="A167" s="8" t="s">
        <v>62</v>
      </c>
      <c r="B167" s="9" t="s">
        <v>63</v>
      </c>
    </row>
    <row r="168" spans="1:2" hidden="1">
      <c r="A168" s="16" t="s">
        <v>64</v>
      </c>
      <c r="B168" s="17" t="s">
        <v>149</v>
      </c>
    </row>
    <row r="169" spans="1:2" hidden="1">
      <c r="A169" s="8" t="s">
        <v>150</v>
      </c>
      <c r="B169" s="9" t="s">
        <v>67</v>
      </c>
    </row>
    <row r="170" spans="1:2" hidden="1">
      <c r="A170" s="8" t="s">
        <v>66</v>
      </c>
      <c r="B170" s="9" t="s">
        <v>67</v>
      </c>
    </row>
    <row r="171" spans="1:2" hidden="1">
      <c r="A171" s="8" t="s">
        <v>68</v>
      </c>
      <c r="B171" s="9" t="s">
        <v>151</v>
      </c>
    </row>
    <row r="172" spans="1:2" hidden="1">
      <c r="A172" s="8" t="s">
        <v>72</v>
      </c>
      <c r="B172" s="9" t="s">
        <v>152</v>
      </c>
    </row>
    <row r="173" spans="1:2" hidden="1">
      <c r="A173" s="8" t="s">
        <v>74</v>
      </c>
      <c r="B173" s="9" t="s">
        <v>75</v>
      </c>
    </row>
    <row r="174" spans="1:2" hidden="1">
      <c r="A174" s="8" t="s">
        <v>76</v>
      </c>
      <c r="B174" s="9" t="s">
        <v>77</v>
      </c>
    </row>
    <row r="175" spans="1:2" hidden="1">
      <c r="A175" s="8" t="s">
        <v>153</v>
      </c>
      <c r="B175" s="9" t="s">
        <v>154</v>
      </c>
    </row>
    <row r="176" spans="1:2" hidden="1">
      <c r="A176" s="8" t="s">
        <v>155</v>
      </c>
      <c r="B176" s="9" t="s">
        <v>156</v>
      </c>
    </row>
    <row r="177" spans="1:2" hidden="1">
      <c r="A177" s="8" t="s">
        <v>157</v>
      </c>
      <c r="B177" s="9" t="s">
        <v>158</v>
      </c>
    </row>
    <row r="178" spans="1:2" hidden="1">
      <c r="A178" s="8" t="s">
        <v>159</v>
      </c>
      <c r="B178" s="9" t="s">
        <v>160</v>
      </c>
    </row>
    <row r="179" spans="1:2" hidden="1">
      <c r="A179" s="8" t="s">
        <v>161</v>
      </c>
      <c r="B179" s="9" t="s">
        <v>162</v>
      </c>
    </row>
    <row r="180" spans="1:2" hidden="1">
      <c r="A180" s="8" t="s">
        <v>80</v>
      </c>
      <c r="B180" s="9" t="s">
        <v>81</v>
      </c>
    </row>
    <row r="181" spans="1:2" hidden="1">
      <c r="A181" s="8" t="s">
        <v>86</v>
      </c>
      <c r="B181" s="9" t="s">
        <v>87</v>
      </c>
    </row>
    <row r="182" spans="1:2" hidden="1">
      <c r="A182" s="8" t="s">
        <v>90</v>
      </c>
      <c r="B182" s="9" t="s">
        <v>91</v>
      </c>
    </row>
    <row r="183" spans="1:2" hidden="1">
      <c r="A183" s="16" t="s">
        <v>94</v>
      </c>
      <c r="B183" s="17" t="s">
        <v>163</v>
      </c>
    </row>
    <row r="184" spans="1:2" hidden="1">
      <c r="A184" s="8" t="s">
        <v>98</v>
      </c>
      <c r="B184" s="9" t="s">
        <v>99</v>
      </c>
    </row>
    <row r="185" spans="1:2" hidden="1">
      <c r="A185" s="8" t="s">
        <v>100</v>
      </c>
      <c r="B185" s="9" t="s">
        <v>101</v>
      </c>
    </row>
    <row r="186" spans="1:2" hidden="1">
      <c r="A186" s="8" t="s">
        <v>164</v>
      </c>
      <c r="B186" s="9" t="s">
        <v>50</v>
      </c>
    </row>
    <row r="187" spans="1:2" hidden="1">
      <c r="A187" s="8" t="s">
        <v>102</v>
      </c>
      <c r="B187" s="9" t="s">
        <v>103</v>
      </c>
    </row>
    <row r="188" spans="1:2" hidden="1">
      <c r="A188" s="8" t="s">
        <v>104</v>
      </c>
      <c r="B188" s="9" t="s">
        <v>105</v>
      </c>
    </row>
    <row r="189" spans="1:2" hidden="1">
      <c r="A189" s="8" t="s">
        <v>165</v>
      </c>
      <c r="B189" s="9" t="s">
        <v>166</v>
      </c>
    </row>
    <row r="190" spans="1:2" hidden="1">
      <c r="A190" s="26" t="s">
        <v>167</v>
      </c>
      <c r="B190" s="9" t="s">
        <v>168</v>
      </c>
    </row>
    <row r="191" spans="1:2" hidden="1">
      <c r="A191" s="26" t="s">
        <v>169</v>
      </c>
      <c r="B191" s="9" t="s">
        <v>109</v>
      </c>
    </row>
    <row r="192" spans="1:2" hidden="1">
      <c r="A192" s="26" t="s">
        <v>110</v>
      </c>
      <c r="B192" s="9" t="s">
        <v>170</v>
      </c>
    </row>
    <row r="193" spans="1:2" hidden="1">
      <c r="A193" s="26" t="s">
        <v>112</v>
      </c>
      <c r="B193" s="9" t="s">
        <v>113</v>
      </c>
    </row>
    <row r="194" spans="1:2" hidden="1">
      <c r="A194" s="26" t="s">
        <v>114</v>
      </c>
      <c r="B194" s="9" t="s">
        <v>115</v>
      </c>
    </row>
    <row r="195" spans="1:2" hidden="1">
      <c r="A195" s="26" t="s">
        <v>171</v>
      </c>
      <c r="B195" s="9" t="s">
        <v>172</v>
      </c>
    </row>
    <row r="196" spans="1:2" hidden="1">
      <c r="A196" s="26" t="s">
        <v>116</v>
      </c>
      <c r="B196" s="9" t="s">
        <v>117</v>
      </c>
    </row>
    <row r="197" spans="1:2" hidden="1">
      <c r="A197" s="26" t="s">
        <v>118</v>
      </c>
      <c r="B197" s="9" t="s">
        <v>119</v>
      </c>
    </row>
    <row r="198" spans="1:2" hidden="1">
      <c r="A198" s="26" t="s">
        <v>120</v>
      </c>
      <c r="B198" s="9" t="s">
        <v>173</v>
      </c>
    </row>
    <row r="199" spans="1:2" hidden="1">
      <c r="A199" s="8" t="s">
        <v>122</v>
      </c>
      <c r="B199" s="9" t="s">
        <v>123</v>
      </c>
    </row>
    <row r="200" spans="1:2" hidden="1">
      <c r="A200" s="8" t="s">
        <v>122</v>
      </c>
      <c r="B200" s="9" t="s">
        <v>124</v>
      </c>
    </row>
    <row r="201" spans="1:2" hidden="1">
      <c r="A201" s="8" t="s">
        <v>122</v>
      </c>
      <c r="B201" s="9" t="s">
        <v>125</v>
      </c>
    </row>
    <row r="202" spans="1:2" hidden="1">
      <c r="A202" s="29" t="s">
        <v>127</v>
      </c>
      <c r="B202" s="30" t="s">
        <v>128</v>
      </c>
    </row>
    <row r="203" spans="1:2" ht="13.5" hidden="1" thickBot="1">
      <c r="A203" s="32"/>
      <c r="B203" s="33" t="s">
        <v>129</v>
      </c>
    </row>
    <row r="204" spans="1:2" hidden="1"/>
    <row r="205" spans="1:2" hidden="1"/>
    <row r="206" spans="1:2" hidden="1"/>
    <row r="207" spans="1:2" hidden="1"/>
    <row r="208" spans="1:2" hidden="1"/>
    <row r="209" spans="1:2" hidden="1"/>
    <row r="210" spans="1:2" hidden="1"/>
    <row r="211" spans="1:2" hidden="1"/>
    <row r="212" spans="1:2" ht="14.25" hidden="1" thickBot="1">
      <c r="A212" s="209"/>
      <c r="B212" s="210"/>
    </row>
    <row r="213" spans="1:2" ht="14.25" hidden="1" thickBot="1">
      <c r="A213" s="46" t="s">
        <v>1</v>
      </c>
      <c r="B213" s="47" t="s">
        <v>2</v>
      </c>
    </row>
    <row r="214" spans="1:2" hidden="1">
      <c r="A214" s="8" t="s">
        <v>17</v>
      </c>
      <c r="B214" s="9" t="s">
        <v>18</v>
      </c>
    </row>
    <row r="215" spans="1:2" hidden="1">
      <c r="A215" s="8" t="s">
        <v>137</v>
      </c>
      <c r="B215" s="9" t="s">
        <v>28</v>
      </c>
    </row>
    <row r="216" spans="1:2" hidden="1">
      <c r="A216" s="8" t="s">
        <v>21</v>
      </c>
      <c r="B216" s="9" t="s">
        <v>22</v>
      </c>
    </row>
    <row r="217" spans="1:2" hidden="1">
      <c r="A217" s="16" t="s">
        <v>23</v>
      </c>
      <c r="B217" s="17" t="s">
        <v>24</v>
      </c>
    </row>
    <row r="218" spans="1:2" hidden="1">
      <c r="A218" s="16" t="s">
        <v>25</v>
      </c>
      <c r="B218" s="17" t="s">
        <v>138</v>
      </c>
    </row>
    <row r="219" spans="1:2" hidden="1">
      <c r="A219" s="8" t="s">
        <v>27</v>
      </c>
      <c r="B219" s="9" t="s">
        <v>28</v>
      </c>
    </row>
    <row r="220" spans="1:2" hidden="1">
      <c r="A220" s="8" t="s">
        <v>29</v>
      </c>
      <c r="B220" s="9" t="s">
        <v>30</v>
      </c>
    </row>
    <row r="221" spans="1:2" hidden="1">
      <c r="A221" s="8" t="s">
        <v>31</v>
      </c>
      <c r="B221" s="9" t="s">
        <v>32</v>
      </c>
    </row>
    <row r="222" spans="1:2" hidden="1">
      <c r="A222" s="8" t="s">
        <v>33</v>
      </c>
      <c r="B222" s="9" t="s">
        <v>34</v>
      </c>
    </row>
    <row r="223" spans="1:2" hidden="1">
      <c r="A223" s="16" t="s">
        <v>35</v>
      </c>
      <c r="B223" s="17" t="s">
        <v>36</v>
      </c>
    </row>
    <row r="224" spans="1:2" hidden="1">
      <c r="A224" s="8" t="s">
        <v>37</v>
      </c>
      <c r="B224" s="9" t="s">
        <v>38</v>
      </c>
    </row>
    <row r="225" spans="1:2" hidden="1">
      <c r="A225" s="8" t="s">
        <v>39</v>
      </c>
      <c r="B225" s="9" t="s">
        <v>40</v>
      </c>
    </row>
    <row r="226" spans="1:2" hidden="1">
      <c r="A226" s="8" t="s">
        <v>41</v>
      </c>
      <c r="B226" s="9" t="s">
        <v>42</v>
      </c>
    </row>
    <row r="227" spans="1:2" hidden="1">
      <c r="A227" s="8" t="s">
        <v>43</v>
      </c>
      <c r="B227" s="17" t="s">
        <v>28</v>
      </c>
    </row>
    <row r="228" spans="1:2" hidden="1">
      <c r="A228" s="8" t="s">
        <v>139</v>
      </c>
      <c r="B228" s="9" t="s">
        <v>140</v>
      </c>
    </row>
    <row r="229" spans="1:2" hidden="1">
      <c r="A229" s="8" t="s">
        <v>44</v>
      </c>
      <c r="B229" s="9" t="s">
        <v>28</v>
      </c>
    </row>
    <row r="230" spans="1:2" hidden="1">
      <c r="A230" s="8" t="s">
        <v>45</v>
      </c>
      <c r="B230" s="9" t="s">
        <v>46</v>
      </c>
    </row>
    <row r="231" spans="1:2" hidden="1">
      <c r="A231" s="8" t="s">
        <v>141</v>
      </c>
      <c r="B231" s="49" t="s">
        <v>142</v>
      </c>
    </row>
    <row r="232" spans="1:2" hidden="1">
      <c r="A232" s="8" t="s">
        <v>47</v>
      </c>
      <c r="B232" s="9" t="s">
        <v>48</v>
      </c>
    </row>
    <row r="233" spans="1:2" hidden="1">
      <c r="A233" s="8" t="s">
        <v>49</v>
      </c>
      <c r="B233" s="9" t="s">
        <v>143</v>
      </c>
    </row>
    <row r="234" spans="1:2" hidden="1">
      <c r="A234" s="8" t="s">
        <v>51</v>
      </c>
      <c r="B234" s="9" t="s">
        <v>52</v>
      </c>
    </row>
    <row r="235" spans="1:2" hidden="1">
      <c r="A235" s="8" t="s">
        <v>53</v>
      </c>
      <c r="B235" s="21" t="s">
        <v>54</v>
      </c>
    </row>
    <row r="236" spans="1:2" hidden="1">
      <c r="A236" s="8" t="s">
        <v>144</v>
      </c>
      <c r="B236" s="9" t="s">
        <v>145</v>
      </c>
    </row>
    <row r="237" spans="1:2" hidden="1">
      <c r="A237" s="8" t="s">
        <v>146</v>
      </c>
      <c r="B237" s="9" t="s">
        <v>67</v>
      </c>
    </row>
    <row r="238" spans="1:2" hidden="1">
      <c r="A238" s="8" t="s">
        <v>147</v>
      </c>
      <c r="B238" s="9" t="s">
        <v>56</v>
      </c>
    </row>
    <row r="239" spans="1:2" hidden="1">
      <c r="A239" s="8" t="s">
        <v>57</v>
      </c>
      <c r="B239" s="9" t="s">
        <v>58</v>
      </c>
    </row>
    <row r="240" spans="1:2" hidden="1">
      <c r="A240" s="16" t="s">
        <v>148</v>
      </c>
      <c r="B240" s="17" t="s">
        <v>60</v>
      </c>
    </row>
    <row r="241" spans="1:2" hidden="1">
      <c r="A241" s="8" t="s">
        <v>61</v>
      </c>
      <c r="B241" s="9" t="s">
        <v>28</v>
      </c>
    </row>
    <row r="242" spans="1:2" hidden="1">
      <c r="A242" s="8" t="s">
        <v>62</v>
      </c>
      <c r="B242" s="9" t="s">
        <v>63</v>
      </c>
    </row>
    <row r="243" spans="1:2" hidden="1">
      <c r="A243" s="16" t="s">
        <v>64</v>
      </c>
      <c r="B243" s="17" t="s">
        <v>149</v>
      </c>
    </row>
    <row r="244" spans="1:2" hidden="1">
      <c r="A244" s="8" t="s">
        <v>150</v>
      </c>
      <c r="B244" s="9" t="s">
        <v>67</v>
      </c>
    </row>
    <row r="245" spans="1:2" hidden="1">
      <c r="A245" s="8" t="s">
        <v>66</v>
      </c>
      <c r="B245" s="9" t="s">
        <v>67</v>
      </c>
    </row>
    <row r="246" spans="1:2" hidden="1">
      <c r="A246" s="8" t="s">
        <v>68</v>
      </c>
      <c r="B246" s="9" t="s">
        <v>151</v>
      </c>
    </row>
    <row r="247" spans="1:2" hidden="1">
      <c r="A247" s="8" t="s">
        <v>72</v>
      </c>
      <c r="B247" s="9" t="s">
        <v>152</v>
      </c>
    </row>
    <row r="248" spans="1:2" hidden="1">
      <c r="A248" s="8" t="s">
        <v>74</v>
      </c>
      <c r="B248" s="9" t="s">
        <v>75</v>
      </c>
    </row>
    <row r="249" spans="1:2" hidden="1">
      <c r="A249" s="8" t="s">
        <v>76</v>
      </c>
      <c r="B249" s="9" t="s">
        <v>77</v>
      </c>
    </row>
    <row r="250" spans="1:2" hidden="1">
      <c r="A250" s="8" t="s">
        <v>153</v>
      </c>
      <c r="B250" s="9" t="s">
        <v>154</v>
      </c>
    </row>
    <row r="251" spans="1:2" hidden="1">
      <c r="A251" s="8" t="s">
        <v>155</v>
      </c>
      <c r="B251" s="9" t="s">
        <v>156</v>
      </c>
    </row>
    <row r="252" spans="1:2" hidden="1">
      <c r="A252" s="8" t="s">
        <v>157</v>
      </c>
      <c r="B252" s="9" t="s">
        <v>158</v>
      </c>
    </row>
    <row r="253" spans="1:2" hidden="1">
      <c r="A253" s="8" t="s">
        <v>159</v>
      </c>
      <c r="B253" s="9" t="s">
        <v>160</v>
      </c>
    </row>
    <row r="254" spans="1:2" hidden="1">
      <c r="A254" s="8" t="s">
        <v>161</v>
      </c>
      <c r="B254" s="9" t="s">
        <v>162</v>
      </c>
    </row>
    <row r="255" spans="1:2" hidden="1">
      <c r="A255" s="8" t="s">
        <v>80</v>
      </c>
      <c r="B255" s="9" t="s">
        <v>81</v>
      </c>
    </row>
    <row r="256" spans="1:2" hidden="1">
      <c r="A256" s="8" t="s">
        <v>86</v>
      </c>
      <c r="B256" s="9" t="s">
        <v>87</v>
      </c>
    </row>
    <row r="257" spans="1:2" hidden="1">
      <c r="A257" s="8" t="s">
        <v>90</v>
      </c>
      <c r="B257" s="9" t="s">
        <v>91</v>
      </c>
    </row>
    <row r="258" spans="1:2" hidden="1">
      <c r="A258" s="16" t="s">
        <v>94</v>
      </c>
      <c r="B258" s="17" t="s">
        <v>163</v>
      </c>
    </row>
    <row r="259" spans="1:2" hidden="1">
      <c r="A259" s="8" t="s">
        <v>98</v>
      </c>
      <c r="B259" s="9" t="s">
        <v>99</v>
      </c>
    </row>
    <row r="260" spans="1:2" hidden="1">
      <c r="A260" s="8" t="s">
        <v>100</v>
      </c>
      <c r="B260" s="9" t="s">
        <v>101</v>
      </c>
    </row>
    <row r="261" spans="1:2" hidden="1">
      <c r="A261" s="8" t="s">
        <v>164</v>
      </c>
      <c r="B261" s="9" t="s">
        <v>50</v>
      </c>
    </row>
    <row r="262" spans="1:2" hidden="1">
      <c r="A262" s="8" t="s">
        <v>102</v>
      </c>
      <c r="B262" s="9" t="s">
        <v>103</v>
      </c>
    </row>
    <row r="263" spans="1:2" hidden="1">
      <c r="A263" s="8" t="s">
        <v>104</v>
      </c>
      <c r="B263" s="9" t="s">
        <v>105</v>
      </c>
    </row>
    <row r="264" spans="1:2" hidden="1">
      <c r="A264" s="8" t="s">
        <v>165</v>
      </c>
      <c r="B264" s="9" t="s">
        <v>166</v>
      </c>
    </row>
    <row r="265" spans="1:2" hidden="1">
      <c r="A265" s="26" t="s">
        <v>167</v>
      </c>
      <c r="B265" s="9" t="s">
        <v>168</v>
      </c>
    </row>
    <row r="266" spans="1:2" hidden="1">
      <c r="A266" s="26" t="s">
        <v>169</v>
      </c>
      <c r="B266" s="9" t="s">
        <v>109</v>
      </c>
    </row>
    <row r="267" spans="1:2" hidden="1">
      <c r="A267" s="26" t="s">
        <v>110</v>
      </c>
      <c r="B267" s="9" t="s">
        <v>170</v>
      </c>
    </row>
    <row r="268" spans="1:2" hidden="1">
      <c r="A268" s="26" t="s">
        <v>112</v>
      </c>
      <c r="B268" s="9" t="s">
        <v>113</v>
      </c>
    </row>
    <row r="269" spans="1:2" hidden="1">
      <c r="A269" s="26" t="s">
        <v>114</v>
      </c>
      <c r="B269" s="9" t="s">
        <v>115</v>
      </c>
    </row>
    <row r="270" spans="1:2" hidden="1">
      <c r="A270" s="26" t="s">
        <v>171</v>
      </c>
      <c r="B270" s="9" t="s">
        <v>172</v>
      </c>
    </row>
    <row r="271" spans="1:2" hidden="1">
      <c r="A271" s="26" t="s">
        <v>116</v>
      </c>
      <c r="B271" s="9" t="s">
        <v>117</v>
      </c>
    </row>
    <row r="272" spans="1:2" hidden="1">
      <c r="A272" s="26" t="s">
        <v>118</v>
      </c>
      <c r="B272" s="9" t="s">
        <v>119</v>
      </c>
    </row>
    <row r="273" spans="1:3" hidden="1">
      <c r="A273" s="26" t="s">
        <v>120</v>
      </c>
      <c r="B273" s="9" t="s">
        <v>173</v>
      </c>
    </row>
    <row r="274" spans="1:3" hidden="1">
      <c r="A274" s="8" t="s">
        <v>122</v>
      </c>
      <c r="B274" s="9" t="s">
        <v>123</v>
      </c>
    </row>
    <row r="275" spans="1:3" hidden="1">
      <c r="A275" s="8" t="s">
        <v>122</v>
      </c>
      <c r="B275" s="9" t="s">
        <v>124</v>
      </c>
    </row>
    <row r="276" spans="1:3" hidden="1">
      <c r="A276" s="8" t="s">
        <v>122</v>
      </c>
      <c r="B276" s="9" t="s">
        <v>125</v>
      </c>
    </row>
    <row r="277" spans="1:3" hidden="1">
      <c r="A277" s="29" t="s">
        <v>127</v>
      </c>
      <c r="B277" s="30" t="s">
        <v>128</v>
      </c>
    </row>
    <row r="278" spans="1:3" ht="13.5" hidden="1" thickBot="1">
      <c r="A278" s="32"/>
      <c r="B278" s="33" t="s">
        <v>129</v>
      </c>
    </row>
    <row r="279" spans="1:3" hidden="1"/>
    <row r="280" spans="1:3" hidden="1"/>
    <row r="281" spans="1:3" hidden="1"/>
    <row r="282" spans="1:3" hidden="1"/>
    <row r="283" spans="1:3" hidden="1"/>
    <row r="284" spans="1:3" hidden="1"/>
    <row r="285" spans="1:3" hidden="1"/>
    <row r="286" spans="1:3" hidden="1">
      <c r="C286" s="4"/>
    </row>
    <row r="287" spans="1:3" ht="14.25" hidden="1" thickBot="1">
      <c r="A287" s="209"/>
      <c r="B287" s="210"/>
    </row>
    <row r="288" spans="1:3" ht="14.25" hidden="1" thickBot="1">
      <c r="A288" s="46" t="s">
        <v>1</v>
      </c>
      <c r="B288" s="47" t="s">
        <v>2</v>
      </c>
    </row>
    <row r="289" spans="1:2" hidden="1">
      <c r="A289" s="8" t="s">
        <v>17</v>
      </c>
      <c r="B289" s="9" t="s">
        <v>18</v>
      </c>
    </row>
    <row r="290" spans="1:2" hidden="1">
      <c r="A290" s="8" t="s">
        <v>137</v>
      </c>
      <c r="B290" s="9" t="s">
        <v>28</v>
      </c>
    </row>
    <row r="291" spans="1:2" hidden="1">
      <c r="A291" s="8" t="s">
        <v>21</v>
      </c>
      <c r="B291" s="9" t="s">
        <v>22</v>
      </c>
    </row>
    <row r="292" spans="1:2" hidden="1">
      <c r="A292" s="16" t="s">
        <v>23</v>
      </c>
      <c r="B292" s="17" t="s">
        <v>24</v>
      </c>
    </row>
    <row r="293" spans="1:2" hidden="1">
      <c r="A293" s="16" t="s">
        <v>25</v>
      </c>
      <c r="B293" s="17" t="s">
        <v>138</v>
      </c>
    </row>
    <row r="294" spans="1:2" hidden="1">
      <c r="A294" s="8" t="s">
        <v>27</v>
      </c>
      <c r="B294" s="9" t="s">
        <v>28</v>
      </c>
    </row>
    <row r="295" spans="1:2" hidden="1">
      <c r="A295" s="8" t="s">
        <v>29</v>
      </c>
      <c r="B295" s="9" t="s">
        <v>30</v>
      </c>
    </row>
    <row r="296" spans="1:2" hidden="1">
      <c r="A296" s="8" t="s">
        <v>31</v>
      </c>
      <c r="B296" s="9" t="s">
        <v>32</v>
      </c>
    </row>
    <row r="297" spans="1:2" hidden="1">
      <c r="A297" s="8" t="s">
        <v>33</v>
      </c>
      <c r="B297" s="9" t="s">
        <v>34</v>
      </c>
    </row>
    <row r="298" spans="1:2" hidden="1">
      <c r="A298" s="16" t="s">
        <v>35</v>
      </c>
      <c r="B298" s="17" t="s">
        <v>36</v>
      </c>
    </row>
    <row r="299" spans="1:2" hidden="1">
      <c r="A299" s="8" t="s">
        <v>37</v>
      </c>
      <c r="B299" s="9" t="s">
        <v>38</v>
      </c>
    </row>
    <row r="300" spans="1:2" hidden="1">
      <c r="A300" s="8" t="s">
        <v>39</v>
      </c>
      <c r="B300" s="9" t="s">
        <v>40</v>
      </c>
    </row>
    <row r="301" spans="1:2" hidden="1">
      <c r="A301" s="8" t="s">
        <v>41</v>
      </c>
      <c r="B301" s="9" t="s">
        <v>42</v>
      </c>
    </row>
    <row r="302" spans="1:2" hidden="1">
      <c r="A302" s="8" t="s">
        <v>43</v>
      </c>
      <c r="B302" s="17" t="s">
        <v>28</v>
      </c>
    </row>
    <row r="303" spans="1:2" hidden="1">
      <c r="A303" s="8" t="s">
        <v>139</v>
      </c>
      <c r="B303" s="9" t="s">
        <v>140</v>
      </c>
    </row>
    <row r="304" spans="1:2" hidden="1">
      <c r="A304" s="8" t="s">
        <v>44</v>
      </c>
      <c r="B304" s="9" t="s">
        <v>28</v>
      </c>
    </row>
    <row r="305" spans="1:2" hidden="1">
      <c r="A305" s="8" t="s">
        <v>45</v>
      </c>
      <c r="B305" s="9" t="s">
        <v>46</v>
      </c>
    </row>
    <row r="306" spans="1:2" hidden="1">
      <c r="A306" s="8" t="s">
        <v>141</v>
      </c>
      <c r="B306" s="49" t="s">
        <v>142</v>
      </c>
    </row>
    <row r="307" spans="1:2" hidden="1">
      <c r="A307" s="8" t="s">
        <v>47</v>
      </c>
      <c r="B307" s="9" t="s">
        <v>48</v>
      </c>
    </row>
    <row r="308" spans="1:2" hidden="1">
      <c r="A308" s="8" t="s">
        <v>49</v>
      </c>
      <c r="B308" s="9" t="s">
        <v>143</v>
      </c>
    </row>
    <row r="309" spans="1:2" hidden="1">
      <c r="A309" s="8" t="s">
        <v>51</v>
      </c>
      <c r="B309" s="9" t="s">
        <v>52</v>
      </c>
    </row>
    <row r="310" spans="1:2" hidden="1">
      <c r="A310" s="8" t="s">
        <v>53</v>
      </c>
      <c r="B310" s="21" t="s">
        <v>54</v>
      </c>
    </row>
    <row r="311" spans="1:2" hidden="1">
      <c r="A311" s="8" t="s">
        <v>144</v>
      </c>
      <c r="B311" s="9" t="s">
        <v>145</v>
      </c>
    </row>
    <row r="312" spans="1:2" hidden="1">
      <c r="A312" s="8" t="s">
        <v>146</v>
      </c>
      <c r="B312" s="9" t="s">
        <v>67</v>
      </c>
    </row>
    <row r="313" spans="1:2" hidden="1">
      <c r="A313" s="8" t="s">
        <v>147</v>
      </c>
      <c r="B313" s="9" t="s">
        <v>56</v>
      </c>
    </row>
    <row r="314" spans="1:2" hidden="1">
      <c r="A314" s="8" t="s">
        <v>57</v>
      </c>
      <c r="B314" s="9" t="s">
        <v>58</v>
      </c>
    </row>
    <row r="315" spans="1:2" hidden="1">
      <c r="A315" s="16" t="s">
        <v>148</v>
      </c>
      <c r="B315" s="17" t="s">
        <v>60</v>
      </c>
    </row>
    <row r="316" spans="1:2" hidden="1">
      <c r="A316" s="8" t="s">
        <v>61</v>
      </c>
      <c r="B316" s="9" t="s">
        <v>28</v>
      </c>
    </row>
    <row r="317" spans="1:2" hidden="1">
      <c r="A317" s="8" t="s">
        <v>62</v>
      </c>
      <c r="B317" s="9" t="s">
        <v>63</v>
      </c>
    </row>
    <row r="318" spans="1:2" hidden="1">
      <c r="A318" s="16" t="s">
        <v>64</v>
      </c>
      <c r="B318" s="17" t="s">
        <v>149</v>
      </c>
    </row>
    <row r="319" spans="1:2" hidden="1">
      <c r="A319" s="8" t="s">
        <v>150</v>
      </c>
      <c r="B319" s="9" t="s">
        <v>67</v>
      </c>
    </row>
    <row r="320" spans="1:2" hidden="1">
      <c r="A320" s="8" t="s">
        <v>66</v>
      </c>
      <c r="B320" s="9" t="s">
        <v>67</v>
      </c>
    </row>
    <row r="321" spans="1:2" hidden="1">
      <c r="A321" s="8" t="s">
        <v>68</v>
      </c>
      <c r="B321" s="9" t="s">
        <v>151</v>
      </c>
    </row>
    <row r="322" spans="1:2" hidden="1">
      <c r="A322" s="8" t="s">
        <v>72</v>
      </c>
      <c r="B322" s="9" t="s">
        <v>152</v>
      </c>
    </row>
    <row r="323" spans="1:2" hidden="1">
      <c r="A323" s="8" t="s">
        <v>74</v>
      </c>
      <c r="B323" s="9" t="s">
        <v>75</v>
      </c>
    </row>
    <row r="324" spans="1:2" hidden="1">
      <c r="A324" s="8" t="s">
        <v>76</v>
      </c>
      <c r="B324" s="9" t="s">
        <v>77</v>
      </c>
    </row>
    <row r="325" spans="1:2" hidden="1">
      <c r="A325" s="8" t="s">
        <v>153</v>
      </c>
      <c r="B325" s="9" t="s">
        <v>154</v>
      </c>
    </row>
    <row r="326" spans="1:2" hidden="1">
      <c r="A326" s="8" t="s">
        <v>155</v>
      </c>
      <c r="B326" s="9" t="s">
        <v>156</v>
      </c>
    </row>
    <row r="327" spans="1:2" hidden="1">
      <c r="A327" s="8" t="s">
        <v>157</v>
      </c>
      <c r="B327" s="9" t="s">
        <v>158</v>
      </c>
    </row>
    <row r="328" spans="1:2" hidden="1">
      <c r="A328" s="8" t="s">
        <v>159</v>
      </c>
      <c r="B328" s="9" t="s">
        <v>160</v>
      </c>
    </row>
    <row r="329" spans="1:2" hidden="1">
      <c r="A329" s="8" t="s">
        <v>161</v>
      </c>
      <c r="B329" s="9" t="s">
        <v>162</v>
      </c>
    </row>
    <row r="330" spans="1:2" hidden="1">
      <c r="A330" s="8" t="s">
        <v>80</v>
      </c>
      <c r="B330" s="9" t="s">
        <v>81</v>
      </c>
    </row>
    <row r="331" spans="1:2" hidden="1">
      <c r="A331" s="8" t="s">
        <v>86</v>
      </c>
      <c r="B331" s="9" t="s">
        <v>87</v>
      </c>
    </row>
    <row r="332" spans="1:2" hidden="1">
      <c r="A332" s="8" t="s">
        <v>90</v>
      </c>
      <c r="B332" s="9" t="s">
        <v>91</v>
      </c>
    </row>
    <row r="333" spans="1:2" hidden="1">
      <c r="A333" s="16" t="s">
        <v>94</v>
      </c>
      <c r="B333" s="17" t="s">
        <v>163</v>
      </c>
    </row>
    <row r="334" spans="1:2" hidden="1">
      <c r="A334" s="8" t="s">
        <v>98</v>
      </c>
      <c r="B334" s="9" t="s">
        <v>99</v>
      </c>
    </row>
    <row r="335" spans="1:2" hidden="1">
      <c r="A335" s="8" t="s">
        <v>100</v>
      </c>
      <c r="B335" s="9" t="s">
        <v>101</v>
      </c>
    </row>
    <row r="336" spans="1:2" hidden="1">
      <c r="A336" s="8" t="s">
        <v>164</v>
      </c>
      <c r="B336" s="9" t="s">
        <v>50</v>
      </c>
    </row>
    <row r="337" spans="1:2" hidden="1">
      <c r="A337" s="8" t="s">
        <v>102</v>
      </c>
      <c r="B337" s="9" t="s">
        <v>103</v>
      </c>
    </row>
    <row r="338" spans="1:2" hidden="1">
      <c r="A338" s="8" t="s">
        <v>104</v>
      </c>
      <c r="B338" s="9" t="s">
        <v>105</v>
      </c>
    </row>
    <row r="339" spans="1:2" hidden="1">
      <c r="A339" s="8" t="s">
        <v>165</v>
      </c>
      <c r="B339" s="9" t="s">
        <v>166</v>
      </c>
    </row>
    <row r="340" spans="1:2" hidden="1">
      <c r="A340" s="26" t="s">
        <v>167</v>
      </c>
      <c r="B340" s="9" t="s">
        <v>168</v>
      </c>
    </row>
    <row r="341" spans="1:2" hidden="1">
      <c r="A341" s="26" t="s">
        <v>169</v>
      </c>
      <c r="B341" s="9" t="s">
        <v>109</v>
      </c>
    </row>
    <row r="342" spans="1:2" hidden="1">
      <c r="A342" s="26" t="s">
        <v>110</v>
      </c>
      <c r="B342" s="9" t="s">
        <v>170</v>
      </c>
    </row>
    <row r="343" spans="1:2" hidden="1">
      <c r="A343" s="26" t="s">
        <v>112</v>
      </c>
      <c r="B343" s="9" t="s">
        <v>113</v>
      </c>
    </row>
    <row r="344" spans="1:2" hidden="1">
      <c r="A344" s="26" t="s">
        <v>114</v>
      </c>
      <c r="B344" s="9" t="s">
        <v>115</v>
      </c>
    </row>
    <row r="345" spans="1:2" hidden="1">
      <c r="A345" s="26" t="s">
        <v>171</v>
      </c>
      <c r="B345" s="9" t="s">
        <v>172</v>
      </c>
    </row>
    <row r="346" spans="1:2" hidden="1">
      <c r="A346" s="26" t="s">
        <v>116</v>
      </c>
      <c r="B346" s="9" t="s">
        <v>117</v>
      </c>
    </row>
    <row r="347" spans="1:2" hidden="1">
      <c r="A347" s="26" t="s">
        <v>118</v>
      </c>
      <c r="B347" s="9" t="s">
        <v>119</v>
      </c>
    </row>
    <row r="348" spans="1:2" hidden="1">
      <c r="A348" s="26" t="s">
        <v>120</v>
      </c>
      <c r="B348" s="9" t="s">
        <v>173</v>
      </c>
    </row>
    <row r="349" spans="1:2" hidden="1">
      <c r="A349" s="8" t="s">
        <v>122</v>
      </c>
      <c r="B349" s="9" t="s">
        <v>123</v>
      </c>
    </row>
    <row r="350" spans="1:2" hidden="1">
      <c r="A350" s="8" t="s">
        <v>122</v>
      </c>
      <c r="B350" s="9" t="s">
        <v>124</v>
      </c>
    </row>
    <row r="351" spans="1:2" hidden="1">
      <c r="A351" s="8" t="s">
        <v>122</v>
      </c>
      <c r="B351" s="9" t="s">
        <v>125</v>
      </c>
    </row>
    <row r="352" spans="1:2" hidden="1">
      <c r="A352" s="29" t="s">
        <v>127</v>
      </c>
      <c r="B352" s="30" t="s">
        <v>128</v>
      </c>
    </row>
    <row r="353" spans="1:2" ht="13.5" hidden="1" thickBot="1">
      <c r="A353" s="32"/>
      <c r="B353" s="33" t="s">
        <v>129</v>
      </c>
    </row>
    <row r="354" spans="1:2" hidden="1"/>
    <row r="355" spans="1:2" hidden="1"/>
    <row r="356" spans="1:2" hidden="1"/>
    <row r="357" spans="1:2" hidden="1"/>
    <row r="358" spans="1:2" hidden="1"/>
    <row r="359" spans="1:2" hidden="1"/>
    <row r="360" spans="1:2" hidden="1"/>
    <row r="361" spans="1:2" hidden="1"/>
    <row r="362" spans="1:2" ht="14.25" hidden="1" thickBot="1">
      <c r="A362" s="209"/>
      <c r="B362" s="210"/>
    </row>
    <row r="363" spans="1:2" ht="14.25" hidden="1" thickBot="1">
      <c r="A363" s="46" t="s">
        <v>1</v>
      </c>
      <c r="B363" s="47" t="s">
        <v>2</v>
      </c>
    </row>
    <row r="364" spans="1:2" hidden="1">
      <c r="A364" s="8" t="s">
        <v>17</v>
      </c>
      <c r="B364" s="9" t="s">
        <v>18</v>
      </c>
    </row>
    <row r="365" spans="1:2" hidden="1">
      <c r="A365" s="8" t="s">
        <v>137</v>
      </c>
      <c r="B365" s="9" t="s">
        <v>28</v>
      </c>
    </row>
    <row r="366" spans="1:2" hidden="1">
      <c r="A366" s="8" t="s">
        <v>21</v>
      </c>
      <c r="B366" s="9" t="s">
        <v>22</v>
      </c>
    </row>
    <row r="367" spans="1:2" hidden="1">
      <c r="A367" s="16" t="s">
        <v>23</v>
      </c>
      <c r="B367" s="17" t="s">
        <v>24</v>
      </c>
    </row>
    <row r="368" spans="1:2" hidden="1">
      <c r="A368" s="16" t="s">
        <v>25</v>
      </c>
      <c r="B368" s="17" t="s">
        <v>138</v>
      </c>
    </row>
    <row r="369" spans="1:2" hidden="1">
      <c r="A369" s="8" t="s">
        <v>27</v>
      </c>
      <c r="B369" s="9" t="s">
        <v>28</v>
      </c>
    </row>
    <row r="370" spans="1:2" hidden="1">
      <c r="A370" s="8" t="s">
        <v>29</v>
      </c>
      <c r="B370" s="9" t="s">
        <v>30</v>
      </c>
    </row>
    <row r="371" spans="1:2" hidden="1">
      <c r="A371" s="8" t="s">
        <v>31</v>
      </c>
      <c r="B371" s="9" t="s">
        <v>32</v>
      </c>
    </row>
    <row r="372" spans="1:2" hidden="1">
      <c r="A372" s="8" t="s">
        <v>33</v>
      </c>
      <c r="B372" s="9" t="s">
        <v>34</v>
      </c>
    </row>
    <row r="373" spans="1:2" hidden="1">
      <c r="A373" s="16" t="s">
        <v>35</v>
      </c>
      <c r="B373" s="17" t="s">
        <v>36</v>
      </c>
    </row>
    <row r="374" spans="1:2" hidden="1">
      <c r="A374" s="8" t="s">
        <v>37</v>
      </c>
      <c r="B374" s="9" t="s">
        <v>38</v>
      </c>
    </row>
    <row r="375" spans="1:2" hidden="1">
      <c r="A375" s="8" t="s">
        <v>39</v>
      </c>
      <c r="B375" s="9" t="s">
        <v>40</v>
      </c>
    </row>
    <row r="376" spans="1:2" hidden="1">
      <c r="A376" s="8" t="s">
        <v>41</v>
      </c>
      <c r="B376" s="9" t="s">
        <v>42</v>
      </c>
    </row>
    <row r="377" spans="1:2" hidden="1">
      <c r="A377" s="8" t="s">
        <v>43</v>
      </c>
      <c r="B377" s="17" t="s">
        <v>28</v>
      </c>
    </row>
    <row r="378" spans="1:2" hidden="1">
      <c r="A378" s="8" t="s">
        <v>139</v>
      </c>
      <c r="B378" s="9" t="s">
        <v>140</v>
      </c>
    </row>
    <row r="379" spans="1:2" hidden="1">
      <c r="A379" s="8" t="s">
        <v>44</v>
      </c>
      <c r="B379" s="9" t="s">
        <v>28</v>
      </c>
    </row>
    <row r="380" spans="1:2" hidden="1">
      <c r="A380" s="8" t="s">
        <v>45</v>
      </c>
      <c r="B380" s="9" t="s">
        <v>46</v>
      </c>
    </row>
    <row r="381" spans="1:2" hidden="1">
      <c r="A381" s="8" t="s">
        <v>141</v>
      </c>
      <c r="B381" s="49" t="s">
        <v>142</v>
      </c>
    </row>
    <row r="382" spans="1:2" hidden="1">
      <c r="A382" s="8" t="s">
        <v>47</v>
      </c>
      <c r="B382" s="9" t="s">
        <v>48</v>
      </c>
    </row>
    <row r="383" spans="1:2" hidden="1">
      <c r="A383" s="8" t="s">
        <v>49</v>
      </c>
      <c r="B383" s="9" t="s">
        <v>143</v>
      </c>
    </row>
    <row r="384" spans="1:2" hidden="1">
      <c r="A384" s="8" t="s">
        <v>51</v>
      </c>
      <c r="B384" s="9" t="s">
        <v>52</v>
      </c>
    </row>
    <row r="385" spans="1:2" hidden="1">
      <c r="A385" s="8" t="s">
        <v>53</v>
      </c>
      <c r="B385" s="21" t="s">
        <v>54</v>
      </c>
    </row>
    <row r="386" spans="1:2" hidden="1">
      <c r="A386" s="8" t="s">
        <v>144</v>
      </c>
      <c r="B386" s="9" t="s">
        <v>145</v>
      </c>
    </row>
    <row r="387" spans="1:2" hidden="1">
      <c r="A387" s="8" t="s">
        <v>146</v>
      </c>
      <c r="B387" s="9" t="s">
        <v>67</v>
      </c>
    </row>
    <row r="388" spans="1:2" hidden="1">
      <c r="A388" s="8" t="s">
        <v>147</v>
      </c>
      <c r="B388" s="9" t="s">
        <v>56</v>
      </c>
    </row>
    <row r="389" spans="1:2" hidden="1">
      <c r="A389" s="8" t="s">
        <v>57</v>
      </c>
      <c r="B389" s="9" t="s">
        <v>58</v>
      </c>
    </row>
    <row r="390" spans="1:2" hidden="1">
      <c r="A390" s="16" t="s">
        <v>148</v>
      </c>
      <c r="B390" s="17" t="s">
        <v>60</v>
      </c>
    </row>
    <row r="391" spans="1:2" hidden="1">
      <c r="A391" s="8" t="s">
        <v>61</v>
      </c>
      <c r="B391" s="9" t="s">
        <v>28</v>
      </c>
    </row>
    <row r="392" spans="1:2" hidden="1">
      <c r="A392" s="8" t="s">
        <v>62</v>
      </c>
      <c r="B392" s="9" t="s">
        <v>63</v>
      </c>
    </row>
    <row r="393" spans="1:2" hidden="1">
      <c r="A393" s="16" t="s">
        <v>64</v>
      </c>
      <c r="B393" s="17" t="s">
        <v>149</v>
      </c>
    </row>
    <row r="394" spans="1:2" hidden="1">
      <c r="A394" s="8" t="s">
        <v>150</v>
      </c>
      <c r="B394" s="9" t="s">
        <v>67</v>
      </c>
    </row>
    <row r="395" spans="1:2" hidden="1">
      <c r="A395" s="8" t="s">
        <v>66</v>
      </c>
      <c r="B395" s="9" t="s">
        <v>67</v>
      </c>
    </row>
    <row r="396" spans="1:2" hidden="1">
      <c r="A396" s="8" t="s">
        <v>68</v>
      </c>
      <c r="B396" s="9" t="s">
        <v>151</v>
      </c>
    </row>
    <row r="397" spans="1:2" hidden="1">
      <c r="A397" s="8" t="s">
        <v>72</v>
      </c>
      <c r="B397" s="9" t="s">
        <v>152</v>
      </c>
    </row>
    <row r="398" spans="1:2" hidden="1">
      <c r="A398" s="8" t="s">
        <v>74</v>
      </c>
      <c r="B398" s="9" t="s">
        <v>75</v>
      </c>
    </row>
    <row r="399" spans="1:2" hidden="1">
      <c r="A399" s="8" t="s">
        <v>76</v>
      </c>
      <c r="B399" s="9" t="s">
        <v>77</v>
      </c>
    </row>
    <row r="400" spans="1:2" hidden="1">
      <c r="A400" s="8" t="s">
        <v>153</v>
      </c>
      <c r="B400" s="9" t="s">
        <v>154</v>
      </c>
    </row>
    <row r="401" spans="1:2" hidden="1">
      <c r="A401" s="8" t="s">
        <v>155</v>
      </c>
      <c r="B401" s="9" t="s">
        <v>156</v>
      </c>
    </row>
    <row r="402" spans="1:2" hidden="1">
      <c r="A402" s="8" t="s">
        <v>157</v>
      </c>
      <c r="B402" s="9" t="s">
        <v>158</v>
      </c>
    </row>
    <row r="403" spans="1:2" hidden="1">
      <c r="A403" s="8" t="s">
        <v>159</v>
      </c>
      <c r="B403" s="9" t="s">
        <v>160</v>
      </c>
    </row>
    <row r="404" spans="1:2" hidden="1">
      <c r="A404" s="8" t="s">
        <v>161</v>
      </c>
      <c r="B404" s="9" t="s">
        <v>162</v>
      </c>
    </row>
    <row r="405" spans="1:2" hidden="1">
      <c r="A405" s="8" t="s">
        <v>80</v>
      </c>
      <c r="B405" s="9" t="s">
        <v>81</v>
      </c>
    </row>
    <row r="406" spans="1:2" hidden="1">
      <c r="A406" s="8" t="s">
        <v>86</v>
      </c>
      <c r="B406" s="9" t="s">
        <v>87</v>
      </c>
    </row>
    <row r="407" spans="1:2" hidden="1">
      <c r="A407" s="8" t="s">
        <v>90</v>
      </c>
      <c r="B407" s="9" t="s">
        <v>91</v>
      </c>
    </row>
    <row r="408" spans="1:2" hidden="1">
      <c r="A408" s="16" t="s">
        <v>94</v>
      </c>
      <c r="B408" s="17" t="s">
        <v>163</v>
      </c>
    </row>
    <row r="409" spans="1:2" hidden="1">
      <c r="A409" s="8" t="s">
        <v>98</v>
      </c>
      <c r="B409" s="9" t="s">
        <v>99</v>
      </c>
    </row>
    <row r="410" spans="1:2" hidden="1">
      <c r="A410" s="8" t="s">
        <v>100</v>
      </c>
      <c r="B410" s="9" t="s">
        <v>101</v>
      </c>
    </row>
    <row r="411" spans="1:2" hidden="1">
      <c r="A411" s="8" t="s">
        <v>164</v>
      </c>
      <c r="B411" s="9" t="s">
        <v>50</v>
      </c>
    </row>
    <row r="412" spans="1:2" hidden="1">
      <c r="A412" s="8" t="s">
        <v>102</v>
      </c>
      <c r="B412" s="9" t="s">
        <v>103</v>
      </c>
    </row>
    <row r="413" spans="1:2" hidden="1">
      <c r="A413" s="8" t="s">
        <v>104</v>
      </c>
      <c r="B413" s="9" t="s">
        <v>105</v>
      </c>
    </row>
    <row r="414" spans="1:2" hidden="1">
      <c r="A414" s="8" t="s">
        <v>165</v>
      </c>
      <c r="B414" s="9" t="s">
        <v>166</v>
      </c>
    </row>
    <row r="415" spans="1:2" hidden="1">
      <c r="A415" s="26" t="s">
        <v>167</v>
      </c>
      <c r="B415" s="9" t="s">
        <v>168</v>
      </c>
    </row>
    <row r="416" spans="1:2" hidden="1">
      <c r="A416" s="26" t="s">
        <v>169</v>
      </c>
      <c r="B416" s="9" t="s">
        <v>109</v>
      </c>
    </row>
    <row r="417" spans="1:2" hidden="1">
      <c r="A417" s="26" t="s">
        <v>110</v>
      </c>
      <c r="B417" s="9" t="s">
        <v>170</v>
      </c>
    </row>
    <row r="418" spans="1:2" hidden="1">
      <c r="A418" s="26" t="s">
        <v>112</v>
      </c>
      <c r="B418" s="9" t="s">
        <v>113</v>
      </c>
    </row>
    <row r="419" spans="1:2" hidden="1">
      <c r="A419" s="26" t="s">
        <v>114</v>
      </c>
      <c r="B419" s="9" t="s">
        <v>115</v>
      </c>
    </row>
    <row r="420" spans="1:2" hidden="1">
      <c r="A420" s="26" t="s">
        <v>171</v>
      </c>
      <c r="B420" s="9" t="s">
        <v>172</v>
      </c>
    </row>
    <row r="421" spans="1:2" hidden="1">
      <c r="A421" s="26" t="s">
        <v>116</v>
      </c>
      <c r="B421" s="9" t="s">
        <v>117</v>
      </c>
    </row>
    <row r="422" spans="1:2" hidden="1">
      <c r="A422" s="26" t="s">
        <v>118</v>
      </c>
      <c r="B422" s="9" t="s">
        <v>119</v>
      </c>
    </row>
    <row r="423" spans="1:2" hidden="1">
      <c r="A423" s="26" t="s">
        <v>120</v>
      </c>
      <c r="B423" s="9" t="s">
        <v>173</v>
      </c>
    </row>
    <row r="424" spans="1:2" hidden="1">
      <c r="A424" s="8" t="s">
        <v>122</v>
      </c>
      <c r="B424" s="9" t="s">
        <v>123</v>
      </c>
    </row>
    <row r="425" spans="1:2" hidden="1">
      <c r="A425" s="8" t="s">
        <v>122</v>
      </c>
      <c r="B425" s="9" t="s">
        <v>124</v>
      </c>
    </row>
    <row r="426" spans="1:2" hidden="1">
      <c r="A426" s="8" t="s">
        <v>122</v>
      </c>
      <c r="B426" s="9" t="s">
        <v>125</v>
      </c>
    </row>
    <row r="427" spans="1:2" hidden="1">
      <c r="A427" s="29" t="s">
        <v>127</v>
      </c>
      <c r="B427" s="30" t="s">
        <v>128</v>
      </c>
    </row>
    <row r="428" spans="1:2" ht="13.5" hidden="1" thickBot="1">
      <c r="A428" s="32"/>
      <c r="B428" s="33" t="s">
        <v>129</v>
      </c>
    </row>
    <row r="429" spans="1:2" hidden="1"/>
    <row r="430" spans="1:2" hidden="1"/>
    <row r="431" spans="1:2" hidden="1"/>
    <row r="432" spans="1:2" hidden="1"/>
    <row r="433" spans="1:14" hidden="1"/>
    <row r="434" spans="1:14" hidden="1"/>
    <row r="435" spans="1:14" hidden="1"/>
    <row r="436" spans="1:14" hidden="1">
      <c r="B436" s="52"/>
      <c r="C436" s="41"/>
      <c r="D436" s="41"/>
      <c r="E436" s="41"/>
      <c r="F436" s="41"/>
      <c r="G436" s="41"/>
      <c r="H436" s="41"/>
      <c r="I436" s="41"/>
      <c r="J436" s="41"/>
      <c r="K436" s="41"/>
      <c r="L436" s="41"/>
      <c r="M436" s="41"/>
      <c r="N436" s="41"/>
    </row>
    <row r="437" spans="1:14" ht="14.25" hidden="1" thickBot="1">
      <c r="A437" s="209"/>
      <c r="B437" s="210"/>
    </row>
    <row r="438" spans="1:14" ht="14.25" hidden="1" thickBot="1">
      <c r="A438" s="46" t="s">
        <v>1</v>
      </c>
      <c r="B438" s="47" t="s">
        <v>2</v>
      </c>
    </row>
    <row r="439" spans="1:14" hidden="1">
      <c r="A439" s="8" t="s">
        <v>17</v>
      </c>
      <c r="B439" s="9" t="s">
        <v>18</v>
      </c>
    </row>
    <row r="440" spans="1:14" hidden="1">
      <c r="A440" s="8" t="s">
        <v>137</v>
      </c>
      <c r="B440" s="9" t="s">
        <v>28</v>
      </c>
    </row>
    <row r="441" spans="1:14" hidden="1">
      <c r="A441" s="8" t="s">
        <v>21</v>
      </c>
      <c r="B441" s="9" t="s">
        <v>22</v>
      </c>
    </row>
    <row r="442" spans="1:14" hidden="1">
      <c r="A442" s="16" t="s">
        <v>23</v>
      </c>
      <c r="B442" s="17" t="s">
        <v>24</v>
      </c>
    </row>
    <row r="443" spans="1:14" hidden="1">
      <c r="A443" s="16" t="s">
        <v>25</v>
      </c>
      <c r="B443" s="17" t="s">
        <v>138</v>
      </c>
    </row>
    <row r="444" spans="1:14" hidden="1">
      <c r="A444" s="8" t="s">
        <v>27</v>
      </c>
      <c r="B444" s="9" t="s">
        <v>28</v>
      </c>
    </row>
    <row r="445" spans="1:14" hidden="1">
      <c r="A445" s="8" t="s">
        <v>29</v>
      </c>
      <c r="B445" s="9" t="s">
        <v>30</v>
      </c>
    </row>
    <row r="446" spans="1:14" hidden="1">
      <c r="A446" s="8" t="s">
        <v>31</v>
      </c>
      <c r="B446" s="9" t="s">
        <v>32</v>
      </c>
    </row>
    <row r="447" spans="1:14" hidden="1">
      <c r="A447" s="8" t="s">
        <v>33</v>
      </c>
      <c r="B447" s="9" t="s">
        <v>34</v>
      </c>
    </row>
    <row r="448" spans="1:14" hidden="1">
      <c r="A448" s="16" t="s">
        <v>35</v>
      </c>
      <c r="B448" s="17" t="s">
        <v>36</v>
      </c>
    </row>
    <row r="449" spans="1:2" hidden="1">
      <c r="A449" s="8" t="s">
        <v>37</v>
      </c>
      <c r="B449" s="9" t="s">
        <v>38</v>
      </c>
    </row>
    <row r="450" spans="1:2" hidden="1">
      <c r="A450" s="8" t="s">
        <v>39</v>
      </c>
      <c r="B450" s="9" t="s">
        <v>40</v>
      </c>
    </row>
    <row r="451" spans="1:2" hidden="1">
      <c r="A451" s="8" t="s">
        <v>41</v>
      </c>
      <c r="B451" s="9" t="s">
        <v>42</v>
      </c>
    </row>
    <row r="452" spans="1:2" hidden="1">
      <c r="A452" s="8" t="s">
        <v>43</v>
      </c>
      <c r="B452" s="17" t="s">
        <v>28</v>
      </c>
    </row>
    <row r="453" spans="1:2" hidden="1">
      <c r="A453" s="8" t="s">
        <v>139</v>
      </c>
      <c r="B453" s="9" t="s">
        <v>140</v>
      </c>
    </row>
    <row r="454" spans="1:2" hidden="1">
      <c r="A454" s="8" t="s">
        <v>44</v>
      </c>
      <c r="B454" s="9" t="s">
        <v>28</v>
      </c>
    </row>
    <row r="455" spans="1:2" hidden="1">
      <c r="A455" s="8" t="s">
        <v>45</v>
      </c>
      <c r="B455" s="9" t="s">
        <v>46</v>
      </c>
    </row>
    <row r="456" spans="1:2" hidden="1">
      <c r="A456" s="8" t="s">
        <v>141</v>
      </c>
      <c r="B456" s="49" t="s">
        <v>142</v>
      </c>
    </row>
    <row r="457" spans="1:2" hidden="1">
      <c r="A457" s="8" t="s">
        <v>47</v>
      </c>
      <c r="B457" s="9" t="s">
        <v>48</v>
      </c>
    </row>
    <row r="458" spans="1:2" hidden="1">
      <c r="A458" s="8" t="s">
        <v>49</v>
      </c>
      <c r="B458" s="9" t="s">
        <v>143</v>
      </c>
    </row>
    <row r="459" spans="1:2" hidden="1">
      <c r="A459" s="8" t="s">
        <v>51</v>
      </c>
      <c r="B459" s="9" t="s">
        <v>52</v>
      </c>
    </row>
    <row r="460" spans="1:2" hidden="1">
      <c r="A460" s="8" t="s">
        <v>53</v>
      </c>
      <c r="B460" s="21" t="s">
        <v>54</v>
      </c>
    </row>
    <row r="461" spans="1:2" hidden="1">
      <c r="A461" s="8" t="s">
        <v>144</v>
      </c>
      <c r="B461" s="9" t="s">
        <v>145</v>
      </c>
    </row>
    <row r="462" spans="1:2" hidden="1">
      <c r="A462" s="8" t="s">
        <v>146</v>
      </c>
      <c r="B462" s="9" t="s">
        <v>67</v>
      </c>
    </row>
    <row r="463" spans="1:2" hidden="1">
      <c r="A463" s="8" t="s">
        <v>147</v>
      </c>
      <c r="B463" s="9" t="s">
        <v>56</v>
      </c>
    </row>
    <row r="464" spans="1:2" hidden="1">
      <c r="A464" s="8" t="s">
        <v>57</v>
      </c>
      <c r="B464" s="9" t="s">
        <v>58</v>
      </c>
    </row>
    <row r="465" spans="1:2" hidden="1">
      <c r="A465" s="16" t="s">
        <v>148</v>
      </c>
      <c r="B465" s="17" t="s">
        <v>60</v>
      </c>
    </row>
    <row r="466" spans="1:2" hidden="1">
      <c r="A466" s="8" t="s">
        <v>61</v>
      </c>
      <c r="B466" s="9" t="s">
        <v>28</v>
      </c>
    </row>
    <row r="467" spans="1:2" hidden="1">
      <c r="A467" s="8" t="s">
        <v>62</v>
      </c>
      <c r="B467" s="9" t="s">
        <v>63</v>
      </c>
    </row>
    <row r="468" spans="1:2" hidden="1">
      <c r="A468" s="16" t="s">
        <v>64</v>
      </c>
      <c r="B468" s="17" t="s">
        <v>149</v>
      </c>
    </row>
    <row r="469" spans="1:2" hidden="1">
      <c r="A469" s="8" t="s">
        <v>150</v>
      </c>
      <c r="B469" s="9" t="s">
        <v>67</v>
      </c>
    </row>
    <row r="470" spans="1:2" hidden="1">
      <c r="A470" s="8" t="s">
        <v>66</v>
      </c>
      <c r="B470" s="9" t="s">
        <v>67</v>
      </c>
    </row>
    <row r="471" spans="1:2" hidden="1">
      <c r="A471" s="8" t="s">
        <v>68</v>
      </c>
      <c r="B471" s="9" t="s">
        <v>151</v>
      </c>
    </row>
    <row r="472" spans="1:2" hidden="1">
      <c r="A472" s="8" t="s">
        <v>72</v>
      </c>
      <c r="B472" s="9" t="s">
        <v>152</v>
      </c>
    </row>
    <row r="473" spans="1:2" hidden="1">
      <c r="A473" s="8" t="s">
        <v>74</v>
      </c>
      <c r="B473" s="9" t="s">
        <v>75</v>
      </c>
    </row>
    <row r="474" spans="1:2" hidden="1">
      <c r="A474" s="8" t="s">
        <v>76</v>
      </c>
      <c r="B474" s="9" t="s">
        <v>77</v>
      </c>
    </row>
    <row r="475" spans="1:2" hidden="1">
      <c r="A475" s="8" t="s">
        <v>153</v>
      </c>
      <c r="B475" s="9" t="s">
        <v>154</v>
      </c>
    </row>
    <row r="476" spans="1:2" hidden="1">
      <c r="A476" s="8" t="s">
        <v>155</v>
      </c>
      <c r="B476" s="9" t="s">
        <v>156</v>
      </c>
    </row>
    <row r="477" spans="1:2" hidden="1">
      <c r="A477" s="8" t="s">
        <v>157</v>
      </c>
      <c r="B477" s="9" t="s">
        <v>158</v>
      </c>
    </row>
    <row r="478" spans="1:2" hidden="1">
      <c r="A478" s="8" t="s">
        <v>159</v>
      </c>
      <c r="B478" s="9" t="s">
        <v>160</v>
      </c>
    </row>
    <row r="479" spans="1:2" hidden="1">
      <c r="A479" s="8" t="s">
        <v>161</v>
      </c>
      <c r="B479" s="9" t="s">
        <v>162</v>
      </c>
    </row>
    <row r="480" spans="1:2" hidden="1">
      <c r="A480" s="8" t="s">
        <v>80</v>
      </c>
      <c r="B480" s="9" t="s">
        <v>81</v>
      </c>
    </row>
    <row r="481" spans="1:2" hidden="1">
      <c r="A481" s="8" t="s">
        <v>86</v>
      </c>
      <c r="B481" s="9" t="s">
        <v>87</v>
      </c>
    </row>
    <row r="482" spans="1:2" hidden="1">
      <c r="A482" s="8" t="s">
        <v>90</v>
      </c>
      <c r="B482" s="9" t="s">
        <v>91</v>
      </c>
    </row>
    <row r="483" spans="1:2" hidden="1">
      <c r="A483" s="16" t="s">
        <v>94</v>
      </c>
      <c r="B483" s="17" t="s">
        <v>163</v>
      </c>
    </row>
    <row r="484" spans="1:2" hidden="1">
      <c r="A484" s="8" t="s">
        <v>98</v>
      </c>
      <c r="B484" s="9" t="s">
        <v>99</v>
      </c>
    </row>
    <row r="485" spans="1:2" hidden="1">
      <c r="A485" s="8" t="s">
        <v>100</v>
      </c>
      <c r="B485" s="9" t="s">
        <v>101</v>
      </c>
    </row>
    <row r="486" spans="1:2" hidden="1">
      <c r="A486" s="8" t="s">
        <v>164</v>
      </c>
      <c r="B486" s="9" t="s">
        <v>50</v>
      </c>
    </row>
    <row r="487" spans="1:2" hidden="1">
      <c r="A487" s="8" t="s">
        <v>102</v>
      </c>
      <c r="B487" s="9" t="s">
        <v>103</v>
      </c>
    </row>
    <row r="488" spans="1:2" hidden="1">
      <c r="A488" s="8" t="s">
        <v>104</v>
      </c>
      <c r="B488" s="9" t="s">
        <v>105</v>
      </c>
    </row>
    <row r="489" spans="1:2" hidden="1">
      <c r="A489" s="8" t="s">
        <v>165</v>
      </c>
      <c r="B489" s="9" t="s">
        <v>166</v>
      </c>
    </row>
    <row r="490" spans="1:2" hidden="1">
      <c r="A490" s="26" t="s">
        <v>167</v>
      </c>
      <c r="B490" s="9" t="s">
        <v>168</v>
      </c>
    </row>
    <row r="491" spans="1:2" hidden="1">
      <c r="A491" s="26" t="s">
        <v>169</v>
      </c>
      <c r="B491" s="9" t="s">
        <v>109</v>
      </c>
    </row>
    <row r="492" spans="1:2" hidden="1">
      <c r="A492" s="26" t="s">
        <v>110</v>
      </c>
      <c r="B492" s="9" t="s">
        <v>170</v>
      </c>
    </row>
    <row r="493" spans="1:2" hidden="1">
      <c r="A493" s="26" t="s">
        <v>112</v>
      </c>
      <c r="B493" s="9" t="s">
        <v>113</v>
      </c>
    </row>
    <row r="494" spans="1:2" hidden="1">
      <c r="A494" s="26" t="s">
        <v>114</v>
      </c>
      <c r="B494" s="9" t="s">
        <v>115</v>
      </c>
    </row>
    <row r="495" spans="1:2" hidden="1">
      <c r="A495" s="26" t="s">
        <v>171</v>
      </c>
      <c r="B495" s="9" t="s">
        <v>172</v>
      </c>
    </row>
    <row r="496" spans="1:2" hidden="1">
      <c r="A496" s="26" t="s">
        <v>116</v>
      </c>
      <c r="B496" s="9" t="s">
        <v>117</v>
      </c>
    </row>
    <row r="497" spans="1:14" hidden="1">
      <c r="A497" s="26" t="s">
        <v>118</v>
      </c>
      <c r="B497" s="9" t="s">
        <v>119</v>
      </c>
    </row>
    <row r="498" spans="1:14" hidden="1">
      <c r="A498" s="26" t="s">
        <v>120</v>
      </c>
      <c r="B498" s="9" t="s">
        <v>173</v>
      </c>
    </row>
    <row r="499" spans="1:14" hidden="1">
      <c r="A499" s="8" t="s">
        <v>122</v>
      </c>
      <c r="B499" s="9" t="s">
        <v>123</v>
      </c>
    </row>
    <row r="500" spans="1:14" hidden="1">
      <c r="A500" s="8" t="s">
        <v>122</v>
      </c>
      <c r="B500" s="9" t="s">
        <v>124</v>
      </c>
    </row>
    <row r="501" spans="1:14" hidden="1">
      <c r="A501" s="8" t="s">
        <v>122</v>
      </c>
      <c r="B501" s="9" t="s">
        <v>125</v>
      </c>
    </row>
    <row r="502" spans="1:14" hidden="1">
      <c r="A502" s="29" t="s">
        <v>127</v>
      </c>
      <c r="B502" s="30" t="s">
        <v>128</v>
      </c>
    </row>
    <row r="503" spans="1:14" ht="13.5" hidden="1" thickBot="1">
      <c r="A503" s="32"/>
      <c r="B503" s="33" t="s">
        <v>129</v>
      </c>
    </row>
    <row r="504" spans="1:14" hidden="1"/>
    <row r="505" spans="1:14" hidden="1"/>
    <row r="506" spans="1:14" hidden="1"/>
    <row r="507" spans="1:14" hidden="1"/>
    <row r="508" spans="1:14" hidden="1"/>
    <row r="509" spans="1:14" hidden="1"/>
    <row r="510" spans="1:14" hidden="1"/>
    <row r="511" spans="1:14" hidden="1">
      <c r="B511" s="52"/>
      <c r="C511" s="41"/>
      <c r="D511" s="41"/>
      <c r="E511" s="41"/>
      <c r="F511" s="41"/>
      <c r="G511" s="41"/>
      <c r="H511" s="41"/>
      <c r="I511" s="41"/>
      <c r="J511" s="41"/>
      <c r="K511" s="41"/>
      <c r="L511" s="41"/>
      <c r="M511" s="41"/>
      <c r="N511" s="41"/>
    </row>
    <row r="512" spans="1:14" ht="14.25" hidden="1" thickBot="1">
      <c r="A512" s="209"/>
      <c r="B512" s="210"/>
    </row>
    <row r="513" spans="1:2" ht="14.25" hidden="1" thickBot="1">
      <c r="A513" s="46" t="s">
        <v>1</v>
      </c>
      <c r="B513" s="47" t="s">
        <v>2</v>
      </c>
    </row>
    <row r="514" spans="1:2" hidden="1">
      <c r="A514" s="8" t="s">
        <v>17</v>
      </c>
      <c r="B514" s="9" t="s">
        <v>18</v>
      </c>
    </row>
    <row r="515" spans="1:2" hidden="1">
      <c r="A515" s="8" t="s">
        <v>137</v>
      </c>
      <c r="B515" s="9" t="s">
        <v>28</v>
      </c>
    </row>
    <row r="516" spans="1:2" hidden="1">
      <c r="A516" s="8" t="s">
        <v>21</v>
      </c>
      <c r="B516" s="9" t="s">
        <v>22</v>
      </c>
    </row>
    <row r="517" spans="1:2" hidden="1">
      <c r="A517" s="16" t="s">
        <v>23</v>
      </c>
      <c r="B517" s="17" t="s">
        <v>24</v>
      </c>
    </row>
    <row r="518" spans="1:2" hidden="1">
      <c r="A518" s="16" t="s">
        <v>25</v>
      </c>
      <c r="B518" s="17" t="s">
        <v>138</v>
      </c>
    </row>
    <row r="519" spans="1:2" hidden="1">
      <c r="A519" s="8" t="s">
        <v>27</v>
      </c>
      <c r="B519" s="9" t="s">
        <v>28</v>
      </c>
    </row>
    <row r="520" spans="1:2" hidden="1">
      <c r="A520" s="8" t="s">
        <v>29</v>
      </c>
      <c r="B520" s="9" t="s">
        <v>30</v>
      </c>
    </row>
    <row r="521" spans="1:2" hidden="1">
      <c r="A521" s="8" t="s">
        <v>31</v>
      </c>
      <c r="B521" s="9" t="s">
        <v>32</v>
      </c>
    </row>
    <row r="522" spans="1:2" hidden="1">
      <c r="A522" s="8" t="s">
        <v>33</v>
      </c>
      <c r="B522" s="9" t="s">
        <v>34</v>
      </c>
    </row>
    <row r="523" spans="1:2" hidden="1">
      <c r="A523" s="16" t="s">
        <v>35</v>
      </c>
      <c r="B523" s="17" t="s">
        <v>36</v>
      </c>
    </row>
    <row r="524" spans="1:2" hidden="1">
      <c r="A524" s="8" t="s">
        <v>37</v>
      </c>
      <c r="B524" s="9" t="s">
        <v>38</v>
      </c>
    </row>
    <row r="525" spans="1:2" hidden="1">
      <c r="A525" s="8" t="s">
        <v>39</v>
      </c>
      <c r="B525" s="9" t="s">
        <v>40</v>
      </c>
    </row>
    <row r="526" spans="1:2" hidden="1">
      <c r="A526" s="8" t="s">
        <v>41</v>
      </c>
      <c r="B526" s="9" t="s">
        <v>42</v>
      </c>
    </row>
    <row r="527" spans="1:2" hidden="1">
      <c r="A527" s="8" t="s">
        <v>43</v>
      </c>
      <c r="B527" s="17" t="s">
        <v>28</v>
      </c>
    </row>
    <row r="528" spans="1:2" hidden="1">
      <c r="A528" s="8" t="s">
        <v>139</v>
      </c>
      <c r="B528" s="9" t="s">
        <v>140</v>
      </c>
    </row>
    <row r="529" spans="1:2" hidden="1">
      <c r="A529" s="8" t="s">
        <v>44</v>
      </c>
      <c r="B529" s="9" t="s">
        <v>28</v>
      </c>
    </row>
    <row r="530" spans="1:2" hidden="1">
      <c r="A530" s="8" t="s">
        <v>45</v>
      </c>
      <c r="B530" s="9" t="s">
        <v>46</v>
      </c>
    </row>
    <row r="531" spans="1:2" hidden="1">
      <c r="A531" s="8" t="s">
        <v>141</v>
      </c>
      <c r="B531" s="49" t="s">
        <v>142</v>
      </c>
    </row>
    <row r="532" spans="1:2" hidden="1">
      <c r="A532" s="8" t="s">
        <v>47</v>
      </c>
      <c r="B532" s="9" t="s">
        <v>48</v>
      </c>
    </row>
    <row r="533" spans="1:2" hidden="1">
      <c r="A533" s="8" t="s">
        <v>49</v>
      </c>
      <c r="B533" s="9" t="s">
        <v>143</v>
      </c>
    </row>
    <row r="534" spans="1:2" hidden="1">
      <c r="A534" s="8" t="s">
        <v>51</v>
      </c>
      <c r="B534" s="9" t="s">
        <v>52</v>
      </c>
    </row>
    <row r="535" spans="1:2" hidden="1">
      <c r="A535" s="8" t="s">
        <v>53</v>
      </c>
      <c r="B535" s="21" t="s">
        <v>54</v>
      </c>
    </row>
    <row r="536" spans="1:2" hidden="1">
      <c r="A536" s="8" t="s">
        <v>144</v>
      </c>
      <c r="B536" s="9" t="s">
        <v>145</v>
      </c>
    </row>
    <row r="537" spans="1:2" hidden="1">
      <c r="A537" s="8" t="s">
        <v>146</v>
      </c>
      <c r="B537" s="9" t="s">
        <v>67</v>
      </c>
    </row>
    <row r="538" spans="1:2" hidden="1">
      <c r="A538" s="8" t="s">
        <v>147</v>
      </c>
      <c r="B538" s="9" t="s">
        <v>56</v>
      </c>
    </row>
    <row r="539" spans="1:2" hidden="1">
      <c r="A539" s="8" t="s">
        <v>57</v>
      </c>
      <c r="B539" s="9" t="s">
        <v>58</v>
      </c>
    </row>
    <row r="540" spans="1:2" hidden="1">
      <c r="A540" s="16" t="s">
        <v>148</v>
      </c>
      <c r="B540" s="17" t="s">
        <v>60</v>
      </c>
    </row>
    <row r="541" spans="1:2" hidden="1">
      <c r="A541" s="8" t="s">
        <v>61</v>
      </c>
      <c r="B541" s="9" t="s">
        <v>28</v>
      </c>
    </row>
    <row r="542" spans="1:2" hidden="1">
      <c r="A542" s="8" t="s">
        <v>62</v>
      </c>
      <c r="B542" s="9" t="s">
        <v>63</v>
      </c>
    </row>
    <row r="543" spans="1:2" hidden="1">
      <c r="A543" s="16" t="s">
        <v>64</v>
      </c>
      <c r="B543" s="17" t="s">
        <v>149</v>
      </c>
    </row>
    <row r="544" spans="1:2" hidden="1">
      <c r="A544" s="8" t="s">
        <v>150</v>
      </c>
      <c r="B544" s="9" t="s">
        <v>67</v>
      </c>
    </row>
    <row r="545" spans="1:2" hidden="1">
      <c r="A545" s="8" t="s">
        <v>66</v>
      </c>
      <c r="B545" s="9" t="s">
        <v>67</v>
      </c>
    </row>
    <row r="546" spans="1:2" hidden="1">
      <c r="A546" s="8" t="s">
        <v>68</v>
      </c>
      <c r="B546" s="9" t="s">
        <v>151</v>
      </c>
    </row>
    <row r="547" spans="1:2" hidden="1">
      <c r="A547" s="8" t="s">
        <v>72</v>
      </c>
      <c r="B547" s="9" t="s">
        <v>152</v>
      </c>
    </row>
    <row r="548" spans="1:2" hidden="1">
      <c r="A548" s="8" t="s">
        <v>74</v>
      </c>
      <c r="B548" s="9" t="s">
        <v>75</v>
      </c>
    </row>
    <row r="549" spans="1:2" hidden="1">
      <c r="A549" s="8" t="s">
        <v>76</v>
      </c>
      <c r="B549" s="9" t="s">
        <v>77</v>
      </c>
    </row>
    <row r="550" spans="1:2" hidden="1">
      <c r="A550" s="8" t="s">
        <v>153</v>
      </c>
      <c r="B550" s="9" t="s">
        <v>154</v>
      </c>
    </row>
    <row r="551" spans="1:2" hidden="1">
      <c r="A551" s="8" t="s">
        <v>155</v>
      </c>
      <c r="B551" s="9" t="s">
        <v>156</v>
      </c>
    </row>
    <row r="552" spans="1:2" hidden="1">
      <c r="A552" s="8" t="s">
        <v>157</v>
      </c>
      <c r="B552" s="9" t="s">
        <v>158</v>
      </c>
    </row>
    <row r="553" spans="1:2" hidden="1">
      <c r="A553" s="8" t="s">
        <v>159</v>
      </c>
      <c r="B553" s="9" t="s">
        <v>160</v>
      </c>
    </row>
    <row r="554" spans="1:2" hidden="1">
      <c r="A554" s="8" t="s">
        <v>161</v>
      </c>
      <c r="B554" s="9" t="s">
        <v>162</v>
      </c>
    </row>
    <row r="555" spans="1:2" hidden="1">
      <c r="A555" s="8" t="s">
        <v>80</v>
      </c>
      <c r="B555" s="9" t="s">
        <v>81</v>
      </c>
    </row>
    <row r="556" spans="1:2" hidden="1">
      <c r="A556" s="8" t="s">
        <v>86</v>
      </c>
      <c r="B556" s="9" t="s">
        <v>87</v>
      </c>
    </row>
    <row r="557" spans="1:2" hidden="1">
      <c r="A557" s="8" t="s">
        <v>90</v>
      </c>
      <c r="B557" s="9" t="s">
        <v>91</v>
      </c>
    </row>
    <row r="558" spans="1:2" hidden="1">
      <c r="A558" s="16" t="s">
        <v>94</v>
      </c>
      <c r="B558" s="17" t="s">
        <v>163</v>
      </c>
    </row>
    <row r="559" spans="1:2" hidden="1">
      <c r="A559" s="8" t="s">
        <v>98</v>
      </c>
      <c r="B559" s="9" t="s">
        <v>99</v>
      </c>
    </row>
    <row r="560" spans="1:2" hidden="1">
      <c r="A560" s="8" t="s">
        <v>100</v>
      </c>
      <c r="B560" s="9" t="s">
        <v>101</v>
      </c>
    </row>
    <row r="561" spans="1:2" hidden="1">
      <c r="A561" s="8" t="s">
        <v>164</v>
      </c>
      <c r="B561" s="9" t="s">
        <v>50</v>
      </c>
    </row>
    <row r="562" spans="1:2" hidden="1">
      <c r="A562" s="8" t="s">
        <v>102</v>
      </c>
      <c r="B562" s="9" t="s">
        <v>103</v>
      </c>
    </row>
    <row r="563" spans="1:2" hidden="1">
      <c r="A563" s="8" t="s">
        <v>104</v>
      </c>
      <c r="B563" s="9" t="s">
        <v>105</v>
      </c>
    </row>
    <row r="564" spans="1:2" hidden="1">
      <c r="A564" s="8" t="s">
        <v>165</v>
      </c>
      <c r="B564" s="9" t="s">
        <v>166</v>
      </c>
    </row>
    <row r="565" spans="1:2" hidden="1">
      <c r="A565" s="26" t="s">
        <v>167</v>
      </c>
      <c r="B565" s="9" t="s">
        <v>168</v>
      </c>
    </row>
    <row r="566" spans="1:2" hidden="1">
      <c r="A566" s="26" t="s">
        <v>169</v>
      </c>
      <c r="B566" s="9" t="s">
        <v>109</v>
      </c>
    </row>
    <row r="567" spans="1:2" hidden="1">
      <c r="A567" s="26" t="s">
        <v>110</v>
      </c>
      <c r="B567" s="9" t="s">
        <v>170</v>
      </c>
    </row>
    <row r="568" spans="1:2" hidden="1">
      <c r="A568" s="26" t="s">
        <v>112</v>
      </c>
      <c r="B568" s="9" t="s">
        <v>113</v>
      </c>
    </row>
    <row r="569" spans="1:2" hidden="1">
      <c r="A569" s="26" t="s">
        <v>114</v>
      </c>
      <c r="B569" s="9" t="s">
        <v>115</v>
      </c>
    </row>
    <row r="570" spans="1:2" hidden="1">
      <c r="A570" s="26" t="s">
        <v>171</v>
      </c>
      <c r="B570" s="9" t="s">
        <v>172</v>
      </c>
    </row>
    <row r="571" spans="1:2" hidden="1">
      <c r="A571" s="26" t="s">
        <v>116</v>
      </c>
      <c r="B571" s="9" t="s">
        <v>117</v>
      </c>
    </row>
    <row r="572" spans="1:2" hidden="1">
      <c r="A572" s="26" t="s">
        <v>118</v>
      </c>
      <c r="B572" s="9" t="s">
        <v>119</v>
      </c>
    </row>
    <row r="573" spans="1:2" hidden="1">
      <c r="A573" s="26" t="s">
        <v>120</v>
      </c>
      <c r="B573" s="9" t="s">
        <v>173</v>
      </c>
    </row>
    <row r="574" spans="1:2" hidden="1">
      <c r="A574" s="8" t="s">
        <v>122</v>
      </c>
      <c r="B574" s="9" t="s">
        <v>123</v>
      </c>
    </row>
    <row r="575" spans="1:2" hidden="1">
      <c r="A575" s="8" t="s">
        <v>122</v>
      </c>
      <c r="B575" s="9" t="s">
        <v>124</v>
      </c>
    </row>
    <row r="576" spans="1:2" hidden="1">
      <c r="A576" s="8" t="s">
        <v>122</v>
      </c>
      <c r="B576" s="9" t="s">
        <v>125</v>
      </c>
    </row>
    <row r="577" spans="1:2" hidden="1">
      <c r="A577" s="29" t="s">
        <v>127</v>
      </c>
      <c r="B577" s="30" t="s">
        <v>128</v>
      </c>
    </row>
    <row r="578" spans="1:2" ht="13.5" hidden="1" thickBot="1">
      <c r="A578" s="32"/>
      <c r="B578" s="33" t="s">
        <v>129</v>
      </c>
    </row>
    <row r="579" spans="1:2" hidden="1"/>
    <row r="580" spans="1:2" hidden="1"/>
    <row r="581" spans="1:2" hidden="1"/>
    <row r="582" spans="1:2" hidden="1"/>
    <row r="583" spans="1:2" hidden="1"/>
    <row r="584" spans="1:2" hidden="1"/>
    <row r="585" spans="1:2" hidden="1"/>
    <row r="586" spans="1:2" hidden="1"/>
    <row r="587" spans="1:2" ht="14.25" hidden="1" thickBot="1">
      <c r="A587" s="209"/>
      <c r="B587" s="210"/>
    </row>
    <row r="588" spans="1:2" ht="14.25" hidden="1" thickBot="1">
      <c r="A588" s="46" t="s">
        <v>1</v>
      </c>
      <c r="B588" s="47" t="s">
        <v>2</v>
      </c>
    </row>
    <row r="589" spans="1:2" hidden="1">
      <c r="A589" s="8" t="s">
        <v>17</v>
      </c>
      <c r="B589" s="9" t="s">
        <v>18</v>
      </c>
    </row>
    <row r="590" spans="1:2" hidden="1">
      <c r="A590" s="8" t="s">
        <v>137</v>
      </c>
      <c r="B590" s="9" t="s">
        <v>28</v>
      </c>
    </row>
    <row r="591" spans="1:2" hidden="1">
      <c r="A591" s="8" t="s">
        <v>21</v>
      </c>
      <c r="B591" s="9" t="s">
        <v>22</v>
      </c>
    </row>
    <row r="592" spans="1:2" hidden="1">
      <c r="A592" s="16" t="s">
        <v>23</v>
      </c>
      <c r="B592" s="17" t="s">
        <v>24</v>
      </c>
    </row>
    <row r="593" spans="1:2" hidden="1">
      <c r="A593" s="16" t="s">
        <v>25</v>
      </c>
      <c r="B593" s="17" t="s">
        <v>138</v>
      </c>
    </row>
    <row r="594" spans="1:2" hidden="1">
      <c r="A594" s="8" t="s">
        <v>27</v>
      </c>
      <c r="B594" s="9" t="s">
        <v>28</v>
      </c>
    </row>
    <row r="595" spans="1:2" hidden="1">
      <c r="A595" s="8" t="s">
        <v>29</v>
      </c>
      <c r="B595" s="9" t="s">
        <v>30</v>
      </c>
    </row>
    <row r="596" spans="1:2" hidden="1">
      <c r="A596" s="8" t="s">
        <v>31</v>
      </c>
      <c r="B596" s="9" t="s">
        <v>32</v>
      </c>
    </row>
    <row r="597" spans="1:2" hidden="1">
      <c r="A597" s="8" t="s">
        <v>33</v>
      </c>
      <c r="B597" s="9" t="s">
        <v>34</v>
      </c>
    </row>
    <row r="598" spans="1:2" hidden="1">
      <c r="A598" s="16" t="s">
        <v>35</v>
      </c>
      <c r="B598" s="17" t="s">
        <v>36</v>
      </c>
    </row>
    <row r="599" spans="1:2" hidden="1">
      <c r="A599" s="8" t="s">
        <v>37</v>
      </c>
      <c r="B599" s="9" t="s">
        <v>38</v>
      </c>
    </row>
    <row r="600" spans="1:2" hidden="1">
      <c r="A600" s="8" t="s">
        <v>39</v>
      </c>
      <c r="B600" s="9" t="s">
        <v>40</v>
      </c>
    </row>
    <row r="601" spans="1:2" hidden="1">
      <c r="A601" s="8" t="s">
        <v>41</v>
      </c>
      <c r="B601" s="9" t="s">
        <v>42</v>
      </c>
    </row>
    <row r="602" spans="1:2" hidden="1">
      <c r="A602" s="8" t="s">
        <v>43</v>
      </c>
      <c r="B602" s="17" t="s">
        <v>28</v>
      </c>
    </row>
    <row r="603" spans="1:2" hidden="1">
      <c r="A603" s="8" t="s">
        <v>139</v>
      </c>
      <c r="B603" s="9" t="s">
        <v>140</v>
      </c>
    </row>
    <row r="604" spans="1:2" hidden="1">
      <c r="A604" s="8" t="s">
        <v>44</v>
      </c>
      <c r="B604" s="9" t="s">
        <v>28</v>
      </c>
    </row>
    <row r="605" spans="1:2" hidden="1">
      <c r="A605" s="8" t="s">
        <v>45</v>
      </c>
      <c r="B605" s="9" t="s">
        <v>46</v>
      </c>
    </row>
    <row r="606" spans="1:2" hidden="1">
      <c r="A606" s="8" t="s">
        <v>141</v>
      </c>
      <c r="B606" s="49" t="s">
        <v>142</v>
      </c>
    </row>
    <row r="607" spans="1:2" hidden="1">
      <c r="A607" s="8" t="s">
        <v>47</v>
      </c>
      <c r="B607" s="9" t="s">
        <v>48</v>
      </c>
    </row>
    <row r="608" spans="1:2" hidden="1">
      <c r="A608" s="8" t="s">
        <v>49</v>
      </c>
      <c r="B608" s="9" t="s">
        <v>143</v>
      </c>
    </row>
    <row r="609" spans="1:2" hidden="1">
      <c r="A609" s="8" t="s">
        <v>51</v>
      </c>
      <c r="B609" s="9" t="s">
        <v>52</v>
      </c>
    </row>
    <row r="610" spans="1:2" hidden="1">
      <c r="A610" s="8" t="s">
        <v>53</v>
      </c>
      <c r="B610" s="21" t="s">
        <v>54</v>
      </c>
    </row>
    <row r="611" spans="1:2" hidden="1">
      <c r="A611" s="8" t="s">
        <v>144</v>
      </c>
      <c r="B611" s="9" t="s">
        <v>145</v>
      </c>
    </row>
    <row r="612" spans="1:2" hidden="1">
      <c r="A612" s="8" t="s">
        <v>146</v>
      </c>
      <c r="B612" s="9" t="s">
        <v>67</v>
      </c>
    </row>
    <row r="613" spans="1:2" hidden="1">
      <c r="A613" s="8" t="s">
        <v>147</v>
      </c>
      <c r="B613" s="9" t="s">
        <v>56</v>
      </c>
    </row>
    <row r="614" spans="1:2" hidden="1">
      <c r="A614" s="8" t="s">
        <v>57</v>
      </c>
      <c r="B614" s="9" t="s">
        <v>58</v>
      </c>
    </row>
    <row r="615" spans="1:2" hidden="1">
      <c r="A615" s="16" t="s">
        <v>148</v>
      </c>
      <c r="B615" s="17" t="s">
        <v>60</v>
      </c>
    </row>
    <row r="616" spans="1:2" hidden="1">
      <c r="A616" s="8" t="s">
        <v>61</v>
      </c>
      <c r="B616" s="9" t="s">
        <v>28</v>
      </c>
    </row>
    <row r="617" spans="1:2" hidden="1">
      <c r="A617" s="8" t="s">
        <v>62</v>
      </c>
      <c r="B617" s="9" t="s">
        <v>63</v>
      </c>
    </row>
    <row r="618" spans="1:2" hidden="1">
      <c r="A618" s="16" t="s">
        <v>64</v>
      </c>
      <c r="B618" s="17" t="s">
        <v>149</v>
      </c>
    </row>
    <row r="619" spans="1:2" hidden="1">
      <c r="A619" s="8" t="s">
        <v>150</v>
      </c>
      <c r="B619" s="9" t="s">
        <v>67</v>
      </c>
    </row>
    <row r="620" spans="1:2" hidden="1">
      <c r="A620" s="8" t="s">
        <v>66</v>
      </c>
      <c r="B620" s="9" t="s">
        <v>67</v>
      </c>
    </row>
    <row r="621" spans="1:2" hidden="1">
      <c r="A621" s="8" t="s">
        <v>68</v>
      </c>
      <c r="B621" s="9" t="s">
        <v>151</v>
      </c>
    </row>
    <row r="622" spans="1:2" hidden="1">
      <c r="A622" s="8" t="s">
        <v>72</v>
      </c>
      <c r="B622" s="9" t="s">
        <v>152</v>
      </c>
    </row>
    <row r="623" spans="1:2" hidden="1">
      <c r="A623" s="8" t="s">
        <v>74</v>
      </c>
      <c r="B623" s="9" t="s">
        <v>75</v>
      </c>
    </row>
    <row r="624" spans="1:2" hidden="1">
      <c r="A624" s="8" t="s">
        <v>76</v>
      </c>
      <c r="B624" s="9" t="s">
        <v>77</v>
      </c>
    </row>
    <row r="625" spans="1:2" hidden="1">
      <c r="A625" s="8" t="s">
        <v>153</v>
      </c>
      <c r="B625" s="9" t="s">
        <v>154</v>
      </c>
    </row>
    <row r="626" spans="1:2" hidden="1">
      <c r="A626" s="8" t="s">
        <v>155</v>
      </c>
      <c r="B626" s="9" t="s">
        <v>156</v>
      </c>
    </row>
    <row r="627" spans="1:2" hidden="1">
      <c r="A627" s="8" t="s">
        <v>157</v>
      </c>
      <c r="B627" s="9" t="s">
        <v>158</v>
      </c>
    </row>
    <row r="628" spans="1:2" hidden="1">
      <c r="A628" s="8" t="s">
        <v>159</v>
      </c>
      <c r="B628" s="9" t="s">
        <v>160</v>
      </c>
    </row>
    <row r="629" spans="1:2" hidden="1">
      <c r="A629" s="8" t="s">
        <v>161</v>
      </c>
      <c r="B629" s="9" t="s">
        <v>162</v>
      </c>
    </row>
    <row r="630" spans="1:2" hidden="1">
      <c r="A630" s="8" t="s">
        <v>80</v>
      </c>
      <c r="B630" s="9" t="s">
        <v>81</v>
      </c>
    </row>
    <row r="631" spans="1:2" hidden="1">
      <c r="A631" s="8" t="s">
        <v>86</v>
      </c>
      <c r="B631" s="9" t="s">
        <v>87</v>
      </c>
    </row>
    <row r="632" spans="1:2" hidden="1">
      <c r="A632" s="8" t="s">
        <v>90</v>
      </c>
      <c r="B632" s="9" t="s">
        <v>91</v>
      </c>
    </row>
    <row r="633" spans="1:2" hidden="1">
      <c r="A633" s="16" t="s">
        <v>94</v>
      </c>
      <c r="B633" s="17" t="s">
        <v>163</v>
      </c>
    </row>
    <row r="634" spans="1:2" hidden="1">
      <c r="A634" s="8" t="s">
        <v>98</v>
      </c>
      <c r="B634" s="9" t="s">
        <v>99</v>
      </c>
    </row>
    <row r="635" spans="1:2" hidden="1">
      <c r="A635" s="8" t="s">
        <v>100</v>
      </c>
      <c r="B635" s="9" t="s">
        <v>101</v>
      </c>
    </row>
    <row r="636" spans="1:2" hidden="1">
      <c r="A636" s="8" t="s">
        <v>164</v>
      </c>
      <c r="B636" s="9" t="s">
        <v>50</v>
      </c>
    </row>
    <row r="637" spans="1:2" hidden="1">
      <c r="A637" s="8" t="s">
        <v>102</v>
      </c>
      <c r="B637" s="9" t="s">
        <v>103</v>
      </c>
    </row>
    <row r="638" spans="1:2" hidden="1">
      <c r="A638" s="8" t="s">
        <v>104</v>
      </c>
      <c r="B638" s="9" t="s">
        <v>105</v>
      </c>
    </row>
    <row r="639" spans="1:2" hidden="1">
      <c r="A639" s="8" t="s">
        <v>165</v>
      </c>
      <c r="B639" s="9" t="s">
        <v>166</v>
      </c>
    </row>
    <row r="640" spans="1:2" hidden="1">
      <c r="A640" s="26" t="s">
        <v>167</v>
      </c>
      <c r="B640" s="9" t="s">
        <v>168</v>
      </c>
    </row>
    <row r="641" spans="1:2" hidden="1">
      <c r="A641" s="26" t="s">
        <v>169</v>
      </c>
      <c r="B641" s="9" t="s">
        <v>109</v>
      </c>
    </row>
    <row r="642" spans="1:2" hidden="1">
      <c r="A642" s="26" t="s">
        <v>110</v>
      </c>
      <c r="B642" s="9" t="s">
        <v>170</v>
      </c>
    </row>
    <row r="643" spans="1:2" hidden="1">
      <c r="A643" s="26" t="s">
        <v>112</v>
      </c>
      <c r="B643" s="9" t="s">
        <v>113</v>
      </c>
    </row>
    <row r="644" spans="1:2" hidden="1">
      <c r="A644" s="26" t="s">
        <v>114</v>
      </c>
      <c r="B644" s="9" t="s">
        <v>115</v>
      </c>
    </row>
    <row r="645" spans="1:2" hidden="1">
      <c r="A645" s="26" t="s">
        <v>171</v>
      </c>
      <c r="B645" s="9" t="s">
        <v>172</v>
      </c>
    </row>
    <row r="646" spans="1:2" hidden="1">
      <c r="A646" s="26" t="s">
        <v>116</v>
      </c>
      <c r="B646" s="9" t="s">
        <v>117</v>
      </c>
    </row>
    <row r="647" spans="1:2" hidden="1">
      <c r="A647" s="26" t="s">
        <v>118</v>
      </c>
      <c r="B647" s="9" t="s">
        <v>119</v>
      </c>
    </row>
    <row r="648" spans="1:2" hidden="1">
      <c r="A648" s="26" t="s">
        <v>120</v>
      </c>
      <c r="B648" s="9" t="s">
        <v>173</v>
      </c>
    </row>
    <row r="649" spans="1:2" hidden="1">
      <c r="A649" s="8" t="s">
        <v>122</v>
      </c>
      <c r="B649" s="9" t="s">
        <v>123</v>
      </c>
    </row>
    <row r="650" spans="1:2" hidden="1">
      <c r="A650" s="8" t="s">
        <v>122</v>
      </c>
      <c r="B650" s="9" t="s">
        <v>124</v>
      </c>
    </row>
    <row r="651" spans="1:2" hidden="1">
      <c r="A651" s="8" t="s">
        <v>122</v>
      </c>
      <c r="B651" s="9" t="s">
        <v>125</v>
      </c>
    </row>
    <row r="652" spans="1:2" hidden="1">
      <c r="A652" s="29" t="s">
        <v>127</v>
      </c>
      <c r="B652" s="30" t="s">
        <v>128</v>
      </c>
    </row>
    <row r="653" spans="1:2" ht="13.5" hidden="1" thickBot="1">
      <c r="A653" s="32"/>
      <c r="B653" s="33" t="s">
        <v>129</v>
      </c>
    </row>
    <row r="654" spans="1:2" hidden="1"/>
    <row r="655" spans="1:2" hidden="1"/>
    <row r="656" spans="1:2" hidden="1"/>
    <row r="657" spans="1:2" hidden="1"/>
    <row r="658" spans="1:2" hidden="1"/>
    <row r="659" spans="1:2" hidden="1"/>
    <row r="660" spans="1:2" hidden="1"/>
    <row r="661" spans="1:2" hidden="1"/>
    <row r="662" spans="1:2" ht="14.25" hidden="1" thickBot="1">
      <c r="A662" s="209"/>
      <c r="B662" s="210"/>
    </row>
    <row r="663" spans="1:2" ht="14.25" hidden="1" thickBot="1">
      <c r="A663" s="46" t="s">
        <v>1</v>
      </c>
      <c r="B663" s="47" t="s">
        <v>2</v>
      </c>
    </row>
    <row r="664" spans="1:2" hidden="1">
      <c r="A664" s="8" t="s">
        <v>17</v>
      </c>
      <c r="B664" s="9" t="s">
        <v>18</v>
      </c>
    </row>
    <row r="665" spans="1:2" hidden="1">
      <c r="A665" s="8" t="s">
        <v>137</v>
      </c>
      <c r="B665" s="9" t="s">
        <v>28</v>
      </c>
    </row>
    <row r="666" spans="1:2" hidden="1">
      <c r="A666" s="8" t="s">
        <v>21</v>
      </c>
      <c r="B666" s="9" t="s">
        <v>22</v>
      </c>
    </row>
    <row r="667" spans="1:2" hidden="1">
      <c r="A667" s="16" t="s">
        <v>23</v>
      </c>
      <c r="B667" s="17" t="s">
        <v>24</v>
      </c>
    </row>
    <row r="668" spans="1:2" hidden="1">
      <c r="A668" s="16" t="s">
        <v>25</v>
      </c>
      <c r="B668" s="17" t="s">
        <v>138</v>
      </c>
    </row>
    <row r="669" spans="1:2" hidden="1">
      <c r="A669" s="8" t="s">
        <v>27</v>
      </c>
      <c r="B669" s="9" t="s">
        <v>28</v>
      </c>
    </row>
    <row r="670" spans="1:2" hidden="1">
      <c r="A670" s="8" t="s">
        <v>29</v>
      </c>
      <c r="B670" s="9" t="s">
        <v>30</v>
      </c>
    </row>
    <row r="671" spans="1:2" hidden="1">
      <c r="A671" s="8" t="s">
        <v>31</v>
      </c>
      <c r="B671" s="9" t="s">
        <v>32</v>
      </c>
    </row>
    <row r="672" spans="1:2" hidden="1">
      <c r="A672" s="8" t="s">
        <v>33</v>
      </c>
      <c r="B672" s="9" t="s">
        <v>34</v>
      </c>
    </row>
    <row r="673" spans="1:2" hidden="1">
      <c r="A673" s="16" t="s">
        <v>35</v>
      </c>
      <c r="B673" s="17" t="s">
        <v>36</v>
      </c>
    </row>
    <row r="674" spans="1:2" hidden="1">
      <c r="A674" s="8" t="s">
        <v>37</v>
      </c>
      <c r="B674" s="9" t="s">
        <v>38</v>
      </c>
    </row>
    <row r="675" spans="1:2" hidden="1">
      <c r="A675" s="8" t="s">
        <v>39</v>
      </c>
      <c r="B675" s="9" t="s">
        <v>40</v>
      </c>
    </row>
    <row r="676" spans="1:2" hidden="1">
      <c r="A676" s="8" t="s">
        <v>41</v>
      </c>
      <c r="B676" s="9" t="s">
        <v>42</v>
      </c>
    </row>
    <row r="677" spans="1:2" hidden="1">
      <c r="A677" s="8" t="s">
        <v>43</v>
      </c>
      <c r="B677" s="17" t="s">
        <v>28</v>
      </c>
    </row>
    <row r="678" spans="1:2" hidden="1">
      <c r="A678" s="8" t="s">
        <v>139</v>
      </c>
      <c r="B678" s="9" t="s">
        <v>140</v>
      </c>
    </row>
    <row r="679" spans="1:2" hidden="1">
      <c r="A679" s="8" t="s">
        <v>44</v>
      </c>
      <c r="B679" s="9" t="s">
        <v>28</v>
      </c>
    </row>
    <row r="680" spans="1:2" hidden="1">
      <c r="A680" s="8" t="s">
        <v>45</v>
      </c>
      <c r="B680" s="9" t="s">
        <v>46</v>
      </c>
    </row>
    <row r="681" spans="1:2" hidden="1">
      <c r="A681" s="8" t="s">
        <v>141</v>
      </c>
      <c r="B681" s="49" t="s">
        <v>142</v>
      </c>
    </row>
    <row r="682" spans="1:2" hidden="1">
      <c r="A682" s="8" t="s">
        <v>47</v>
      </c>
      <c r="B682" s="9" t="s">
        <v>48</v>
      </c>
    </row>
    <row r="683" spans="1:2" hidden="1">
      <c r="A683" s="8" t="s">
        <v>49</v>
      </c>
      <c r="B683" s="9" t="s">
        <v>143</v>
      </c>
    </row>
    <row r="684" spans="1:2" hidden="1">
      <c r="A684" s="8" t="s">
        <v>51</v>
      </c>
      <c r="B684" s="9" t="s">
        <v>52</v>
      </c>
    </row>
    <row r="685" spans="1:2" hidden="1">
      <c r="A685" s="8" t="s">
        <v>53</v>
      </c>
      <c r="B685" s="21" t="s">
        <v>54</v>
      </c>
    </row>
    <row r="686" spans="1:2" hidden="1">
      <c r="A686" s="8" t="s">
        <v>144</v>
      </c>
      <c r="B686" s="9" t="s">
        <v>145</v>
      </c>
    </row>
    <row r="687" spans="1:2" hidden="1">
      <c r="A687" s="8" t="s">
        <v>146</v>
      </c>
      <c r="B687" s="9" t="s">
        <v>67</v>
      </c>
    </row>
    <row r="688" spans="1:2" hidden="1">
      <c r="A688" s="8" t="s">
        <v>147</v>
      </c>
      <c r="B688" s="9" t="s">
        <v>56</v>
      </c>
    </row>
    <row r="689" spans="1:2" hidden="1">
      <c r="A689" s="8" t="s">
        <v>57</v>
      </c>
      <c r="B689" s="9" t="s">
        <v>58</v>
      </c>
    </row>
    <row r="690" spans="1:2" hidden="1">
      <c r="A690" s="16" t="s">
        <v>148</v>
      </c>
      <c r="B690" s="17" t="s">
        <v>60</v>
      </c>
    </row>
    <row r="691" spans="1:2" hidden="1">
      <c r="A691" s="8" t="s">
        <v>61</v>
      </c>
      <c r="B691" s="9" t="s">
        <v>28</v>
      </c>
    </row>
    <row r="692" spans="1:2" hidden="1">
      <c r="A692" s="8" t="s">
        <v>62</v>
      </c>
      <c r="B692" s="9" t="s">
        <v>63</v>
      </c>
    </row>
    <row r="693" spans="1:2" hidden="1">
      <c r="A693" s="16" t="s">
        <v>64</v>
      </c>
      <c r="B693" s="17" t="s">
        <v>149</v>
      </c>
    </row>
    <row r="694" spans="1:2" hidden="1">
      <c r="A694" s="8" t="s">
        <v>150</v>
      </c>
      <c r="B694" s="9" t="s">
        <v>67</v>
      </c>
    </row>
    <row r="695" spans="1:2" hidden="1">
      <c r="A695" s="8" t="s">
        <v>66</v>
      </c>
      <c r="B695" s="9" t="s">
        <v>67</v>
      </c>
    </row>
    <row r="696" spans="1:2" hidden="1">
      <c r="A696" s="8" t="s">
        <v>68</v>
      </c>
      <c r="B696" s="9" t="s">
        <v>151</v>
      </c>
    </row>
    <row r="697" spans="1:2" hidden="1">
      <c r="A697" s="8" t="s">
        <v>72</v>
      </c>
      <c r="B697" s="9" t="s">
        <v>152</v>
      </c>
    </row>
    <row r="698" spans="1:2" hidden="1">
      <c r="A698" s="8" t="s">
        <v>74</v>
      </c>
      <c r="B698" s="9" t="s">
        <v>75</v>
      </c>
    </row>
    <row r="699" spans="1:2" hidden="1">
      <c r="A699" s="8" t="s">
        <v>76</v>
      </c>
      <c r="B699" s="9" t="s">
        <v>77</v>
      </c>
    </row>
    <row r="700" spans="1:2" hidden="1">
      <c r="A700" s="8" t="s">
        <v>153</v>
      </c>
      <c r="B700" s="9" t="s">
        <v>154</v>
      </c>
    </row>
    <row r="701" spans="1:2" hidden="1">
      <c r="A701" s="8" t="s">
        <v>155</v>
      </c>
      <c r="B701" s="9" t="s">
        <v>156</v>
      </c>
    </row>
    <row r="702" spans="1:2" hidden="1">
      <c r="A702" s="8" t="s">
        <v>157</v>
      </c>
      <c r="B702" s="9" t="s">
        <v>158</v>
      </c>
    </row>
    <row r="703" spans="1:2" hidden="1">
      <c r="A703" s="8" t="s">
        <v>159</v>
      </c>
      <c r="B703" s="9" t="s">
        <v>160</v>
      </c>
    </row>
    <row r="704" spans="1:2" hidden="1">
      <c r="A704" s="8" t="s">
        <v>161</v>
      </c>
      <c r="B704" s="9" t="s">
        <v>162</v>
      </c>
    </row>
    <row r="705" spans="1:2" hidden="1">
      <c r="A705" s="8" t="s">
        <v>80</v>
      </c>
      <c r="B705" s="9" t="s">
        <v>81</v>
      </c>
    </row>
    <row r="706" spans="1:2" hidden="1">
      <c r="A706" s="8" t="s">
        <v>86</v>
      </c>
      <c r="B706" s="9" t="s">
        <v>87</v>
      </c>
    </row>
    <row r="707" spans="1:2" hidden="1">
      <c r="A707" s="8" t="s">
        <v>90</v>
      </c>
      <c r="B707" s="9" t="s">
        <v>91</v>
      </c>
    </row>
    <row r="708" spans="1:2" hidden="1">
      <c r="A708" s="16" t="s">
        <v>94</v>
      </c>
      <c r="B708" s="17" t="s">
        <v>163</v>
      </c>
    </row>
    <row r="709" spans="1:2" hidden="1">
      <c r="A709" s="8" t="s">
        <v>98</v>
      </c>
      <c r="B709" s="9" t="s">
        <v>99</v>
      </c>
    </row>
    <row r="710" spans="1:2" hidden="1">
      <c r="A710" s="8" t="s">
        <v>100</v>
      </c>
      <c r="B710" s="9" t="s">
        <v>101</v>
      </c>
    </row>
    <row r="711" spans="1:2" hidden="1">
      <c r="A711" s="8" t="s">
        <v>164</v>
      </c>
      <c r="B711" s="9" t="s">
        <v>50</v>
      </c>
    </row>
    <row r="712" spans="1:2" hidden="1">
      <c r="A712" s="8" t="s">
        <v>102</v>
      </c>
      <c r="B712" s="9" t="s">
        <v>103</v>
      </c>
    </row>
    <row r="713" spans="1:2" hidden="1">
      <c r="A713" s="8" t="s">
        <v>104</v>
      </c>
      <c r="B713" s="9" t="s">
        <v>105</v>
      </c>
    </row>
    <row r="714" spans="1:2" hidden="1">
      <c r="A714" s="8" t="s">
        <v>165</v>
      </c>
      <c r="B714" s="9" t="s">
        <v>166</v>
      </c>
    </row>
    <row r="715" spans="1:2" hidden="1">
      <c r="A715" s="26" t="s">
        <v>167</v>
      </c>
      <c r="B715" s="9" t="s">
        <v>168</v>
      </c>
    </row>
    <row r="716" spans="1:2" hidden="1">
      <c r="A716" s="26" t="s">
        <v>169</v>
      </c>
      <c r="B716" s="9" t="s">
        <v>109</v>
      </c>
    </row>
    <row r="717" spans="1:2" hidden="1">
      <c r="A717" s="26" t="s">
        <v>110</v>
      </c>
      <c r="B717" s="9" t="s">
        <v>170</v>
      </c>
    </row>
    <row r="718" spans="1:2" hidden="1">
      <c r="A718" s="26" t="s">
        <v>112</v>
      </c>
      <c r="B718" s="9" t="s">
        <v>113</v>
      </c>
    </row>
    <row r="719" spans="1:2" hidden="1">
      <c r="A719" s="26" t="s">
        <v>114</v>
      </c>
      <c r="B719" s="9" t="s">
        <v>115</v>
      </c>
    </row>
    <row r="720" spans="1:2" hidden="1">
      <c r="A720" s="26" t="s">
        <v>171</v>
      </c>
      <c r="B720" s="9" t="s">
        <v>172</v>
      </c>
    </row>
    <row r="721" spans="1:2" hidden="1">
      <c r="A721" s="26" t="s">
        <v>116</v>
      </c>
      <c r="B721" s="9" t="s">
        <v>117</v>
      </c>
    </row>
    <row r="722" spans="1:2" hidden="1">
      <c r="A722" s="26" t="s">
        <v>118</v>
      </c>
      <c r="B722" s="9" t="s">
        <v>119</v>
      </c>
    </row>
    <row r="723" spans="1:2" hidden="1">
      <c r="A723" s="26" t="s">
        <v>120</v>
      </c>
      <c r="B723" s="9" t="s">
        <v>173</v>
      </c>
    </row>
    <row r="724" spans="1:2" hidden="1">
      <c r="A724" s="8" t="s">
        <v>122</v>
      </c>
      <c r="B724" s="9" t="s">
        <v>123</v>
      </c>
    </row>
    <row r="725" spans="1:2" hidden="1">
      <c r="A725" s="8" t="s">
        <v>122</v>
      </c>
      <c r="B725" s="9" t="s">
        <v>124</v>
      </c>
    </row>
    <row r="726" spans="1:2" hidden="1">
      <c r="A726" s="8" t="s">
        <v>122</v>
      </c>
      <c r="B726" s="9" t="s">
        <v>125</v>
      </c>
    </row>
    <row r="727" spans="1:2" hidden="1">
      <c r="A727" s="29" t="s">
        <v>127</v>
      </c>
      <c r="B727" s="30" t="s">
        <v>128</v>
      </c>
    </row>
    <row r="728" spans="1:2" ht="13.5" hidden="1" thickBot="1">
      <c r="A728" s="32"/>
      <c r="B728" s="33" t="s">
        <v>129</v>
      </c>
    </row>
    <row r="729" spans="1:2" hidden="1"/>
    <row r="730" spans="1:2" hidden="1"/>
    <row r="731" spans="1:2" hidden="1"/>
    <row r="732" spans="1:2" hidden="1"/>
    <row r="733" spans="1:2" hidden="1"/>
    <row r="734" spans="1:2" hidden="1"/>
    <row r="735" spans="1:2" hidden="1"/>
    <row r="736" spans="1:2" hidden="1"/>
    <row r="737" spans="1:2" ht="14.25" hidden="1" thickBot="1">
      <c r="A737" s="209"/>
      <c r="B737" s="210"/>
    </row>
    <row r="738" spans="1:2" ht="14.25" hidden="1" thickBot="1">
      <c r="A738" s="46" t="s">
        <v>1</v>
      </c>
      <c r="B738" s="47" t="s">
        <v>2</v>
      </c>
    </row>
    <row r="739" spans="1:2" hidden="1">
      <c r="A739" s="8" t="s">
        <v>17</v>
      </c>
      <c r="B739" s="9" t="s">
        <v>18</v>
      </c>
    </row>
    <row r="740" spans="1:2" hidden="1">
      <c r="A740" s="8" t="s">
        <v>137</v>
      </c>
      <c r="B740" s="9" t="s">
        <v>28</v>
      </c>
    </row>
    <row r="741" spans="1:2" hidden="1">
      <c r="A741" s="8" t="s">
        <v>21</v>
      </c>
      <c r="B741" s="9" t="s">
        <v>22</v>
      </c>
    </row>
    <row r="742" spans="1:2" hidden="1">
      <c r="A742" s="16" t="s">
        <v>23</v>
      </c>
      <c r="B742" s="17" t="s">
        <v>24</v>
      </c>
    </row>
    <row r="743" spans="1:2" hidden="1">
      <c r="A743" s="16" t="s">
        <v>25</v>
      </c>
      <c r="B743" s="17" t="s">
        <v>138</v>
      </c>
    </row>
    <row r="744" spans="1:2" hidden="1">
      <c r="A744" s="8" t="s">
        <v>27</v>
      </c>
      <c r="B744" s="9" t="s">
        <v>28</v>
      </c>
    </row>
    <row r="745" spans="1:2" hidden="1">
      <c r="A745" s="8" t="s">
        <v>29</v>
      </c>
      <c r="B745" s="9" t="s">
        <v>30</v>
      </c>
    </row>
    <row r="746" spans="1:2" hidden="1">
      <c r="A746" s="8" t="s">
        <v>31</v>
      </c>
      <c r="B746" s="9" t="s">
        <v>32</v>
      </c>
    </row>
    <row r="747" spans="1:2" hidden="1">
      <c r="A747" s="8" t="s">
        <v>33</v>
      </c>
      <c r="B747" s="9" t="s">
        <v>34</v>
      </c>
    </row>
    <row r="748" spans="1:2" hidden="1">
      <c r="A748" s="16" t="s">
        <v>35</v>
      </c>
      <c r="B748" s="17" t="s">
        <v>36</v>
      </c>
    </row>
    <row r="749" spans="1:2" hidden="1">
      <c r="A749" s="8" t="s">
        <v>37</v>
      </c>
      <c r="B749" s="9" t="s">
        <v>38</v>
      </c>
    </row>
    <row r="750" spans="1:2" hidden="1">
      <c r="A750" s="8" t="s">
        <v>39</v>
      </c>
      <c r="B750" s="9" t="s">
        <v>40</v>
      </c>
    </row>
    <row r="751" spans="1:2" hidden="1">
      <c r="A751" s="8" t="s">
        <v>41</v>
      </c>
      <c r="B751" s="9" t="s">
        <v>42</v>
      </c>
    </row>
    <row r="752" spans="1:2" hidden="1">
      <c r="A752" s="8" t="s">
        <v>43</v>
      </c>
      <c r="B752" s="17" t="s">
        <v>28</v>
      </c>
    </row>
    <row r="753" spans="1:2" hidden="1">
      <c r="A753" s="8" t="s">
        <v>139</v>
      </c>
      <c r="B753" s="9" t="s">
        <v>140</v>
      </c>
    </row>
    <row r="754" spans="1:2" hidden="1">
      <c r="A754" s="8" t="s">
        <v>44</v>
      </c>
      <c r="B754" s="9" t="s">
        <v>28</v>
      </c>
    </row>
    <row r="755" spans="1:2" hidden="1">
      <c r="A755" s="8" t="s">
        <v>45</v>
      </c>
      <c r="B755" s="9" t="s">
        <v>46</v>
      </c>
    </row>
    <row r="756" spans="1:2" hidden="1">
      <c r="A756" s="8" t="s">
        <v>141</v>
      </c>
      <c r="B756" s="49" t="s">
        <v>142</v>
      </c>
    </row>
    <row r="757" spans="1:2" hidden="1">
      <c r="A757" s="8" t="s">
        <v>47</v>
      </c>
      <c r="B757" s="9" t="s">
        <v>48</v>
      </c>
    </row>
    <row r="758" spans="1:2" hidden="1">
      <c r="A758" s="8" t="s">
        <v>49</v>
      </c>
      <c r="B758" s="9" t="s">
        <v>143</v>
      </c>
    </row>
    <row r="759" spans="1:2" hidden="1">
      <c r="A759" s="8" t="s">
        <v>51</v>
      </c>
      <c r="B759" s="9" t="s">
        <v>52</v>
      </c>
    </row>
    <row r="760" spans="1:2" hidden="1">
      <c r="A760" s="8" t="s">
        <v>53</v>
      </c>
      <c r="B760" s="21" t="s">
        <v>54</v>
      </c>
    </row>
    <row r="761" spans="1:2" hidden="1">
      <c r="A761" s="8" t="s">
        <v>144</v>
      </c>
      <c r="B761" s="9" t="s">
        <v>145</v>
      </c>
    </row>
    <row r="762" spans="1:2" hidden="1">
      <c r="A762" s="8" t="s">
        <v>146</v>
      </c>
      <c r="B762" s="9" t="s">
        <v>67</v>
      </c>
    </row>
    <row r="763" spans="1:2" hidden="1">
      <c r="A763" s="8" t="s">
        <v>147</v>
      </c>
      <c r="B763" s="9" t="s">
        <v>56</v>
      </c>
    </row>
    <row r="764" spans="1:2" hidden="1">
      <c r="A764" s="8" t="s">
        <v>57</v>
      </c>
      <c r="B764" s="9" t="s">
        <v>58</v>
      </c>
    </row>
    <row r="765" spans="1:2" hidden="1">
      <c r="A765" s="16" t="s">
        <v>148</v>
      </c>
      <c r="B765" s="17" t="s">
        <v>60</v>
      </c>
    </row>
    <row r="766" spans="1:2" hidden="1">
      <c r="A766" s="8" t="s">
        <v>61</v>
      </c>
      <c r="B766" s="9" t="s">
        <v>28</v>
      </c>
    </row>
    <row r="767" spans="1:2" hidden="1">
      <c r="A767" s="8" t="s">
        <v>62</v>
      </c>
      <c r="B767" s="9" t="s">
        <v>63</v>
      </c>
    </row>
    <row r="768" spans="1:2" hidden="1">
      <c r="A768" s="16" t="s">
        <v>64</v>
      </c>
      <c r="B768" s="17" t="s">
        <v>149</v>
      </c>
    </row>
    <row r="769" spans="1:2" hidden="1">
      <c r="A769" s="8" t="s">
        <v>150</v>
      </c>
      <c r="B769" s="9" t="s">
        <v>67</v>
      </c>
    </row>
    <row r="770" spans="1:2" hidden="1">
      <c r="A770" s="8" t="s">
        <v>66</v>
      </c>
      <c r="B770" s="9" t="s">
        <v>67</v>
      </c>
    </row>
    <row r="771" spans="1:2" hidden="1">
      <c r="A771" s="8" t="s">
        <v>68</v>
      </c>
      <c r="B771" s="9" t="s">
        <v>151</v>
      </c>
    </row>
    <row r="772" spans="1:2" hidden="1">
      <c r="A772" s="8" t="s">
        <v>72</v>
      </c>
      <c r="B772" s="9" t="s">
        <v>152</v>
      </c>
    </row>
    <row r="773" spans="1:2" hidden="1">
      <c r="A773" s="8" t="s">
        <v>74</v>
      </c>
      <c r="B773" s="9" t="s">
        <v>75</v>
      </c>
    </row>
    <row r="774" spans="1:2" hidden="1">
      <c r="A774" s="8" t="s">
        <v>76</v>
      </c>
      <c r="B774" s="9" t="s">
        <v>77</v>
      </c>
    </row>
    <row r="775" spans="1:2" hidden="1">
      <c r="A775" s="8" t="s">
        <v>153</v>
      </c>
      <c r="B775" s="9" t="s">
        <v>154</v>
      </c>
    </row>
    <row r="776" spans="1:2" hidden="1">
      <c r="A776" s="8" t="s">
        <v>155</v>
      </c>
      <c r="B776" s="9" t="s">
        <v>156</v>
      </c>
    </row>
    <row r="777" spans="1:2" hidden="1">
      <c r="A777" s="8" t="s">
        <v>157</v>
      </c>
      <c r="B777" s="9" t="s">
        <v>158</v>
      </c>
    </row>
    <row r="778" spans="1:2" hidden="1">
      <c r="A778" s="8" t="s">
        <v>159</v>
      </c>
      <c r="B778" s="9" t="s">
        <v>160</v>
      </c>
    </row>
    <row r="779" spans="1:2" hidden="1">
      <c r="A779" s="8" t="s">
        <v>161</v>
      </c>
      <c r="B779" s="9" t="s">
        <v>162</v>
      </c>
    </row>
    <row r="780" spans="1:2" hidden="1">
      <c r="A780" s="8" t="s">
        <v>80</v>
      </c>
      <c r="B780" s="9" t="s">
        <v>81</v>
      </c>
    </row>
    <row r="781" spans="1:2" hidden="1">
      <c r="A781" s="8" t="s">
        <v>86</v>
      </c>
      <c r="B781" s="9" t="s">
        <v>87</v>
      </c>
    </row>
    <row r="782" spans="1:2" hidden="1">
      <c r="A782" s="8" t="s">
        <v>90</v>
      </c>
      <c r="B782" s="9" t="s">
        <v>91</v>
      </c>
    </row>
    <row r="783" spans="1:2" hidden="1">
      <c r="A783" s="16" t="s">
        <v>94</v>
      </c>
      <c r="B783" s="17" t="s">
        <v>163</v>
      </c>
    </row>
    <row r="784" spans="1:2" hidden="1">
      <c r="A784" s="8" t="s">
        <v>98</v>
      </c>
      <c r="B784" s="9" t="s">
        <v>99</v>
      </c>
    </row>
    <row r="785" spans="1:2" hidden="1">
      <c r="A785" s="8" t="s">
        <v>100</v>
      </c>
      <c r="B785" s="9" t="s">
        <v>101</v>
      </c>
    </row>
    <row r="786" spans="1:2" hidden="1">
      <c r="A786" s="8" t="s">
        <v>164</v>
      </c>
      <c r="B786" s="9" t="s">
        <v>50</v>
      </c>
    </row>
    <row r="787" spans="1:2" hidden="1">
      <c r="A787" s="8" t="s">
        <v>102</v>
      </c>
      <c r="B787" s="9" t="s">
        <v>103</v>
      </c>
    </row>
    <row r="788" spans="1:2" hidden="1">
      <c r="A788" s="8" t="s">
        <v>104</v>
      </c>
      <c r="B788" s="9" t="s">
        <v>105</v>
      </c>
    </row>
    <row r="789" spans="1:2" hidden="1">
      <c r="A789" s="8" t="s">
        <v>165</v>
      </c>
      <c r="B789" s="9" t="s">
        <v>166</v>
      </c>
    </row>
    <row r="790" spans="1:2" hidden="1">
      <c r="A790" s="26" t="s">
        <v>167</v>
      </c>
      <c r="B790" s="9" t="s">
        <v>168</v>
      </c>
    </row>
    <row r="791" spans="1:2" hidden="1">
      <c r="A791" s="26" t="s">
        <v>169</v>
      </c>
      <c r="B791" s="9" t="s">
        <v>109</v>
      </c>
    </row>
    <row r="792" spans="1:2" hidden="1">
      <c r="A792" s="26" t="s">
        <v>110</v>
      </c>
      <c r="B792" s="9" t="s">
        <v>170</v>
      </c>
    </row>
    <row r="793" spans="1:2" hidden="1">
      <c r="A793" s="26" t="s">
        <v>112</v>
      </c>
      <c r="B793" s="9" t="s">
        <v>113</v>
      </c>
    </row>
    <row r="794" spans="1:2" hidden="1">
      <c r="A794" s="26" t="s">
        <v>114</v>
      </c>
      <c r="B794" s="9" t="s">
        <v>115</v>
      </c>
    </row>
    <row r="795" spans="1:2" hidden="1">
      <c r="A795" s="26" t="s">
        <v>171</v>
      </c>
      <c r="B795" s="9" t="s">
        <v>172</v>
      </c>
    </row>
    <row r="796" spans="1:2" hidden="1">
      <c r="A796" s="26" t="s">
        <v>116</v>
      </c>
      <c r="B796" s="9" t="s">
        <v>117</v>
      </c>
    </row>
    <row r="797" spans="1:2" hidden="1">
      <c r="A797" s="26" t="s">
        <v>118</v>
      </c>
      <c r="B797" s="9" t="s">
        <v>119</v>
      </c>
    </row>
    <row r="798" spans="1:2" hidden="1">
      <c r="A798" s="26" t="s">
        <v>120</v>
      </c>
      <c r="B798" s="9" t="s">
        <v>173</v>
      </c>
    </row>
    <row r="799" spans="1:2" hidden="1">
      <c r="A799" s="8" t="s">
        <v>122</v>
      </c>
      <c r="B799" s="9" t="s">
        <v>123</v>
      </c>
    </row>
    <row r="800" spans="1:2" hidden="1">
      <c r="A800" s="8" t="s">
        <v>122</v>
      </c>
      <c r="B800" s="9" t="s">
        <v>124</v>
      </c>
    </row>
    <row r="801" spans="1:14" hidden="1">
      <c r="A801" s="8" t="s">
        <v>122</v>
      </c>
      <c r="B801" s="9" t="s">
        <v>125</v>
      </c>
    </row>
    <row r="802" spans="1:14" hidden="1">
      <c r="A802" s="29" t="s">
        <v>127</v>
      </c>
      <c r="B802" s="30" t="s">
        <v>128</v>
      </c>
    </row>
    <row r="803" spans="1:14" ht="13.5" hidden="1" thickBot="1">
      <c r="A803" s="32"/>
      <c r="B803" s="33" t="s">
        <v>129</v>
      </c>
    </row>
    <row r="804" spans="1:14" hidden="1"/>
    <row r="805" spans="1:14" hidden="1"/>
    <row r="806" spans="1:14" hidden="1"/>
    <row r="807" spans="1:14" hidden="1"/>
    <row r="808" spans="1:14" hidden="1"/>
    <row r="809" spans="1:14" hidden="1"/>
    <row r="810" spans="1:14" hidden="1"/>
    <row r="811" spans="1:14" hidden="1">
      <c r="B811" s="52"/>
      <c r="C811" s="41"/>
      <c r="D811" s="41"/>
      <c r="E811" s="41"/>
      <c r="F811" s="41"/>
      <c r="G811" s="41"/>
      <c r="H811" s="41"/>
      <c r="I811" s="41"/>
      <c r="J811" s="41"/>
      <c r="K811" s="41"/>
      <c r="L811" s="41"/>
      <c r="M811" s="41"/>
      <c r="N811" s="41"/>
    </row>
    <row r="812" spans="1:14" ht="14.25" hidden="1" thickBot="1">
      <c r="A812" s="209"/>
      <c r="B812" s="210"/>
    </row>
    <row r="813" spans="1:14" ht="14.25" hidden="1" thickBot="1">
      <c r="A813" s="46" t="s">
        <v>1</v>
      </c>
      <c r="B813" s="47" t="s">
        <v>2</v>
      </c>
    </row>
    <row r="814" spans="1:14" hidden="1">
      <c r="A814" s="8" t="s">
        <v>17</v>
      </c>
      <c r="B814" s="9" t="s">
        <v>18</v>
      </c>
    </row>
    <row r="815" spans="1:14" hidden="1">
      <c r="A815" s="8" t="s">
        <v>137</v>
      </c>
      <c r="B815" s="9" t="s">
        <v>28</v>
      </c>
    </row>
    <row r="816" spans="1:14" hidden="1">
      <c r="A816" s="8" t="s">
        <v>21</v>
      </c>
      <c r="B816" s="9" t="s">
        <v>22</v>
      </c>
    </row>
    <row r="817" spans="1:2" hidden="1">
      <c r="A817" s="16" t="s">
        <v>23</v>
      </c>
      <c r="B817" s="17" t="s">
        <v>24</v>
      </c>
    </row>
    <row r="818" spans="1:2" hidden="1">
      <c r="A818" s="16" t="s">
        <v>25</v>
      </c>
      <c r="B818" s="17" t="s">
        <v>138</v>
      </c>
    </row>
    <row r="819" spans="1:2" hidden="1">
      <c r="A819" s="8" t="s">
        <v>27</v>
      </c>
      <c r="B819" s="9" t="s">
        <v>28</v>
      </c>
    </row>
    <row r="820" spans="1:2" hidden="1">
      <c r="A820" s="8" t="s">
        <v>29</v>
      </c>
      <c r="B820" s="9" t="s">
        <v>30</v>
      </c>
    </row>
    <row r="821" spans="1:2" hidden="1">
      <c r="A821" s="8" t="s">
        <v>31</v>
      </c>
      <c r="B821" s="9" t="s">
        <v>32</v>
      </c>
    </row>
    <row r="822" spans="1:2" hidden="1">
      <c r="A822" s="8" t="s">
        <v>33</v>
      </c>
      <c r="B822" s="9" t="s">
        <v>34</v>
      </c>
    </row>
    <row r="823" spans="1:2" hidden="1">
      <c r="A823" s="16" t="s">
        <v>35</v>
      </c>
      <c r="B823" s="17" t="s">
        <v>36</v>
      </c>
    </row>
    <row r="824" spans="1:2" hidden="1">
      <c r="A824" s="8" t="s">
        <v>37</v>
      </c>
      <c r="B824" s="9" t="s">
        <v>38</v>
      </c>
    </row>
    <row r="825" spans="1:2" hidden="1">
      <c r="A825" s="8" t="s">
        <v>39</v>
      </c>
      <c r="B825" s="9" t="s">
        <v>40</v>
      </c>
    </row>
    <row r="826" spans="1:2" hidden="1">
      <c r="A826" s="8" t="s">
        <v>41</v>
      </c>
      <c r="B826" s="9" t="s">
        <v>42</v>
      </c>
    </row>
    <row r="827" spans="1:2" hidden="1">
      <c r="A827" s="8" t="s">
        <v>43</v>
      </c>
      <c r="B827" s="17" t="s">
        <v>28</v>
      </c>
    </row>
    <row r="828" spans="1:2" hidden="1">
      <c r="A828" s="8" t="s">
        <v>139</v>
      </c>
      <c r="B828" s="9" t="s">
        <v>140</v>
      </c>
    </row>
    <row r="829" spans="1:2" hidden="1">
      <c r="A829" s="8" t="s">
        <v>44</v>
      </c>
      <c r="B829" s="9" t="s">
        <v>28</v>
      </c>
    </row>
    <row r="830" spans="1:2" hidden="1">
      <c r="A830" s="8" t="s">
        <v>45</v>
      </c>
      <c r="B830" s="9" t="s">
        <v>46</v>
      </c>
    </row>
    <row r="831" spans="1:2" hidden="1">
      <c r="A831" s="8" t="s">
        <v>141</v>
      </c>
      <c r="B831" s="49" t="s">
        <v>142</v>
      </c>
    </row>
    <row r="832" spans="1:2" hidden="1">
      <c r="A832" s="8" t="s">
        <v>47</v>
      </c>
      <c r="B832" s="9" t="s">
        <v>48</v>
      </c>
    </row>
    <row r="833" spans="1:2" hidden="1">
      <c r="A833" s="8" t="s">
        <v>49</v>
      </c>
      <c r="B833" s="9" t="s">
        <v>143</v>
      </c>
    </row>
    <row r="834" spans="1:2" hidden="1">
      <c r="A834" s="8" t="s">
        <v>51</v>
      </c>
      <c r="B834" s="9" t="s">
        <v>52</v>
      </c>
    </row>
    <row r="835" spans="1:2" hidden="1">
      <c r="A835" s="8" t="s">
        <v>53</v>
      </c>
      <c r="B835" s="21" t="s">
        <v>54</v>
      </c>
    </row>
    <row r="836" spans="1:2" hidden="1">
      <c r="A836" s="8" t="s">
        <v>144</v>
      </c>
      <c r="B836" s="9" t="s">
        <v>145</v>
      </c>
    </row>
    <row r="837" spans="1:2" hidden="1">
      <c r="A837" s="8" t="s">
        <v>146</v>
      </c>
      <c r="B837" s="9" t="s">
        <v>67</v>
      </c>
    </row>
    <row r="838" spans="1:2" hidden="1">
      <c r="A838" s="8" t="s">
        <v>147</v>
      </c>
      <c r="B838" s="9" t="s">
        <v>56</v>
      </c>
    </row>
    <row r="839" spans="1:2" hidden="1">
      <c r="A839" s="8" t="s">
        <v>57</v>
      </c>
      <c r="B839" s="9" t="s">
        <v>58</v>
      </c>
    </row>
    <row r="840" spans="1:2" hidden="1">
      <c r="A840" s="16" t="s">
        <v>148</v>
      </c>
      <c r="B840" s="17" t="s">
        <v>60</v>
      </c>
    </row>
    <row r="841" spans="1:2" hidden="1">
      <c r="A841" s="8" t="s">
        <v>61</v>
      </c>
      <c r="B841" s="9" t="s">
        <v>28</v>
      </c>
    </row>
    <row r="842" spans="1:2" hidden="1">
      <c r="A842" s="8" t="s">
        <v>62</v>
      </c>
      <c r="B842" s="9" t="s">
        <v>63</v>
      </c>
    </row>
    <row r="843" spans="1:2" hidden="1">
      <c r="A843" s="16" t="s">
        <v>64</v>
      </c>
      <c r="B843" s="17" t="s">
        <v>149</v>
      </c>
    </row>
    <row r="844" spans="1:2" hidden="1">
      <c r="A844" s="8" t="s">
        <v>150</v>
      </c>
      <c r="B844" s="9" t="s">
        <v>67</v>
      </c>
    </row>
    <row r="845" spans="1:2" hidden="1">
      <c r="A845" s="8" t="s">
        <v>66</v>
      </c>
      <c r="B845" s="9" t="s">
        <v>67</v>
      </c>
    </row>
    <row r="846" spans="1:2" hidden="1">
      <c r="A846" s="8" t="s">
        <v>68</v>
      </c>
      <c r="B846" s="9" t="s">
        <v>151</v>
      </c>
    </row>
    <row r="847" spans="1:2" hidden="1">
      <c r="A847" s="8" t="s">
        <v>72</v>
      </c>
      <c r="B847" s="9" t="s">
        <v>152</v>
      </c>
    </row>
    <row r="848" spans="1:2" hidden="1">
      <c r="A848" s="8" t="s">
        <v>74</v>
      </c>
      <c r="B848" s="9" t="s">
        <v>75</v>
      </c>
    </row>
    <row r="849" spans="1:2" hidden="1">
      <c r="A849" s="8" t="s">
        <v>76</v>
      </c>
      <c r="B849" s="9" t="s">
        <v>77</v>
      </c>
    </row>
    <row r="850" spans="1:2" hidden="1">
      <c r="A850" s="8" t="s">
        <v>153</v>
      </c>
      <c r="B850" s="9" t="s">
        <v>154</v>
      </c>
    </row>
    <row r="851" spans="1:2" hidden="1">
      <c r="A851" s="8" t="s">
        <v>155</v>
      </c>
      <c r="B851" s="9" t="s">
        <v>156</v>
      </c>
    </row>
    <row r="852" spans="1:2" hidden="1">
      <c r="A852" s="8" t="s">
        <v>157</v>
      </c>
      <c r="B852" s="9" t="s">
        <v>158</v>
      </c>
    </row>
    <row r="853" spans="1:2" hidden="1">
      <c r="A853" s="8" t="s">
        <v>159</v>
      </c>
      <c r="B853" s="9" t="s">
        <v>160</v>
      </c>
    </row>
    <row r="854" spans="1:2" hidden="1">
      <c r="A854" s="8" t="s">
        <v>161</v>
      </c>
      <c r="B854" s="9" t="s">
        <v>162</v>
      </c>
    </row>
    <row r="855" spans="1:2" hidden="1">
      <c r="A855" s="8" t="s">
        <v>80</v>
      </c>
      <c r="B855" s="9" t="s">
        <v>81</v>
      </c>
    </row>
    <row r="856" spans="1:2" hidden="1">
      <c r="A856" s="8" t="s">
        <v>86</v>
      </c>
      <c r="B856" s="9" t="s">
        <v>87</v>
      </c>
    </row>
    <row r="857" spans="1:2" hidden="1">
      <c r="A857" s="8" t="s">
        <v>90</v>
      </c>
      <c r="B857" s="9" t="s">
        <v>91</v>
      </c>
    </row>
    <row r="858" spans="1:2" hidden="1">
      <c r="A858" s="16" t="s">
        <v>94</v>
      </c>
      <c r="B858" s="17" t="s">
        <v>163</v>
      </c>
    </row>
    <row r="859" spans="1:2" hidden="1">
      <c r="A859" s="8" t="s">
        <v>98</v>
      </c>
      <c r="B859" s="9" t="s">
        <v>99</v>
      </c>
    </row>
    <row r="860" spans="1:2" hidden="1">
      <c r="A860" s="8" t="s">
        <v>100</v>
      </c>
      <c r="B860" s="9" t="s">
        <v>101</v>
      </c>
    </row>
    <row r="861" spans="1:2" hidden="1">
      <c r="A861" s="8" t="s">
        <v>164</v>
      </c>
      <c r="B861" s="9" t="s">
        <v>50</v>
      </c>
    </row>
    <row r="862" spans="1:2" hidden="1">
      <c r="A862" s="8" t="s">
        <v>102</v>
      </c>
      <c r="B862" s="9" t="s">
        <v>103</v>
      </c>
    </row>
    <row r="863" spans="1:2" hidden="1">
      <c r="A863" s="8" t="s">
        <v>104</v>
      </c>
      <c r="B863" s="9" t="s">
        <v>105</v>
      </c>
    </row>
    <row r="864" spans="1:2" hidden="1">
      <c r="A864" s="8" t="s">
        <v>165</v>
      </c>
      <c r="B864" s="9" t="s">
        <v>166</v>
      </c>
    </row>
    <row r="865" spans="1:2" hidden="1">
      <c r="A865" s="26" t="s">
        <v>167</v>
      </c>
      <c r="B865" s="9" t="s">
        <v>168</v>
      </c>
    </row>
    <row r="866" spans="1:2" hidden="1">
      <c r="A866" s="26" t="s">
        <v>169</v>
      </c>
      <c r="B866" s="9" t="s">
        <v>109</v>
      </c>
    </row>
    <row r="867" spans="1:2" hidden="1">
      <c r="A867" s="26" t="s">
        <v>110</v>
      </c>
      <c r="B867" s="9" t="s">
        <v>170</v>
      </c>
    </row>
    <row r="868" spans="1:2" hidden="1">
      <c r="A868" s="26" t="s">
        <v>112</v>
      </c>
      <c r="B868" s="9" t="s">
        <v>113</v>
      </c>
    </row>
    <row r="869" spans="1:2" hidden="1">
      <c r="A869" s="26" t="s">
        <v>114</v>
      </c>
      <c r="B869" s="9" t="s">
        <v>115</v>
      </c>
    </row>
    <row r="870" spans="1:2" hidden="1">
      <c r="A870" s="26" t="s">
        <v>171</v>
      </c>
      <c r="B870" s="9" t="s">
        <v>172</v>
      </c>
    </row>
    <row r="871" spans="1:2" hidden="1">
      <c r="A871" s="26" t="s">
        <v>116</v>
      </c>
      <c r="B871" s="9" t="s">
        <v>117</v>
      </c>
    </row>
    <row r="872" spans="1:2" hidden="1">
      <c r="A872" s="26" t="s">
        <v>118</v>
      </c>
      <c r="B872" s="9" t="s">
        <v>119</v>
      </c>
    </row>
    <row r="873" spans="1:2" hidden="1">
      <c r="A873" s="26" t="s">
        <v>120</v>
      </c>
      <c r="B873" s="9" t="s">
        <v>173</v>
      </c>
    </row>
    <row r="874" spans="1:2" hidden="1">
      <c r="A874" s="8" t="s">
        <v>122</v>
      </c>
      <c r="B874" s="9" t="s">
        <v>123</v>
      </c>
    </row>
    <row r="875" spans="1:2" hidden="1">
      <c r="A875" s="8" t="s">
        <v>122</v>
      </c>
      <c r="B875" s="9" t="s">
        <v>124</v>
      </c>
    </row>
    <row r="876" spans="1:2" hidden="1">
      <c r="A876" s="8" t="s">
        <v>122</v>
      </c>
      <c r="B876" s="9" t="s">
        <v>125</v>
      </c>
    </row>
    <row r="877" spans="1:2" hidden="1">
      <c r="A877" s="29" t="s">
        <v>127</v>
      </c>
      <c r="B877" s="30" t="s">
        <v>128</v>
      </c>
    </row>
    <row r="878" spans="1:2" ht="13.5" hidden="1" thickBot="1">
      <c r="A878" s="32"/>
      <c r="B878" s="33" t="s">
        <v>129</v>
      </c>
    </row>
    <row r="879" spans="1:2" hidden="1"/>
    <row r="880" spans="1:2" hidden="1"/>
    <row r="881" spans="1:14" hidden="1"/>
    <row r="882" spans="1:14" hidden="1"/>
    <row r="883" spans="1:14" hidden="1"/>
    <row r="884" spans="1:14" hidden="1"/>
    <row r="885" spans="1:14" hidden="1"/>
    <row r="886" spans="1:14" hidden="1">
      <c r="B886" s="52"/>
      <c r="C886" s="41"/>
      <c r="D886" s="41"/>
      <c r="E886" s="41"/>
      <c r="F886" s="41"/>
      <c r="G886" s="41"/>
      <c r="H886" s="41"/>
      <c r="I886" s="41"/>
      <c r="J886" s="41"/>
      <c r="K886" s="41"/>
      <c r="L886" s="41"/>
      <c r="M886" s="41"/>
      <c r="N886" s="41"/>
    </row>
    <row r="887" spans="1:14" ht="14.25" hidden="1" thickBot="1">
      <c r="A887" s="209"/>
      <c r="B887" s="210"/>
    </row>
    <row r="888" spans="1:14" ht="14.25" hidden="1" thickBot="1">
      <c r="A888" s="46" t="s">
        <v>1</v>
      </c>
      <c r="B888" s="47" t="s">
        <v>2</v>
      </c>
    </row>
    <row r="889" spans="1:14" hidden="1">
      <c r="A889" s="8" t="s">
        <v>17</v>
      </c>
      <c r="B889" s="9" t="s">
        <v>18</v>
      </c>
    </row>
    <row r="890" spans="1:14" hidden="1">
      <c r="A890" s="8" t="s">
        <v>137</v>
      </c>
      <c r="B890" s="9" t="s">
        <v>28</v>
      </c>
    </row>
    <row r="891" spans="1:14" hidden="1">
      <c r="A891" s="8" t="s">
        <v>21</v>
      </c>
      <c r="B891" s="9" t="s">
        <v>22</v>
      </c>
    </row>
    <row r="892" spans="1:14" hidden="1">
      <c r="A892" s="16" t="s">
        <v>23</v>
      </c>
      <c r="B892" s="17" t="s">
        <v>24</v>
      </c>
    </row>
    <row r="893" spans="1:14" hidden="1">
      <c r="A893" s="16" t="s">
        <v>25</v>
      </c>
      <c r="B893" s="17" t="s">
        <v>138</v>
      </c>
    </row>
    <row r="894" spans="1:14" hidden="1">
      <c r="A894" s="8" t="s">
        <v>27</v>
      </c>
      <c r="B894" s="9" t="s">
        <v>28</v>
      </c>
    </row>
    <row r="895" spans="1:14" hidden="1">
      <c r="A895" s="8" t="s">
        <v>29</v>
      </c>
      <c r="B895" s="9" t="s">
        <v>30</v>
      </c>
    </row>
    <row r="896" spans="1:14" hidden="1">
      <c r="A896" s="8" t="s">
        <v>31</v>
      </c>
      <c r="B896" s="9" t="s">
        <v>32</v>
      </c>
    </row>
    <row r="897" spans="1:2" hidden="1">
      <c r="A897" s="8" t="s">
        <v>33</v>
      </c>
      <c r="B897" s="9" t="s">
        <v>34</v>
      </c>
    </row>
    <row r="898" spans="1:2" hidden="1">
      <c r="A898" s="16" t="s">
        <v>35</v>
      </c>
      <c r="B898" s="17" t="s">
        <v>36</v>
      </c>
    </row>
    <row r="899" spans="1:2" hidden="1">
      <c r="A899" s="8" t="s">
        <v>37</v>
      </c>
      <c r="B899" s="9" t="s">
        <v>38</v>
      </c>
    </row>
    <row r="900" spans="1:2" hidden="1">
      <c r="A900" s="8" t="s">
        <v>39</v>
      </c>
      <c r="B900" s="9" t="s">
        <v>40</v>
      </c>
    </row>
    <row r="901" spans="1:2" hidden="1">
      <c r="A901" s="8" t="s">
        <v>41</v>
      </c>
      <c r="B901" s="9" t="s">
        <v>42</v>
      </c>
    </row>
    <row r="902" spans="1:2" hidden="1">
      <c r="A902" s="8" t="s">
        <v>43</v>
      </c>
      <c r="B902" s="17" t="s">
        <v>28</v>
      </c>
    </row>
    <row r="903" spans="1:2" hidden="1">
      <c r="A903" s="8" t="s">
        <v>139</v>
      </c>
      <c r="B903" s="9" t="s">
        <v>140</v>
      </c>
    </row>
    <row r="904" spans="1:2" hidden="1">
      <c r="A904" s="8" t="s">
        <v>44</v>
      </c>
      <c r="B904" s="9" t="s">
        <v>28</v>
      </c>
    </row>
    <row r="905" spans="1:2" hidden="1">
      <c r="A905" s="8" t="s">
        <v>45</v>
      </c>
      <c r="B905" s="9" t="s">
        <v>46</v>
      </c>
    </row>
    <row r="906" spans="1:2" hidden="1">
      <c r="A906" s="8" t="s">
        <v>141</v>
      </c>
      <c r="B906" s="49" t="s">
        <v>142</v>
      </c>
    </row>
    <row r="907" spans="1:2" hidden="1">
      <c r="A907" s="8" t="s">
        <v>47</v>
      </c>
      <c r="B907" s="9" t="s">
        <v>48</v>
      </c>
    </row>
    <row r="908" spans="1:2" hidden="1">
      <c r="A908" s="8" t="s">
        <v>49</v>
      </c>
      <c r="B908" s="9" t="s">
        <v>143</v>
      </c>
    </row>
    <row r="909" spans="1:2" hidden="1">
      <c r="A909" s="8" t="s">
        <v>51</v>
      </c>
      <c r="B909" s="9" t="s">
        <v>52</v>
      </c>
    </row>
    <row r="910" spans="1:2" hidden="1">
      <c r="A910" s="8" t="s">
        <v>53</v>
      </c>
      <c r="B910" s="21" t="s">
        <v>54</v>
      </c>
    </row>
    <row r="911" spans="1:2" hidden="1">
      <c r="A911" s="8" t="s">
        <v>144</v>
      </c>
      <c r="B911" s="9" t="s">
        <v>145</v>
      </c>
    </row>
    <row r="912" spans="1:2" hidden="1">
      <c r="A912" s="8" t="s">
        <v>146</v>
      </c>
      <c r="B912" s="9" t="s">
        <v>67</v>
      </c>
    </row>
    <row r="913" spans="1:2" hidden="1">
      <c r="A913" s="8" t="s">
        <v>147</v>
      </c>
      <c r="B913" s="9" t="s">
        <v>56</v>
      </c>
    </row>
    <row r="914" spans="1:2" hidden="1">
      <c r="A914" s="8" t="s">
        <v>57</v>
      </c>
      <c r="B914" s="9" t="s">
        <v>58</v>
      </c>
    </row>
    <row r="915" spans="1:2" hidden="1">
      <c r="A915" s="16" t="s">
        <v>148</v>
      </c>
      <c r="B915" s="17" t="s">
        <v>60</v>
      </c>
    </row>
    <row r="916" spans="1:2" hidden="1">
      <c r="A916" s="8" t="s">
        <v>61</v>
      </c>
      <c r="B916" s="9" t="s">
        <v>28</v>
      </c>
    </row>
    <row r="917" spans="1:2" hidden="1">
      <c r="A917" s="8" t="s">
        <v>62</v>
      </c>
      <c r="B917" s="9" t="s">
        <v>63</v>
      </c>
    </row>
    <row r="918" spans="1:2" hidden="1">
      <c r="A918" s="16" t="s">
        <v>64</v>
      </c>
      <c r="B918" s="17" t="s">
        <v>149</v>
      </c>
    </row>
    <row r="919" spans="1:2" hidden="1">
      <c r="A919" s="8" t="s">
        <v>150</v>
      </c>
      <c r="B919" s="9" t="s">
        <v>67</v>
      </c>
    </row>
    <row r="920" spans="1:2" hidden="1">
      <c r="A920" s="8" t="s">
        <v>66</v>
      </c>
      <c r="B920" s="9" t="s">
        <v>67</v>
      </c>
    </row>
    <row r="921" spans="1:2" hidden="1">
      <c r="A921" s="8" t="s">
        <v>68</v>
      </c>
      <c r="B921" s="9" t="s">
        <v>151</v>
      </c>
    </row>
    <row r="922" spans="1:2" hidden="1">
      <c r="A922" s="8" t="s">
        <v>72</v>
      </c>
      <c r="B922" s="9" t="s">
        <v>152</v>
      </c>
    </row>
    <row r="923" spans="1:2" hidden="1">
      <c r="A923" s="8" t="s">
        <v>74</v>
      </c>
      <c r="B923" s="9" t="s">
        <v>75</v>
      </c>
    </row>
    <row r="924" spans="1:2" hidden="1">
      <c r="A924" s="8" t="s">
        <v>76</v>
      </c>
      <c r="B924" s="9" t="s">
        <v>77</v>
      </c>
    </row>
    <row r="925" spans="1:2" hidden="1">
      <c r="A925" s="8" t="s">
        <v>153</v>
      </c>
      <c r="B925" s="9" t="s">
        <v>154</v>
      </c>
    </row>
    <row r="926" spans="1:2" hidden="1">
      <c r="A926" s="8" t="s">
        <v>155</v>
      </c>
      <c r="B926" s="9" t="s">
        <v>156</v>
      </c>
    </row>
    <row r="927" spans="1:2" hidden="1">
      <c r="A927" s="8" t="s">
        <v>157</v>
      </c>
      <c r="B927" s="9" t="s">
        <v>158</v>
      </c>
    </row>
    <row r="928" spans="1:2" hidden="1">
      <c r="A928" s="8" t="s">
        <v>159</v>
      </c>
      <c r="B928" s="9" t="s">
        <v>160</v>
      </c>
    </row>
    <row r="929" spans="1:2" hidden="1">
      <c r="A929" s="8" t="s">
        <v>161</v>
      </c>
      <c r="B929" s="9" t="s">
        <v>162</v>
      </c>
    </row>
    <row r="930" spans="1:2" hidden="1">
      <c r="A930" s="8" t="s">
        <v>80</v>
      </c>
      <c r="B930" s="9" t="s">
        <v>81</v>
      </c>
    </row>
    <row r="931" spans="1:2" hidden="1">
      <c r="A931" s="8" t="s">
        <v>86</v>
      </c>
      <c r="B931" s="9" t="s">
        <v>87</v>
      </c>
    </row>
    <row r="932" spans="1:2" hidden="1">
      <c r="A932" s="8" t="s">
        <v>90</v>
      </c>
      <c r="B932" s="9" t="s">
        <v>91</v>
      </c>
    </row>
    <row r="933" spans="1:2" hidden="1">
      <c r="A933" s="16" t="s">
        <v>94</v>
      </c>
      <c r="B933" s="17" t="s">
        <v>163</v>
      </c>
    </row>
    <row r="934" spans="1:2" hidden="1">
      <c r="A934" s="8" t="s">
        <v>98</v>
      </c>
      <c r="B934" s="9" t="s">
        <v>99</v>
      </c>
    </row>
    <row r="935" spans="1:2" hidden="1">
      <c r="A935" s="8" t="s">
        <v>100</v>
      </c>
      <c r="B935" s="9" t="s">
        <v>101</v>
      </c>
    </row>
    <row r="936" spans="1:2" hidden="1">
      <c r="A936" s="8" t="s">
        <v>164</v>
      </c>
      <c r="B936" s="9" t="s">
        <v>50</v>
      </c>
    </row>
    <row r="937" spans="1:2" hidden="1">
      <c r="A937" s="8" t="s">
        <v>102</v>
      </c>
      <c r="B937" s="9" t="s">
        <v>103</v>
      </c>
    </row>
    <row r="938" spans="1:2" hidden="1">
      <c r="A938" s="8" t="s">
        <v>104</v>
      </c>
      <c r="B938" s="9" t="s">
        <v>105</v>
      </c>
    </row>
    <row r="939" spans="1:2" hidden="1">
      <c r="A939" s="8" t="s">
        <v>165</v>
      </c>
      <c r="B939" s="9" t="s">
        <v>166</v>
      </c>
    </row>
    <row r="940" spans="1:2" hidden="1">
      <c r="A940" s="26" t="s">
        <v>167</v>
      </c>
      <c r="B940" s="9" t="s">
        <v>168</v>
      </c>
    </row>
    <row r="941" spans="1:2" hidden="1">
      <c r="A941" s="26" t="s">
        <v>169</v>
      </c>
      <c r="B941" s="9" t="s">
        <v>109</v>
      </c>
    </row>
    <row r="942" spans="1:2" hidden="1">
      <c r="A942" s="26" t="s">
        <v>110</v>
      </c>
      <c r="B942" s="9" t="s">
        <v>170</v>
      </c>
    </row>
    <row r="943" spans="1:2" hidden="1">
      <c r="A943" s="26" t="s">
        <v>112</v>
      </c>
      <c r="B943" s="9" t="s">
        <v>113</v>
      </c>
    </row>
    <row r="944" spans="1:2" hidden="1">
      <c r="A944" s="26" t="s">
        <v>114</v>
      </c>
      <c r="B944" s="9" t="s">
        <v>115</v>
      </c>
    </row>
    <row r="945" spans="1:2" hidden="1">
      <c r="A945" s="26" t="s">
        <v>171</v>
      </c>
      <c r="B945" s="9" t="s">
        <v>172</v>
      </c>
    </row>
    <row r="946" spans="1:2" hidden="1">
      <c r="A946" s="26" t="s">
        <v>116</v>
      </c>
      <c r="B946" s="9" t="s">
        <v>117</v>
      </c>
    </row>
    <row r="947" spans="1:2" hidden="1">
      <c r="A947" s="26" t="s">
        <v>118</v>
      </c>
      <c r="B947" s="9" t="s">
        <v>119</v>
      </c>
    </row>
    <row r="948" spans="1:2" hidden="1">
      <c r="A948" s="26" t="s">
        <v>120</v>
      </c>
      <c r="B948" s="9" t="s">
        <v>173</v>
      </c>
    </row>
    <row r="949" spans="1:2" hidden="1">
      <c r="A949" s="8" t="s">
        <v>122</v>
      </c>
      <c r="B949" s="9" t="s">
        <v>123</v>
      </c>
    </row>
    <row r="950" spans="1:2" hidden="1">
      <c r="A950" s="8" t="s">
        <v>122</v>
      </c>
      <c r="B950" s="9" t="s">
        <v>124</v>
      </c>
    </row>
    <row r="951" spans="1:2" hidden="1">
      <c r="A951" s="8" t="s">
        <v>122</v>
      </c>
      <c r="B951" s="9" t="s">
        <v>125</v>
      </c>
    </row>
    <row r="952" spans="1:2" hidden="1">
      <c r="A952" s="29" t="s">
        <v>127</v>
      </c>
      <c r="B952" s="30" t="s">
        <v>128</v>
      </c>
    </row>
    <row r="953" spans="1:2" ht="13.5" hidden="1" thickBot="1">
      <c r="A953" s="32"/>
      <c r="B953" s="33" t="s">
        <v>129</v>
      </c>
    </row>
    <row r="954" spans="1:2" hidden="1"/>
    <row r="955" spans="1:2" hidden="1"/>
    <row r="956" spans="1:2" hidden="1"/>
    <row r="957" spans="1:2" hidden="1"/>
    <row r="958" spans="1:2" hidden="1"/>
    <row r="959" spans="1:2" hidden="1"/>
    <row r="960" spans="1:2" hidden="1"/>
    <row r="961" spans="1:161" hidden="1">
      <c r="B961" s="52"/>
      <c r="C961" s="60"/>
      <c r="D961" s="60"/>
      <c r="E961" s="60"/>
      <c r="F961" s="60"/>
      <c r="G961" s="60"/>
      <c r="H961" s="60"/>
      <c r="I961" s="60"/>
      <c r="J961" s="60"/>
      <c r="K961" s="60"/>
      <c r="L961" s="60"/>
      <c r="M961" s="60"/>
      <c r="N961" s="60"/>
    </row>
    <row r="962" spans="1:161" s="42" customFormat="1" hidden="1">
      <c r="C962" s="42">
        <f t="shared" ref="C962:N962" si="122">EQ53+EE53+DS53+DG53+CU53+CI53+BW53+BK53+AY53+AM53+AA53+O53+C53</f>
        <v>82781277.779571325</v>
      </c>
      <c r="D962" s="42">
        <f t="shared" si="122"/>
        <v>80125513.864508331</v>
      </c>
      <c r="E962" s="42">
        <f t="shared" si="122"/>
        <v>82564789.40319632</v>
      </c>
      <c r="F962" s="42">
        <f t="shared" si="122"/>
        <v>89196982.372816324</v>
      </c>
      <c r="G962" s="42">
        <f t="shared" si="122"/>
        <v>89196982.372816324</v>
      </c>
      <c r="H962" s="42">
        <f t="shared" si="122"/>
        <v>89196982.372816324</v>
      </c>
      <c r="I962" s="42">
        <f t="shared" si="122"/>
        <v>89196982.372816324</v>
      </c>
      <c r="J962" s="42">
        <f t="shared" si="122"/>
        <v>89196982.372816324</v>
      </c>
      <c r="K962" s="42">
        <f>EY53+EM53+EA53+DO53+DC53+CQ53+CE53+BS53+BG53+AU53+AI53+W53+K53</f>
        <v>84977587.834128335</v>
      </c>
      <c r="L962" s="42">
        <f t="shared" si="122"/>
        <v>88487914.372816324</v>
      </c>
      <c r="M962" s="42">
        <f t="shared" si="122"/>
        <v>88487914.372816324</v>
      </c>
      <c r="N962" s="42">
        <f t="shared" si="122"/>
        <v>88487914.372816324</v>
      </c>
    </row>
    <row r="963" spans="1:161" s="42" customFormat="1" hidden="1">
      <c r="C963" s="42">
        <f>C962*10%</f>
        <v>8278127.777957133</v>
      </c>
      <c r="D963" s="42">
        <f t="shared" ref="D963:L963" si="123">D962*10%</f>
        <v>8012551.3864508336</v>
      </c>
      <c r="E963" s="42">
        <f t="shared" si="123"/>
        <v>8256478.9403196322</v>
      </c>
      <c r="F963" s="42">
        <f t="shared" si="123"/>
        <v>8919698.2372816335</v>
      </c>
      <c r="G963" s="42">
        <f t="shared" si="123"/>
        <v>8919698.2372816335</v>
      </c>
      <c r="H963" s="42">
        <f t="shared" si="123"/>
        <v>8919698.2372816335</v>
      </c>
      <c r="I963" s="42">
        <f t="shared" si="123"/>
        <v>8919698.2372816335</v>
      </c>
      <c r="J963" s="42">
        <f t="shared" si="123"/>
        <v>8919698.2372816335</v>
      </c>
      <c r="K963" s="42">
        <f t="shared" si="123"/>
        <v>8497758.7834128346</v>
      </c>
      <c r="L963" s="42">
        <f t="shared" si="123"/>
        <v>8848791.4372816328</v>
      </c>
      <c r="M963" s="42">
        <f>M962*10%</f>
        <v>8848791.4372816328</v>
      </c>
      <c r="N963" s="42">
        <f>N962*10%</f>
        <v>8848791.4372816328</v>
      </c>
    </row>
    <row r="964" spans="1:161" s="62" customFormat="1">
      <c r="C964" s="62">
        <f>C962-C963</f>
        <v>74503150.001614198</v>
      </c>
      <c r="D964" s="62">
        <f t="shared" ref="D964:L964" si="124">D962-D963</f>
        <v>72112962.478057504</v>
      </c>
      <c r="E964" s="62">
        <f t="shared" si="124"/>
        <v>74308310.462876692</v>
      </c>
      <c r="F964" s="62">
        <f t="shared" si="124"/>
        <v>80277284.135534689</v>
      </c>
      <c r="G964" s="62">
        <f t="shared" si="124"/>
        <v>80277284.135534689</v>
      </c>
      <c r="H964" s="62">
        <f t="shared" si="124"/>
        <v>80277284.135534689</v>
      </c>
      <c r="I964" s="62">
        <f t="shared" si="124"/>
        <v>80277284.135534689</v>
      </c>
      <c r="J964" s="62">
        <f t="shared" si="124"/>
        <v>80277284.135534689</v>
      </c>
      <c r="K964" s="62">
        <f t="shared" si="124"/>
        <v>76479829.050715506</v>
      </c>
      <c r="L964" s="62">
        <f t="shared" si="124"/>
        <v>79639122.935534686</v>
      </c>
      <c r="M964" s="62">
        <f>M962-M963</f>
        <v>79639122.935534686</v>
      </c>
      <c r="N964" s="62">
        <f>N962-N963</f>
        <v>79639122.935534686</v>
      </c>
    </row>
    <row r="965" spans="1:161" s="62" customFormat="1" ht="13.5" customHeight="1"/>
    <row r="966" spans="1:161" s="62" customFormat="1">
      <c r="AC966" s="42">
        <f>SUM(R57:AC57)</f>
        <v>0</v>
      </c>
      <c r="AO966" s="42">
        <f>SUM(AD57:AO57)</f>
        <v>74313722.22459209</v>
      </c>
      <c r="BA966" s="42">
        <f>SUM(AP57:BA57)</f>
        <v>82371836.682680383</v>
      </c>
      <c r="BM966" s="42">
        <f>SUM(BB57:BM57)</f>
        <v>79786809.620386198</v>
      </c>
      <c r="BY966" s="42">
        <f>SUM(BN57:BY57)</f>
        <v>75121433.476179838</v>
      </c>
      <c r="CK966" s="42">
        <f>SUM(BZ57:CK57)</f>
        <v>83232201.990504935</v>
      </c>
      <c r="CW966" s="42">
        <f>SUM(CL57:CW57)</f>
        <v>83232201.990504935</v>
      </c>
      <c r="DI966" s="42">
        <f>SUM(CX57:DI57)</f>
        <v>86353409.56514889</v>
      </c>
      <c r="DU966" s="42">
        <f>SUM(DJ57:DU57)</f>
        <v>95717032.289080694</v>
      </c>
      <c r="EG966" s="42">
        <f>SUM(DV57:EG57)</f>
        <v>95717032.289080694</v>
      </c>
      <c r="ES966" s="42">
        <f>SUM(EH57:ES57)</f>
        <v>99306420.999953628</v>
      </c>
      <c r="FE966" s="42">
        <f>SUM(ET57:FE57)</f>
        <v>110074587.13257243</v>
      </c>
    </row>
    <row r="967" spans="1:161" s="62" customFormat="1"/>
    <row r="969" spans="1:161">
      <c r="A969" s="64" t="s">
        <v>176</v>
      </c>
      <c r="B969" s="65">
        <f>FF58*85%</f>
        <v>351065979.60038495</v>
      </c>
    </row>
    <row r="970" spans="1:161">
      <c r="A970" s="67" t="s">
        <v>177</v>
      </c>
      <c r="B970" s="68">
        <v>0.11899999999999999</v>
      </c>
    </row>
    <row r="971" spans="1:161">
      <c r="A971" s="67" t="s">
        <v>178</v>
      </c>
      <c r="B971" s="70">
        <v>12</v>
      </c>
    </row>
    <row r="972" spans="1:161">
      <c r="A972" s="67" t="s">
        <v>135</v>
      </c>
      <c r="B972" s="71">
        <f>PMT(B970/12,B971*12,-B969,0,0)</f>
        <v>4589736.917166872</v>
      </c>
    </row>
    <row r="973" spans="1:161">
      <c r="A973" s="72" t="s">
        <v>180</v>
      </c>
      <c r="B973" s="73">
        <v>0.11899999999999999</v>
      </c>
    </row>
    <row r="975" spans="1:161">
      <c r="B975" s="52"/>
      <c r="C975" s="41"/>
      <c r="D975" s="41"/>
      <c r="E975" s="41"/>
      <c r="F975" s="41"/>
      <c r="G975" s="41"/>
      <c r="H975" s="41"/>
      <c r="I975" s="41"/>
      <c r="J975" s="41"/>
      <c r="K975" s="41"/>
      <c r="L975" s="41"/>
      <c r="M975" s="41"/>
      <c r="N975" s="41"/>
    </row>
    <row r="977" spans="3:161">
      <c r="L977" s="41">
        <f>+(L53+(L56/0.9))/100000</f>
        <v>0</v>
      </c>
      <c r="M977" s="41">
        <f t="shared" ref="M977:BX977" si="125">+(M53+(M56/0.9))/100000</f>
        <v>0</v>
      </c>
      <c r="N977" s="41">
        <f t="shared" si="125"/>
        <v>0</v>
      </c>
      <c r="O977" s="41">
        <f t="shared" si="125"/>
        <v>0</v>
      </c>
      <c r="P977" s="41">
        <f t="shared" si="125"/>
        <v>0</v>
      </c>
      <c r="Q977" s="41">
        <f t="shared" si="125"/>
        <v>0</v>
      </c>
      <c r="R977" s="41">
        <f t="shared" si="125"/>
        <v>0</v>
      </c>
      <c r="S977" s="41">
        <f t="shared" si="125"/>
        <v>0</v>
      </c>
      <c r="T977" s="41">
        <f t="shared" si="125"/>
        <v>0</v>
      </c>
      <c r="U977" s="41">
        <f t="shared" si="125"/>
        <v>0</v>
      </c>
      <c r="V977" s="41">
        <f t="shared" si="125"/>
        <v>0</v>
      </c>
      <c r="W977" s="41">
        <f t="shared" si="125"/>
        <v>0</v>
      </c>
      <c r="X977" s="41">
        <f t="shared" si="125"/>
        <v>0</v>
      </c>
      <c r="Y977" s="41">
        <f t="shared" si="125"/>
        <v>0</v>
      </c>
      <c r="Z977" s="41">
        <f t="shared" si="125"/>
        <v>0</v>
      </c>
      <c r="AA977" s="41">
        <f t="shared" si="125"/>
        <v>0</v>
      </c>
      <c r="AB977" s="41">
        <f t="shared" si="125"/>
        <v>0</v>
      </c>
      <c r="AC977" s="41">
        <f t="shared" si="125"/>
        <v>0</v>
      </c>
      <c r="AD977" s="41">
        <f t="shared" si="125"/>
        <v>66.321929696200002</v>
      </c>
      <c r="AE977" s="41">
        <f t="shared" si="125"/>
        <v>66.321929696200002</v>
      </c>
      <c r="AF977" s="41">
        <f t="shared" si="125"/>
        <v>66.321929696200002</v>
      </c>
      <c r="AG977" s="41">
        <f t="shared" si="125"/>
        <v>66.321929696200002</v>
      </c>
      <c r="AH977" s="41">
        <f t="shared" si="125"/>
        <v>66.321929696200002</v>
      </c>
      <c r="AI977" s="41">
        <f t="shared" si="125"/>
        <v>66.321929696200002</v>
      </c>
      <c r="AJ977" s="41">
        <f t="shared" si="125"/>
        <v>66.321929696200002</v>
      </c>
      <c r="AK977" s="41">
        <f t="shared" si="125"/>
        <v>66.321929696200002</v>
      </c>
      <c r="AL977" s="41">
        <f t="shared" si="125"/>
        <v>66.321929696200002</v>
      </c>
      <c r="AM977" s="41">
        <f t="shared" si="125"/>
        <v>76.270219150629998</v>
      </c>
      <c r="AN977" s="41">
        <f t="shared" si="125"/>
        <v>76.270219150629998</v>
      </c>
      <c r="AO977" s="41">
        <f t="shared" si="125"/>
        <v>76.270219150629998</v>
      </c>
      <c r="AP977" s="41">
        <f t="shared" si="125"/>
        <v>76.270219150629998</v>
      </c>
      <c r="AQ977" s="41">
        <f t="shared" si="125"/>
        <v>76.270219150629998</v>
      </c>
      <c r="AR977" s="41">
        <f t="shared" si="125"/>
        <v>76.270219150629998</v>
      </c>
      <c r="AS977" s="41">
        <f t="shared" si="125"/>
        <v>76.270219150629998</v>
      </c>
      <c r="AT977" s="41">
        <f t="shared" si="125"/>
        <v>76.270219150629998</v>
      </c>
      <c r="AU977" s="41">
        <f t="shared" si="125"/>
        <v>76.270219150629998</v>
      </c>
      <c r="AV977" s="41">
        <f t="shared" si="125"/>
        <v>76.270219150629998</v>
      </c>
      <c r="AW977" s="41">
        <f t="shared" si="125"/>
        <v>76.270219150629998</v>
      </c>
      <c r="AX977" s="41">
        <f t="shared" si="125"/>
        <v>76.270219150629998</v>
      </c>
      <c r="AY977" s="41">
        <f t="shared" si="125"/>
        <v>76.270219150629998</v>
      </c>
      <c r="AZ977" s="41">
        <f t="shared" si="125"/>
        <v>76.270219150629998</v>
      </c>
      <c r="BA977" s="41">
        <f t="shared" si="125"/>
        <v>76.270219150629998</v>
      </c>
      <c r="BB977" s="41">
        <f t="shared" si="125"/>
        <v>76.270219150629998</v>
      </c>
      <c r="BC977" s="41">
        <f t="shared" si="125"/>
        <v>76.270219150629998</v>
      </c>
      <c r="BD977" s="41">
        <f t="shared" si="125"/>
        <v>76.270219150629998</v>
      </c>
      <c r="BE977" s="41">
        <f t="shared" si="125"/>
        <v>76.270219150629998</v>
      </c>
      <c r="BF977" s="41">
        <f t="shared" si="125"/>
        <v>76.270219150629998</v>
      </c>
      <c r="BG977" s="41">
        <f t="shared" si="125"/>
        <v>76.270219150629998</v>
      </c>
      <c r="BH977" s="41">
        <f t="shared" si="125"/>
        <v>76.270219150629998</v>
      </c>
      <c r="BI977" s="41">
        <f t="shared" si="125"/>
        <v>76.270219150629998</v>
      </c>
      <c r="BJ977" s="41">
        <f t="shared" si="125"/>
        <v>76.270219150629998</v>
      </c>
      <c r="BK977" s="41">
        <f t="shared" si="125"/>
        <v>76.270219150629998</v>
      </c>
      <c r="BL977" s="41">
        <f t="shared" si="125"/>
        <v>49.712580000000003</v>
      </c>
      <c r="BM977" s="41">
        <f t="shared" si="125"/>
        <v>74.10533538688</v>
      </c>
      <c r="BN977" s="41">
        <f t="shared" si="125"/>
        <v>74.10533538688</v>
      </c>
      <c r="BO977" s="41">
        <f t="shared" si="125"/>
        <v>74.10533538688</v>
      </c>
      <c r="BP977" s="41">
        <f t="shared" si="125"/>
        <v>74.10533538688</v>
      </c>
      <c r="BQ977" s="41">
        <f t="shared" si="125"/>
        <v>74.10533538688</v>
      </c>
      <c r="BR977" s="41">
        <f t="shared" si="125"/>
        <v>74.10533538688</v>
      </c>
      <c r="BS977" s="41">
        <f>+(BS53+(BS56/0.9))/100000</f>
        <v>31.911390000000001</v>
      </c>
      <c r="BT977" s="41">
        <f t="shared" si="125"/>
        <v>67.014655386880008</v>
      </c>
      <c r="BU977" s="41">
        <f t="shared" si="125"/>
        <v>67.014655386880008</v>
      </c>
      <c r="BV977" s="41">
        <f t="shared" si="125"/>
        <v>67.014655386880008</v>
      </c>
      <c r="BW977" s="41">
        <f t="shared" si="125"/>
        <v>77.066853694911998</v>
      </c>
      <c r="BX977" s="41">
        <f t="shared" si="125"/>
        <v>77.066853694911998</v>
      </c>
      <c r="BY977" s="41">
        <f t="shared" ref="BY977:EJ977" si="126">+(BY53+(BY56/0.9))/100000</f>
        <v>77.066853694911998</v>
      </c>
      <c r="BZ977" s="41">
        <f t="shared" si="126"/>
        <v>77.066853694911998</v>
      </c>
      <c r="CA977" s="41">
        <f t="shared" si="126"/>
        <v>77.066853694911998</v>
      </c>
      <c r="CB977" s="41">
        <f t="shared" si="126"/>
        <v>77.066853694911998</v>
      </c>
      <c r="CC977" s="41">
        <f t="shared" si="126"/>
        <v>77.066853694911998</v>
      </c>
      <c r="CD977" s="41">
        <f t="shared" si="126"/>
        <v>77.066853694911998</v>
      </c>
      <c r="CE977" s="41">
        <f t="shared" si="126"/>
        <v>77.066853694911998</v>
      </c>
      <c r="CF977" s="41">
        <f t="shared" si="126"/>
        <v>77.066853694911998</v>
      </c>
      <c r="CG977" s="41">
        <f t="shared" si="126"/>
        <v>77.066853694911998</v>
      </c>
      <c r="CH977" s="41">
        <f t="shared" si="126"/>
        <v>77.066853694911998</v>
      </c>
      <c r="CI977" s="41">
        <f t="shared" si="126"/>
        <v>77.066853694911998</v>
      </c>
      <c r="CJ977" s="41">
        <f t="shared" si="126"/>
        <v>77.066853694911998</v>
      </c>
      <c r="CK977" s="41">
        <f t="shared" si="126"/>
        <v>77.066853694911998</v>
      </c>
      <c r="CL977" s="41">
        <f t="shared" si="126"/>
        <v>77.066853694911998</v>
      </c>
      <c r="CM977" s="41">
        <f t="shared" si="126"/>
        <v>77.066853694911998</v>
      </c>
      <c r="CN977" s="41">
        <f t="shared" si="126"/>
        <v>77.066853694911998</v>
      </c>
      <c r="CO977" s="41">
        <f t="shared" si="126"/>
        <v>77.066853694911998</v>
      </c>
      <c r="CP977" s="41">
        <f t="shared" si="126"/>
        <v>77.066853694911998</v>
      </c>
      <c r="CQ977" s="41">
        <f t="shared" si="126"/>
        <v>77.066853694911998</v>
      </c>
      <c r="CR977" s="41">
        <f t="shared" si="126"/>
        <v>77.066853694911998</v>
      </c>
      <c r="CS977" s="41">
        <f t="shared" si="126"/>
        <v>77.066853694911998</v>
      </c>
      <c r="CT977" s="41">
        <f t="shared" si="126"/>
        <v>77.066853694911998</v>
      </c>
      <c r="CU977" s="41">
        <f t="shared" si="126"/>
        <v>77.066853694911998</v>
      </c>
      <c r="CV977" s="41">
        <f t="shared" si="126"/>
        <v>77.066853694911998</v>
      </c>
      <c r="CW977" s="41">
        <f t="shared" si="126"/>
        <v>77.066853694911998</v>
      </c>
      <c r="CX977" s="41">
        <f t="shared" si="126"/>
        <v>77.066853694911998</v>
      </c>
      <c r="CY977" s="41">
        <f t="shared" si="126"/>
        <v>77.066853694911998</v>
      </c>
      <c r="CZ977" s="41">
        <f t="shared" si="126"/>
        <v>77.066853694911998</v>
      </c>
      <c r="DA977" s="41">
        <f t="shared" si="126"/>
        <v>77.066853694911998</v>
      </c>
      <c r="DB977" s="41">
        <f t="shared" si="126"/>
        <v>77.066853694911998</v>
      </c>
      <c r="DC977" s="41">
        <f t="shared" si="126"/>
        <v>77.066853694911998</v>
      </c>
      <c r="DD977" s="41">
        <f t="shared" si="126"/>
        <v>77.066853694911998</v>
      </c>
      <c r="DE977" s="41">
        <f t="shared" si="126"/>
        <v>77.066853694911998</v>
      </c>
      <c r="DF977" s="41">
        <f t="shared" si="126"/>
        <v>77.066853694911998</v>
      </c>
      <c r="DG977" s="41">
        <f t="shared" si="126"/>
        <v>88.626881749148779</v>
      </c>
      <c r="DH977" s="41">
        <f t="shared" si="126"/>
        <v>88.626881749148779</v>
      </c>
      <c r="DI977" s="41">
        <f t="shared" si="126"/>
        <v>88.626881749148779</v>
      </c>
      <c r="DJ977" s="41">
        <f t="shared" si="126"/>
        <v>88.626881749148779</v>
      </c>
      <c r="DK977" s="41">
        <f t="shared" si="126"/>
        <v>88.626881749148779</v>
      </c>
      <c r="DL977" s="41">
        <f t="shared" si="126"/>
        <v>88.626881749148779</v>
      </c>
      <c r="DM977" s="41">
        <f t="shared" si="126"/>
        <v>88.626881749148779</v>
      </c>
      <c r="DN977" s="41">
        <f t="shared" si="126"/>
        <v>88.626881749148779</v>
      </c>
      <c r="DO977" s="41">
        <f t="shared" si="126"/>
        <v>88.626881749148779</v>
      </c>
      <c r="DP977" s="41">
        <f t="shared" si="126"/>
        <v>88.626881749148779</v>
      </c>
      <c r="DQ977" s="41">
        <f t="shared" si="126"/>
        <v>88.626881749148779</v>
      </c>
      <c r="DR977" s="41">
        <f t="shared" si="126"/>
        <v>88.626881749148779</v>
      </c>
      <c r="DS977" s="41">
        <f t="shared" si="126"/>
        <v>88.626881749148779</v>
      </c>
      <c r="DT977" s="41">
        <f t="shared" si="126"/>
        <v>88.626881749148779</v>
      </c>
      <c r="DU977" s="41">
        <f t="shared" si="126"/>
        <v>88.626881749148779</v>
      </c>
      <c r="DV977" s="41">
        <f t="shared" si="126"/>
        <v>88.626881749148779</v>
      </c>
      <c r="DW977" s="41">
        <f t="shared" si="126"/>
        <v>88.626881749148779</v>
      </c>
      <c r="DX977" s="41">
        <f t="shared" si="126"/>
        <v>88.626881749148779</v>
      </c>
      <c r="DY977" s="41">
        <f t="shared" si="126"/>
        <v>88.626881749148779</v>
      </c>
      <c r="DZ977" s="41">
        <f t="shared" si="126"/>
        <v>88.626881749148779</v>
      </c>
      <c r="EA977" s="41">
        <f t="shared" si="126"/>
        <v>88.626881749148779</v>
      </c>
      <c r="EB977" s="41">
        <f t="shared" si="126"/>
        <v>88.626881749148779</v>
      </c>
      <c r="EC977" s="41">
        <f t="shared" si="126"/>
        <v>88.626881749148779</v>
      </c>
      <c r="ED977" s="41">
        <f t="shared" si="126"/>
        <v>88.626881749148779</v>
      </c>
      <c r="EE977" s="41">
        <f t="shared" si="126"/>
        <v>88.626881749148779</v>
      </c>
      <c r="EF977" s="41">
        <f t="shared" si="126"/>
        <v>88.626881749148779</v>
      </c>
      <c r="EG977" s="41">
        <f t="shared" si="126"/>
        <v>88.626881749148779</v>
      </c>
      <c r="EH977" s="41">
        <f t="shared" si="126"/>
        <v>88.626881749148779</v>
      </c>
      <c r="EI977" s="41">
        <f t="shared" si="126"/>
        <v>88.626881749148779</v>
      </c>
      <c r="EJ977" s="41">
        <f t="shared" si="126"/>
        <v>88.626881749148779</v>
      </c>
      <c r="EK977" s="41">
        <f t="shared" ref="EK977:FE977" si="127">+(EK53+(EK56/0.9))/100000</f>
        <v>88.626881749148779</v>
      </c>
      <c r="EL977" s="41">
        <f t="shared" si="127"/>
        <v>88.626881749148779</v>
      </c>
      <c r="EM977" s="41">
        <f t="shared" si="127"/>
        <v>88.626881749148779</v>
      </c>
      <c r="EN977" s="41">
        <f t="shared" si="127"/>
        <v>88.626881749148779</v>
      </c>
      <c r="EO977" s="41">
        <f t="shared" si="127"/>
        <v>88.626881749148779</v>
      </c>
      <c r="EP977" s="41">
        <f t="shared" si="127"/>
        <v>88.626881749148779</v>
      </c>
      <c r="EQ977" s="41">
        <f t="shared" si="127"/>
        <v>101.9209140116411</v>
      </c>
      <c r="ER977" s="41">
        <f t="shared" si="127"/>
        <v>101.9209140116411</v>
      </c>
      <c r="ES977" s="41">
        <f t="shared" si="127"/>
        <v>101.9209140116411</v>
      </c>
      <c r="ET977" s="41">
        <f t="shared" si="127"/>
        <v>101.9209140116411</v>
      </c>
      <c r="EU977" s="41">
        <f t="shared" si="127"/>
        <v>101.9209140116411</v>
      </c>
      <c r="EV977" s="41">
        <f t="shared" si="127"/>
        <v>101.9209140116411</v>
      </c>
      <c r="EW977" s="41">
        <f t="shared" si="127"/>
        <v>101.9209140116411</v>
      </c>
      <c r="EX977" s="41">
        <f t="shared" si="127"/>
        <v>101.9209140116411</v>
      </c>
      <c r="EY977" s="41">
        <f t="shared" si="127"/>
        <v>101.9209140116411</v>
      </c>
      <c r="EZ977" s="41">
        <f t="shared" si="127"/>
        <v>101.9209140116411</v>
      </c>
      <c r="FA977" s="41">
        <f t="shared" si="127"/>
        <v>101.9209140116411</v>
      </c>
      <c r="FB977" s="41">
        <f t="shared" si="127"/>
        <v>101.9209140116411</v>
      </c>
      <c r="FC977" s="41">
        <f t="shared" si="127"/>
        <v>101.9209140116411</v>
      </c>
      <c r="FD977" s="41">
        <f t="shared" si="127"/>
        <v>101.9209140116411</v>
      </c>
      <c r="FE977" s="41">
        <f t="shared" si="127"/>
        <v>101.9209140116411</v>
      </c>
    </row>
    <row r="978" spans="3:161">
      <c r="C978" s="75"/>
      <c r="L978" s="36">
        <f>+L977-L53</f>
        <v>0</v>
      </c>
      <c r="AC978" s="42">
        <f>SUM(R977:AC977)</f>
        <v>0</v>
      </c>
      <c r="AO978" s="42">
        <f>SUM(AD977:AO977)</f>
        <v>825.70802471769002</v>
      </c>
      <c r="BA978" s="42">
        <f>SUM(AP977:BA977)</f>
        <v>915.24262980756021</v>
      </c>
      <c r="BM978" s="42">
        <f>SUM(BB977:BM977)</f>
        <v>886.52010689318013</v>
      </c>
      <c r="BY978" s="42">
        <f>SUM(BN977:BY977)</f>
        <v>834.68259417977595</v>
      </c>
      <c r="CK978" s="42">
        <f>SUM(BZ977:CK977)</f>
        <v>924.80224433894375</v>
      </c>
      <c r="CW978" s="42">
        <f>SUM(CL977:CW977)</f>
        <v>924.80224433894375</v>
      </c>
      <c r="DI978" s="42">
        <f>SUM(CX977:DI977)</f>
        <v>959.48232850165414</v>
      </c>
      <c r="DU978" s="42">
        <f>SUM(DJ977:DU977)</f>
        <v>1063.5225809897854</v>
      </c>
      <c r="EG978" s="42">
        <f>SUM(DV977:EG977)</f>
        <v>1063.5225809897854</v>
      </c>
      <c r="ES978" s="42">
        <f>SUM(EH977:ES977)</f>
        <v>1103.4046777772623</v>
      </c>
      <c r="FE978" s="42">
        <f>SUM(ET977:FE977)</f>
        <v>1223.0509681396932</v>
      </c>
    </row>
    <row r="979" spans="3:161">
      <c r="E979" s="76"/>
    </row>
  </sheetData>
  <mergeCells count="41">
    <mergeCell ref="E1:I1"/>
    <mergeCell ref="A2:B2"/>
    <mergeCell ref="C2:N2"/>
    <mergeCell ref="O2:Q2"/>
    <mergeCell ref="R2:Z2"/>
    <mergeCell ref="A137:B137"/>
    <mergeCell ref="C137:N137"/>
    <mergeCell ref="CX2:DF2"/>
    <mergeCell ref="DG2:DI2"/>
    <mergeCell ref="DJ2:DR2"/>
    <mergeCell ref="BN2:BV2"/>
    <mergeCell ref="BW2:BY2"/>
    <mergeCell ref="BZ2:CH2"/>
    <mergeCell ref="CI2:CK2"/>
    <mergeCell ref="CL2:CT2"/>
    <mergeCell ref="CU2:CW2"/>
    <mergeCell ref="AD2:AL2"/>
    <mergeCell ref="AM2:AO2"/>
    <mergeCell ref="AP2:AX2"/>
    <mergeCell ref="AY2:BA2"/>
    <mergeCell ref="BB2:BJ2"/>
    <mergeCell ref="EH2:EP2"/>
    <mergeCell ref="EQ2:ES2"/>
    <mergeCell ref="ET2:FB2"/>
    <mergeCell ref="FC2:FE2"/>
    <mergeCell ref="A62:B62"/>
    <mergeCell ref="DS2:DU2"/>
    <mergeCell ref="DV2:ED2"/>
    <mergeCell ref="EE2:EG2"/>
    <mergeCell ref="BK2:BM2"/>
    <mergeCell ref="AA2:AC2"/>
    <mergeCell ref="A662:B662"/>
    <mergeCell ref="A737:B737"/>
    <mergeCell ref="A812:B812"/>
    <mergeCell ref="A887:B887"/>
    <mergeCell ref="A212:B212"/>
    <mergeCell ref="A287:B287"/>
    <mergeCell ref="A362:B362"/>
    <mergeCell ref="A437:B437"/>
    <mergeCell ref="A512:B512"/>
    <mergeCell ref="A587:B587"/>
  </mergeCells>
  <pageMargins left="0.7" right="0.7" top="0.75" bottom="0.75" header="0.3" footer="0.3"/>
  <pageSetup paperSize="9" scale="41" fitToWidth="0" orientation="landscape" horizontalDpi="4294967293" verticalDpi="4294967293" r:id="rId1"/>
  <rowBreaks count="1" manualBreakCount="1">
    <brk id="28" max="41" man="1"/>
  </rowBreaks>
  <colBreaks count="5" manualBreakCount="5">
    <brk id="17" max="976" man="1"/>
    <brk id="41" max="989" man="1"/>
    <brk id="53" max="989" man="1"/>
    <brk id="113" max="989" man="1"/>
    <brk id="125" max="9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8"/>
  <sheetViews>
    <sheetView topLeftCell="A52" workbookViewId="0">
      <selection activeCell="A60" sqref="A60:D60"/>
    </sheetView>
  </sheetViews>
  <sheetFormatPr defaultRowHeight="12.75"/>
  <cols>
    <col min="1" max="1" width="14.5703125" bestFit="1" customWidth="1"/>
    <col min="2" max="2" width="35.5703125" bestFit="1" customWidth="1"/>
    <col min="3" max="3" width="11.85546875" customWidth="1"/>
    <col min="4" max="4" width="11.42578125" customWidth="1"/>
    <col min="5" max="5" width="16.85546875" bestFit="1" customWidth="1"/>
  </cols>
  <sheetData>
    <row r="2" spans="1:5" ht="16.5">
      <c r="A2" s="6" t="s">
        <v>1</v>
      </c>
      <c r="B2" s="90" t="s">
        <v>211</v>
      </c>
      <c r="C2" s="90"/>
      <c r="D2" s="90" t="s">
        <v>212</v>
      </c>
      <c r="E2" s="90"/>
    </row>
    <row r="3" spans="1:5">
      <c r="A3" s="8"/>
      <c r="B3" s="90"/>
      <c r="C3" s="92">
        <v>43862</v>
      </c>
      <c r="D3" s="92">
        <v>44075</v>
      </c>
      <c r="E3" s="90"/>
    </row>
    <row r="4" spans="1:5">
      <c r="A4" s="8" t="s">
        <v>228</v>
      </c>
      <c r="B4" s="90" t="s">
        <v>229</v>
      </c>
      <c r="C4" s="96">
        <v>74312</v>
      </c>
      <c r="D4" s="92"/>
      <c r="E4" s="90"/>
    </row>
    <row r="5" spans="1:5" ht="16.5">
      <c r="A5" s="8" t="s">
        <v>181</v>
      </c>
      <c r="B5" s="9" t="s">
        <v>182</v>
      </c>
      <c r="C5" s="97">
        <v>85279</v>
      </c>
      <c r="D5" s="10">
        <v>42640</v>
      </c>
      <c r="E5" s="43"/>
    </row>
    <row r="6" spans="1:5" ht="16.5">
      <c r="A6" s="8" t="s">
        <v>19</v>
      </c>
      <c r="B6" s="83" t="s">
        <v>20</v>
      </c>
      <c r="C6" s="98">
        <v>143600</v>
      </c>
      <c r="D6" s="10">
        <v>16137</v>
      </c>
      <c r="E6" s="91" t="s">
        <v>193</v>
      </c>
    </row>
    <row r="7" spans="1:5" ht="16.5">
      <c r="A7" s="8" t="s">
        <v>21</v>
      </c>
      <c r="B7" s="9" t="s">
        <v>22</v>
      </c>
      <c r="C7" s="97">
        <v>102060</v>
      </c>
      <c r="D7" s="10">
        <v>51030</v>
      </c>
      <c r="E7" s="43"/>
    </row>
    <row r="8" spans="1:5" ht="16.5">
      <c r="A8" s="16" t="s">
        <v>23</v>
      </c>
      <c r="B8" s="17" t="s">
        <v>24</v>
      </c>
      <c r="C8" s="97">
        <v>158756</v>
      </c>
      <c r="D8" s="10">
        <v>79378</v>
      </c>
      <c r="E8" s="43"/>
    </row>
    <row r="9" spans="1:5" ht="16.5">
      <c r="A9" s="16" t="s">
        <v>250</v>
      </c>
      <c r="B9" s="17" t="s">
        <v>246</v>
      </c>
      <c r="C9" s="97">
        <v>293301</v>
      </c>
      <c r="D9" s="10"/>
      <c r="E9" s="43"/>
    </row>
    <row r="10" spans="1:5" ht="16.5">
      <c r="A10" s="8" t="s">
        <v>27</v>
      </c>
      <c r="B10" s="9" t="s">
        <v>28</v>
      </c>
      <c r="C10" s="93">
        <v>154470</v>
      </c>
      <c r="D10" s="10">
        <v>33901</v>
      </c>
      <c r="E10" s="43"/>
    </row>
    <row r="11" spans="1:5" ht="16.5">
      <c r="A11" s="8" t="s">
        <v>29</v>
      </c>
      <c r="B11" s="9" t="s">
        <v>185</v>
      </c>
      <c r="C11" s="93">
        <v>217785</v>
      </c>
      <c r="D11" s="10">
        <v>144000</v>
      </c>
      <c r="E11" s="43" t="s">
        <v>195</v>
      </c>
    </row>
    <row r="12" spans="1:5" ht="16.5">
      <c r="A12" s="8" t="s">
        <v>230</v>
      </c>
      <c r="B12" s="9" t="s">
        <v>231</v>
      </c>
      <c r="C12" s="93">
        <v>104441</v>
      </c>
      <c r="D12" s="10"/>
      <c r="E12" s="43"/>
    </row>
    <row r="13" spans="1:5" ht="16.5">
      <c r="A13" s="8" t="s">
        <v>232</v>
      </c>
      <c r="B13" s="9" t="s">
        <v>233</v>
      </c>
      <c r="C13" s="93">
        <v>165816</v>
      </c>
      <c r="D13" s="10"/>
      <c r="E13" s="43"/>
    </row>
    <row r="14" spans="1:5" ht="16.5">
      <c r="A14" s="16" t="s">
        <v>35</v>
      </c>
      <c r="B14" s="17" t="s">
        <v>36</v>
      </c>
      <c r="C14" s="95">
        <v>63252</v>
      </c>
      <c r="D14" s="10">
        <v>9647</v>
      </c>
      <c r="E14" s="43" t="s">
        <v>193</v>
      </c>
    </row>
    <row r="15" spans="1:5" ht="16.5">
      <c r="A15" s="8" t="s">
        <v>37</v>
      </c>
      <c r="B15" s="9" t="s">
        <v>38</v>
      </c>
      <c r="C15" s="97">
        <v>1346490</v>
      </c>
      <c r="D15" s="10">
        <v>978610</v>
      </c>
      <c r="E15" s="43"/>
    </row>
    <row r="16" spans="1:5" ht="16.5">
      <c r="A16" s="8" t="s">
        <v>39</v>
      </c>
      <c r="B16" s="9" t="s">
        <v>40</v>
      </c>
      <c r="C16" s="97">
        <v>1060746</v>
      </c>
      <c r="D16" s="10">
        <v>144830</v>
      </c>
      <c r="E16" s="43" t="s">
        <v>192</v>
      </c>
    </row>
    <row r="17" spans="1:5" ht="16.5">
      <c r="A17" s="8" t="s">
        <v>190</v>
      </c>
      <c r="B17" s="9" t="s">
        <v>128</v>
      </c>
      <c r="C17" s="93">
        <v>132153</v>
      </c>
      <c r="D17" s="10">
        <v>66076</v>
      </c>
      <c r="E17" s="43"/>
    </row>
    <row r="18" spans="1:5" ht="16.5">
      <c r="A18" s="8" t="s">
        <v>43</v>
      </c>
      <c r="B18" s="17" t="s">
        <v>189</v>
      </c>
      <c r="C18" s="95">
        <v>209709</v>
      </c>
      <c r="D18" s="10">
        <v>50000</v>
      </c>
      <c r="E18" s="43"/>
    </row>
    <row r="19" spans="1:5" ht="16.5">
      <c r="A19" s="8" t="s">
        <v>44</v>
      </c>
      <c r="B19" s="89" t="s">
        <v>188</v>
      </c>
      <c r="C19" s="89"/>
      <c r="D19" s="10">
        <v>89181</v>
      </c>
      <c r="E19" s="91"/>
    </row>
    <row r="20" spans="1:5" ht="16.5">
      <c r="A20" s="8" t="s">
        <v>45</v>
      </c>
      <c r="B20" s="9" t="s">
        <v>46</v>
      </c>
      <c r="C20" s="93">
        <v>371736</v>
      </c>
      <c r="D20" s="10">
        <v>185867</v>
      </c>
      <c r="E20" s="43"/>
    </row>
    <row r="21" spans="1:5" ht="16.5">
      <c r="A21" s="8" t="s">
        <v>47</v>
      </c>
      <c r="B21" s="9" t="s">
        <v>48</v>
      </c>
      <c r="C21" s="93">
        <v>60132</v>
      </c>
      <c r="D21" s="10">
        <v>30066</v>
      </c>
      <c r="E21" s="43"/>
    </row>
    <row r="22" spans="1:5" ht="16.5">
      <c r="A22" s="8" t="s">
        <v>49</v>
      </c>
      <c r="B22" s="83" t="s">
        <v>50</v>
      </c>
      <c r="C22" s="94">
        <v>210249</v>
      </c>
      <c r="D22" s="10">
        <v>92995</v>
      </c>
      <c r="E22" s="91"/>
    </row>
    <row r="23" spans="1:5" ht="16.5">
      <c r="A23" s="8" t="s">
        <v>51</v>
      </c>
      <c r="B23" s="9" t="s">
        <v>52</v>
      </c>
      <c r="C23" s="93">
        <v>311823</v>
      </c>
      <c r="D23" s="10">
        <v>155911</v>
      </c>
      <c r="E23" s="43"/>
    </row>
    <row r="24" spans="1:5" ht="16.5">
      <c r="A24" s="8" t="s">
        <v>219</v>
      </c>
      <c r="B24" s="9" t="s">
        <v>220</v>
      </c>
      <c r="C24" s="93">
        <v>53500</v>
      </c>
      <c r="D24" s="10"/>
      <c r="E24" s="43"/>
    </row>
    <row r="25" spans="1:5" ht="16.5">
      <c r="A25" s="8" t="s">
        <v>219</v>
      </c>
      <c r="B25" s="9" t="s">
        <v>221</v>
      </c>
      <c r="C25" s="93">
        <v>45000</v>
      </c>
      <c r="D25" s="10"/>
      <c r="E25" s="43"/>
    </row>
    <row r="26" spans="1:5" ht="16.5">
      <c r="A26" s="8" t="s">
        <v>183</v>
      </c>
      <c r="B26" s="21" t="s">
        <v>184</v>
      </c>
      <c r="C26" s="21"/>
      <c r="D26" s="10">
        <v>35000</v>
      </c>
      <c r="E26" s="43"/>
    </row>
    <row r="27" spans="1:5" ht="16.5">
      <c r="A27" s="8" t="s">
        <v>235</v>
      </c>
      <c r="B27" s="9" t="s">
        <v>234</v>
      </c>
      <c r="C27" s="21">
        <v>66180</v>
      </c>
      <c r="D27" s="10"/>
      <c r="E27" s="43"/>
    </row>
    <row r="28" spans="1:5" ht="16.5">
      <c r="A28" s="8" t="s">
        <v>55</v>
      </c>
      <c r="B28" s="9" t="s">
        <v>56</v>
      </c>
      <c r="C28" s="93">
        <v>205182</v>
      </c>
      <c r="D28" s="10">
        <v>102591</v>
      </c>
      <c r="E28" s="43"/>
    </row>
    <row r="29" spans="1:5" ht="16.5">
      <c r="A29" s="16" t="s">
        <v>59</v>
      </c>
      <c r="B29" s="17" t="s">
        <v>60</v>
      </c>
      <c r="C29" s="95">
        <v>75529</v>
      </c>
      <c r="D29" s="10">
        <v>37764</v>
      </c>
      <c r="E29" s="43"/>
    </row>
    <row r="30" spans="1:5" ht="16.5">
      <c r="A30" s="8" t="s">
        <v>61</v>
      </c>
      <c r="B30" s="9" t="s">
        <v>28</v>
      </c>
      <c r="C30" s="93">
        <v>380695</v>
      </c>
      <c r="D30" s="10">
        <v>33901</v>
      </c>
      <c r="E30" s="43" t="s">
        <v>187</v>
      </c>
    </row>
    <row r="31" spans="1:5" ht="16.5">
      <c r="A31" s="8" t="s">
        <v>236</v>
      </c>
      <c r="B31" s="9" t="s">
        <v>234</v>
      </c>
      <c r="C31" s="93">
        <v>49500</v>
      </c>
      <c r="D31" s="10"/>
      <c r="E31" s="43"/>
    </row>
    <row r="32" spans="1:5" ht="16.5">
      <c r="A32" s="8" t="s">
        <v>62</v>
      </c>
      <c r="B32" s="9" t="s">
        <v>63</v>
      </c>
      <c r="C32" s="93">
        <v>79358</v>
      </c>
      <c r="D32" s="10">
        <v>39679</v>
      </c>
      <c r="E32" s="43"/>
    </row>
    <row r="33" spans="1:5" ht="16.5">
      <c r="A33" s="8" t="s">
        <v>66</v>
      </c>
      <c r="B33" s="9" t="s">
        <v>67</v>
      </c>
      <c r="C33" s="93">
        <v>155194</v>
      </c>
      <c r="D33" s="10">
        <v>77598</v>
      </c>
      <c r="E33" s="43"/>
    </row>
    <row r="34" spans="1:5" ht="16.5">
      <c r="A34" s="8" t="s">
        <v>245</v>
      </c>
      <c r="B34" s="9" t="s">
        <v>246</v>
      </c>
      <c r="C34" s="93">
        <v>145800</v>
      </c>
      <c r="D34" s="10"/>
      <c r="E34" s="43"/>
    </row>
    <row r="35" spans="1:5" ht="16.5">
      <c r="A35" s="88" t="s">
        <v>70</v>
      </c>
      <c r="B35" s="83" t="s">
        <v>71</v>
      </c>
      <c r="C35" s="94">
        <v>128738</v>
      </c>
      <c r="D35" s="10">
        <v>64369</v>
      </c>
      <c r="E35" s="91"/>
    </row>
    <row r="36" spans="1:5" ht="16.5">
      <c r="A36" s="8" t="s">
        <v>72</v>
      </c>
      <c r="B36" s="83" t="s">
        <v>73</v>
      </c>
      <c r="C36" s="94">
        <v>140193</v>
      </c>
      <c r="D36" s="10">
        <v>70096</v>
      </c>
      <c r="E36" s="91"/>
    </row>
    <row r="37" spans="1:5" ht="16.5">
      <c r="A37" s="8" t="s">
        <v>222</v>
      </c>
      <c r="B37" s="83" t="s">
        <v>249</v>
      </c>
      <c r="C37" s="94">
        <v>32000</v>
      </c>
      <c r="D37" s="10"/>
      <c r="E37" s="91"/>
    </row>
    <row r="38" spans="1:5" ht="16.5">
      <c r="A38" s="8" t="s">
        <v>222</v>
      </c>
      <c r="B38" s="83" t="s">
        <v>206</v>
      </c>
      <c r="C38" s="94">
        <v>40000</v>
      </c>
      <c r="D38" s="10"/>
      <c r="E38" s="91"/>
    </row>
    <row r="39" spans="1:5" ht="16.5">
      <c r="A39" s="8" t="s">
        <v>74</v>
      </c>
      <c r="B39" s="9" t="s">
        <v>75</v>
      </c>
      <c r="C39" s="93">
        <v>50000</v>
      </c>
      <c r="D39" s="10">
        <v>16035</v>
      </c>
      <c r="E39" s="43" t="s">
        <v>186</v>
      </c>
    </row>
    <row r="40" spans="1:5" ht="16.5">
      <c r="A40" s="8" t="s">
        <v>76</v>
      </c>
      <c r="B40" s="9" t="s">
        <v>77</v>
      </c>
      <c r="C40" s="93">
        <v>94393</v>
      </c>
      <c r="D40" s="10">
        <v>47196</v>
      </c>
      <c r="E40" s="43"/>
    </row>
    <row r="41" spans="1:5" ht="16.5">
      <c r="A41" s="8" t="s">
        <v>155</v>
      </c>
      <c r="B41" s="9" t="s">
        <v>237</v>
      </c>
      <c r="C41" s="93">
        <v>57794</v>
      </c>
      <c r="D41" s="10"/>
      <c r="E41" s="43"/>
    </row>
    <row r="42" spans="1:5" ht="16.5">
      <c r="A42" s="8" t="s">
        <v>78</v>
      </c>
      <c r="B42" s="83" t="s">
        <v>79</v>
      </c>
      <c r="C42" s="94">
        <v>118085</v>
      </c>
      <c r="D42" s="10">
        <v>59043</v>
      </c>
      <c r="E42" s="91"/>
    </row>
    <row r="43" spans="1:5" ht="16.5">
      <c r="A43" s="8" t="s">
        <v>238</v>
      </c>
      <c r="B43" s="83" t="s">
        <v>83</v>
      </c>
      <c r="C43" s="94">
        <v>18729</v>
      </c>
      <c r="D43" s="10"/>
      <c r="E43" s="91"/>
    </row>
    <row r="44" spans="1:5" ht="16.5">
      <c r="A44" s="8" t="s">
        <v>84</v>
      </c>
      <c r="B44" s="83" t="s">
        <v>83</v>
      </c>
      <c r="C44" s="94">
        <v>220378</v>
      </c>
      <c r="D44" s="10">
        <v>55095</v>
      </c>
      <c r="E44" s="91" t="s">
        <v>191</v>
      </c>
    </row>
    <row r="45" spans="1:5" ht="16.5">
      <c r="A45" s="8" t="s">
        <v>86</v>
      </c>
      <c r="B45" s="9" t="s">
        <v>87</v>
      </c>
      <c r="C45" s="93">
        <v>38641</v>
      </c>
      <c r="D45" s="10">
        <v>9016</v>
      </c>
      <c r="E45" s="43"/>
    </row>
    <row r="46" spans="1:5" ht="16.5">
      <c r="A46" s="8" t="s">
        <v>88</v>
      </c>
      <c r="B46" s="83" t="s">
        <v>89</v>
      </c>
      <c r="C46" s="94">
        <v>44210</v>
      </c>
      <c r="D46" s="10">
        <v>6010</v>
      </c>
      <c r="E46" s="91"/>
    </row>
    <row r="47" spans="1:5" ht="16.5">
      <c r="A47" s="8" t="s">
        <v>239</v>
      </c>
      <c r="B47" s="83" t="s">
        <v>240</v>
      </c>
      <c r="C47" s="94">
        <v>7860</v>
      </c>
      <c r="D47" s="10"/>
      <c r="E47" s="91"/>
    </row>
    <row r="48" spans="1:5" ht="16.5">
      <c r="A48" s="8" t="s">
        <v>100</v>
      </c>
      <c r="B48" s="9" t="s">
        <v>101</v>
      </c>
      <c r="C48" s="93">
        <v>91125</v>
      </c>
      <c r="D48" s="10">
        <v>43801</v>
      </c>
      <c r="E48" s="43"/>
    </row>
    <row r="49" spans="1:5" ht="16.5">
      <c r="A49" s="8" t="s">
        <v>241</v>
      </c>
      <c r="B49" s="9" t="s">
        <v>242</v>
      </c>
      <c r="C49" s="93">
        <v>98802</v>
      </c>
      <c r="D49" s="10"/>
      <c r="E49" s="43"/>
    </row>
    <row r="50" spans="1:5" ht="16.5">
      <c r="A50" s="8" t="s">
        <v>102</v>
      </c>
      <c r="B50" s="9" t="s">
        <v>103</v>
      </c>
      <c r="C50" s="93">
        <v>125442</v>
      </c>
      <c r="D50" s="10">
        <v>13322</v>
      </c>
      <c r="E50" s="43"/>
    </row>
    <row r="51" spans="1:5" ht="16.5">
      <c r="A51" s="8" t="s">
        <v>224</v>
      </c>
      <c r="B51" s="9" t="s">
        <v>223</v>
      </c>
      <c r="C51" s="93">
        <v>7593</v>
      </c>
      <c r="D51" s="10"/>
      <c r="E51" s="43"/>
    </row>
    <row r="52" spans="1:5" ht="16.5">
      <c r="A52" s="8" t="s">
        <v>225</v>
      </c>
      <c r="B52" s="9" t="s">
        <v>223</v>
      </c>
      <c r="C52" s="93">
        <v>3708</v>
      </c>
      <c r="D52" s="10"/>
      <c r="E52" s="43"/>
    </row>
    <row r="53" spans="1:5" ht="16.5">
      <c r="A53" s="8" t="s">
        <v>243</v>
      </c>
      <c r="B53" s="9" t="s">
        <v>244</v>
      </c>
      <c r="C53" s="93">
        <v>36288</v>
      </c>
      <c r="D53" s="10"/>
      <c r="E53" s="43"/>
    </row>
    <row r="54" spans="1:5" ht="16.5">
      <c r="A54" s="26" t="s">
        <v>110</v>
      </c>
      <c r="B54" s="88" t="s">
        <v>111</v>
      </c>
      <c r="C54" s="99">
        <v>60000</v>
      </c>
      <c r="D54" s="10">
        <v>25000</v>
      </c>
      <c r="E54" s="91"/>
    </row>
    <row r="55" spans="1:5" ht="16.5">
      <c r="A55" s="26" t="s">
        <v>116</v>
      </c>
      <c r="B55" s="9" t="s">
        <v>117</v>
      </c>
      <c r="C55" s="93">
        <v>90000</v>
      </c>
      <c r="D55" s="10">
        <v>31464</v>
      </c>
      <c r="E55" s="43" t="s">
        <v>194</v>
      </c>
    </row>
    <row r="56" spans="1:5" ht="16.5">
      <c r="A56" s="26" t="s">
        <v>118</v>
      </c>
      <c r="B56" s="9" t="s">
        <v>119</v>
      </c>
      <c r="C56" s="93">
        <v>50000</v>
      </c>
      <c r="D56" s="10">
        <v>17000</v>
      </c>
      <c r="E56" s="43"/>
    </row>
    <row r="57" spans="1:5" ht="16.5">
      <c r="A57" s="26" t="s">
        <v>247</v>
      </c>
      <c r="B57" s="9" t="s">
        <v>248</v>
      </c>
      <c r="C57" s="93">
        <v>50000</v>
      </c>
      <c r="D57" s="10"/>
      <c r="E57" s="43"/>
    </row>
    <row r="58" spans="1:5" ht="16.5">
      <c r="A58" s="8" t="s">
        <v>122</v>
      </c>
      <c r="B58" s="9" t="s">
        <v>123</v>
      </c>
      <c r="C58" s="93">
        <v>22000</v>
      </c>
      <c r="D58" s="10">
        <v>22000</v>
      </c>
      <c r="E58" s="43"/>
    </row>
    <row r="59" spans="1:5" ht="16.5">
      <c r="A59" s="8" t="s">
        <v>122</v>
      </c>
      <c r="B59" s="9" t="s">
        <v>124</v>
      </c>
      <c r="C59" s="93">
        <v>22000</v>
      </c>
      <c r="D59" s="10">
        <v>22000</v>
      </c>
      <c r="E59" s="43"/>
    </row>
    <row r="60" spans="1:5" ht="16.5">
      <c r="A60" s="8" t="s">
        <v>122</v>
      </c>
      <c r="B60" s="83" t="s">
        <v>126</v>
      </c>
      <c r="C60" s="94">
        <v>22000</v>
      </c>
      <c r="D60" s="10">
        <v>22000</v>
      </c>
      <c r="E60" s="91"/>
    </row>
    <row r="61" spans="1:5" ht="16.5">
      <c r="A61" s="8" t="s">
        <v>196</v>
      </c>
      <c r="B61" s="83" t="s">
        <v>197</v>
      </c>
      <c r="C61" s="94">
        <v>35000</v>
      </c>
      <c r="D61" s="10">
        <v>17500</v>
      </c>
      <c r="E61" s="91"/>
    </row>
    <row r="62" spans="1:5" ht="16.5">
      <c r="A62" s="8" t="s">
        <v>198</v>
      </c>
      <c r="B62" s="83" t="s">
        <v>199</v>
      </c>
      <c r="C62" s="94">
        <v>53218</v>
      </c>
      <c r="D62" s="10">
        <v>17000</v>
      </c>
      <c r="E62" s="91"/>
    </row>
    <row r="63" spans="1:5" ht="16.5">
      <c r="A63" s="8" t="s">
        <v>200</v>
      </c>
      <c r="B63" s="83" t="s">
        <v>201</v>
      </c>
      <c r="C63" s="94">
        <v>45000</v>
      </c>
      <c r="D63" s="10">
        <v>22500</v>
      </c>
      <c r="E63" s="91"/>
    </row>
    <row r="64" spans="1:5" ht="16.5">
      <c r="A64" s="8" t="s">
        <v>202</v>
      </c>
      <c r="B64" s="83" t="s">
        <v>203</v>
      </c>
      <c r="C64" s="94">
        <v>40000</v>
      </c>
      <c r="D64" s="10">
        <v>20000</v>
      </c>
      <c r="E64" s="91"/>
    </row>
    <row r="65" spans="1:5" ht="16.5">
      <c r="A65" s="8" t="s">
        <v>202</v>
      </c>
      <c r="B65" s="83" t="s">
        <v>204</v>
      </c>
      <c r="C65" s="94">
        <v>30000</v>
      </c>
      <c r="D65" s="10">
        <v>15000</v>
      </c>
      <c r="E65" s="91"/>
    </row>
    <row r="66" spans="1:5" ht="16.5">
      <c r="A66" s="8" t="s">
        <v>202</v>
      </c>
      <c r="B66" s="83" t="s">
        <v>205</v>
      </c>
      <c r="C66" s="94">
        <v>50000</v>
      </c>
      <c r="D66" s="10">
        <v>20000</v>
      </c>
      <c r="E66" s="91"/>
    </row>
    <row r="67" spans="1:5" ht="16.5">
      <c r="A67" s="8" t="s">
        <v>202</v>
      </c>
      <c r="B67" s="83" t="s">
        <v>205</v>
      </c>
      <c r="C67" s="83"/>
      <c r="D67" s="10">
        <v>20000</v>
      </c>
      <c r="E67" s="91"/>
    </row>
    <row r="68" spans="1:5" ht="16.5">
      <c r="A68" s="8" t="s">
        <v>202</v>
      </c>
      <c r="B68" s="83" t="s">
        <v>208</v>
      </c>
      <c r="C68" s="94">
        <v>35000</v>
      </c>
      <c r="D68" s="10">
        <v>15000</v>
      </c>
      <c r="E68" s="91"/>
    </row>
    <row r="69" spans="1:5" ht="16.5">
      <c r="A69" s="8" t="s">
        <v>202</v>
      </c>
      <c r="B69" s="83" t="s">
        <v>209</v>
      </c>
      <c r="C69" s="94">
        <v>41000</v>
      </c>
      <c r="D69" s="10">
        <v>20500</v>
      </c>
      <c r="E69" s="91"/>
    </row>
    <row r="70" spans="1:5" ht="16.5">
      <c r="A70" s="8" t="s">
        <v>202</v>
      </c>
      <c r="B70" s="83" t="s">
        <v>207</v>
      </c>
      <c r="C70" s="83"/>
      <c r="D70" s="10">
        <v>3390</v>
      </c>
      <c r="E70" s="91"/>
    </row>
    <row r="71" spans="1:5" ht="16.5">
      <c r="A71" s="8" t="s">
        <v>214</v>
      </c>
      <c r="B71" s="83" t="s">
        <v>213</v>
      </c>
      <c r="C71" s="94">
        <v>45000</v>
      </c>
      <c r="D71" s="10"/>
      <c r="E71" s="91"/>
    </row>
    <row r="72" spans="1:5" ht="16.5">
      <c r="A72" s="8" t="s">
        <v>215</v>
      </c>
      <c r="B72" s="83" t="s">
        <v>213</v>
      </c>
      <c r="C72" s="94">
        <v>40000</v>
      </c>
      <c r="D72" s="10"/>
      <c r="E72" s="91"/>
    </row>
    <row r="73" spans="1:5" ht="16.5">
      <c r="A73" s="8" t="s">
        <v>217</v>
      </c>
      <c r="B73" s="83" t="s">
        <v>216</v>
      </c>
      <c r="C73" s="94">
        <v>2760</v>
      </c>
      <c r="D73" s="10"/>
      <c r="E73" s="91"/>
    </row>
    <row r="74" spans="1:5" ht="16.5">
      <c r="A74" s="8" t="s">
        <v>218</v>
      </c>
      <c r="B74" s="83" t="s">
        <v>216</v>
      </c>
      <c r="C74" s="94">
        <v>80000</v>
      </c>
      <c r="D74" s="10"/>
      <c r="E74" s="91"/>
    </row>
    <row r="75" spans="1:5" ht="16.5">
      <c r="A75" s="8" t="s">
        <v>227</v>
      </c>
      <c r="B75" s="83" t="s">
        <v>226</v>
      </c>
      <c r="C75" s="94">
        <v>20000</v>
      </c>
      <c r="D75" s="10"/>
      <c r="E75" s="91"/>
    </row>
    <row r="76" spans="1:5" ht="16.5">
      <c r="A76" s="8"/>
      <c r="B76" s="83"/>
      <c r="C76" s="83"/>
      <c r="D76" s="10"/>
      <c r="E76" s="91"/>
    </row>
    <row r="77" spans="1:5" ht="16.5">
      <c r="A77" s="8"/>
      <c r="B77" s="83"/>
      <c r="C77" s="83"/>
      <c r="D77" s="10"/>
      <c r="E77" s="91"/>
    </row>
    <row r="78" spans="1:5" ht="16.5">
      <c r="A78" s="8"/>
      <c r="B78" s="83"/>
      <c r="C78" s="83"/>
      <c r="D78" s="10"/>
      <c r="E78" s="91"/>
    </row>
    <row r="79" spans="1:5" ht="16.5">
      <c r="A79" s="8"/>
      <c r="B79" s="83"/>
      <c r="C79" s="83"/>
      <c r="D79" s="10"/>
      <c r="E79" s="91"/>
    </row>
    <row r="80" spans="1:5" ht="16.5">
      <c r="A80" s="8"/>
      <c r="B80" s="83"/>
      <c r="C80" s="83"/>
      <c r="D80" s="10"/>
      <c r="E80" s="91"/>
    </row>
    <row r="81" spans="1:5" ht="16.5">
      <c r="A81" s="8"/>
      <c r="B81" s="83"/>
      <c r="C81" s="83"/>
      <c r="D81" s="10"/>
      <c r="E81" s="91"/>
    </row>
    <row r="82" spans="1:5">
      <c r="A82" s="43"/>
      <c r="B82" s="77" t="s">
        <v>129</v>
      </c>
      <c r="C82" s="77">
        <f>SUM(C4:C81)</f>
        <v>8709005</v>
      </c>
      <c r="D82" s="35">
        <f>SUM(D3:D70)</f>
        <v>3235214</v>
      </c>
      <c r="E82" s="90"/>
    </row>
    <row r="83" spans="1:5">
      <c r="A83" s="43"/>
      <c r="B83" s="38" t="s">
        <v>130</v>
      </c>
      <c r="C83" s="38"/>
      <c r="D83" s="39">
        <f>D82*10%</f>
        <v>323521.40000000002</v>
      </c>
      <c r="E83" s="90"/>
    </row>
    <row r="84" spans="1:5">
      <c r="A84" s="43"/>
      <c r="B84" s="38" t="s">
        <v>131</v>
      </c>
      <c r="C84" s="38"/>
      <c r="D84" s="39">
        <f>+D82-D83</f>
        <v>2911692.6</v>
      </c>
      <c r="E84" s="90"/>
    </row>
    <row r="85" spans="1:5">
      <c r="A85" s="43"/>
      <c r="B85" s="38" t="s">
        <v>132</v>
      </c>
      <c r="C85" s="38"/>
      <c r="D85" s="39"/>
      <c r="E85" s="90"/>
    </row>
    <row r="86" spans="1:5">
      <c r="A86" s="43"/>
      <c r="B86" s="38" t="s">
        <v>133</v>
      </c>
      <c r="C86" s="38"/>
      <c r="D86" s="35">
        <f t="shared" ref="D86" si="0">SUM(D84:D85)</f>
        <v>2911692.6</v>
      </c>
      <c r="E86" s="90"/>
    </row>
    <row r="87" spans="1:5">
      <c r="A87" s="43"/>
      <c r="B87" s="81" t="s">
        <v>134</v>
      </c>
      <c r="C87" s="81"/>
      <c r="D87" s="82"/>
      <c r="E87" s="90"/>
    </row>
    <row r="88" spans="1:5">
      <c r="A88" s="43"/>
      <c r="B88" s="81" t="s">
        <v>135</v>
      </c>
      <c r="C88" s="81"/>
      <c r="D88" s="44">
        <v>16489789.249329824</v>
      </c>
      <c r="E88" s="9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71"/>
  <sheetViews>
    <sheetView workbookViewId="0"/>
  </sheetViews>
  <sheetFormatPr defaultRowHeight="12.75"/>
  <cols>
    <col min="1" max="1" width="18.42578125" customWidth="1"/>
    <col min="2" max="2" width="35.5703125" bestFit="1" customWidth="1"/>
    <col min="3" max="3" width="14.42578125" customWidth="1"/>
    <col min="4" max="4" width="12.42578125" customWidth="1"/>
    <col min="5" max="5" width="14.42578125" customWidth="1"/>
    <col min="6" max="6" width="13.42578125" customWidth="1"/>
    <col min="7" max="7" width="11.42578125" style="102" customWidth="1"/>
    <col min="8" max="8" width="16.85546875" style="102" bestFit="1" customWidth="1"/>
  </cols>
  <sheetData>
    <row r="2" spans="1:8" ht="16.5">
      <c r="A2" s="7"/>
      <c r="B2" s="90"/>
      <c r="C2" s="90"/>
      <c r="D2" s="90"/>
      <c r="E2" s="90"/>
      <c r="F2" s="90"/>
    </row>
    <row r="3" spans="1:8">
      <c r="A3" s="8"/>
      <c r="B3" s="90"/>
      <c r="C3" s="90"/>
      <c r="D3" s="90"/>
      <c r="E3" s="90"/>
      <c r="F3" s="92"/>
      <c r="G3" s="113"/>
    </row>
    <row r="4" spans="1:8" ht="16.5">
      <c r="A4" s="114" t="s">
        <v>365</v>
      </c>
      <c r="B4" s="115" t="s">
        <v>211</v>
      </c>
      <c r="C4" s="115" t="s">
        <v>362</v>
      </c>
      <c r="D4" s="115" t="s">
        <v>363</v>
      </c>
      <c r="E4" s="115" t="s">
        <v>364</v>
      </c>
      <c r="F4" s="112" t="s">
        <v>340</v>
      </c>
      <c r="G4" s="113"/>
    </row>
    <row r="5" spans="1:8" ht="16.5">
      <c r="A5" s="8" t="s">
        <v>181</v>
      </c>
      <c r="B5" s="9" t="s">
        <v>182</v>
      </c>
      <c r="C5" s="9" t="s">
        <v>342</v>
      </c>
      <c r="D5" s="9" t="s">
        <v>343</v>
      </c>
      <c r="E5" s="9" t="s">
        <v>314</v>
      </c>
      <c r="F5" s="97">
        <v>85279</v>
      </c>
      <c r="G5" s="101"/>
      <c r="H5" s="70"/>
    </row>
    <row r="6" spans="1:8" ht="16.5">
      <c r="A6" s="8" t="s">
        <v>19</v>
      </c>
      <c r="B6" s="83" t="s">
        <v>20</v>
      </c>
      <c r="C6" s="105" t="s">
        <v>297</v>
      </c>
      <c r="D6" s="83" t="s">
        <v>251</v>
      </c>
      <c r="E6" s="83" t="s">
        <v>298</v>
      </c>
      <c r="F6" s="98">
        <v>143600</v>
      </c>
      <c r="G6" s="101"/>
      <c r="H6" s="52"/>
    </row>
    <row r="7" spans="1:8" ht="16.5">
      <c r="A7" s="8" t="s">
        <v>21</v>
      </c>
      <c r="B7" s="9" t="s">
        <v>22</v>
      </c>
      <c r="C7" s="83" t="s">
        <v>299</v>
      </c>
      <c r="D7" s="9" t="s">
        <v>252</v>
      </c>
      <c r="E7" s="83" t="s">
        <v>298</v>
      </c>
      <c r="F7" s="97">
        <v>102060</v>
      </c>
      <c r="G7" s="101"/>
      <c r="H7" s="70"/>
    </row>
    <row r="8" spans="1:8" ht="16.5">
      <c r="A8" s="16" t="s">
        <v>23</v>
      </c>
      <c r="B8" s="17" t="s">
        <v>24</v>
      </c>
      <c r="C8" s="89" t="s">
        <v>300</v>
      </c>
      <c r="D8" s="17" t="s">
        <v>253</v>
      </c>
      <c r="E8" s="17" t="s">
        <v>301</v>
      </c>
      <c r="F8" s="97">
        <v>158756</v>
      </c>
      <c r="G8" s="101"/>
      <c r="H8" s="70"/>
    </row>
    <row r="9" spans="1:8" ht="16.5">
      <c r="A9" s="8" t="s">
        <v>27</v>
      </c>
      <c r="B9" s="9" t="s">
        <v>101</v>
      </c>
      <c r="C9" s="9" t="s">
        <v>346</v>
      </c>
      <c r="D9" s="9" t="s">
        <v>254</v>
      </c>
      <c r="E9" s="9" t="s">
        <v>314</v>
      </c>
      <c r="F9" s="93">
        <v>87601</v>
      </c>
      <c r="G9" s="101"/>
      <c r="H9" s="70"/>
    </row>
    <row r="10" spans="1:8" s="111" customFormat="1" ht="16.5">
      <c r="A10" s="16" t="s">
        <v>29</v>
      </c>
      <c r="B10" s="17" t="s">
        <v>185</v>
      </c>
      <c r="C10" s="89" t="s">
        <v>345</v>
      </c>
      <c r="D10" s="17" t="s">
        <v>255</v>
      </c>
      <c r="E10" s="17" t="s">
        <v>344</v>
      </c>
      <c r="F10" s="95">
        <v>217785</v>
      </c>
      <c r="G10" s="101"/>
      <c r="H10" s="70"/>
    </row>
    <row r="11" spans="1:8" ht="16.5">
      <c r="A11" s="8" t="s">
        <v>230</v>
      </c>
      <c r="B11" s="9" t="s">
        <v>296</v>
      </c>
      <c r="C11" s="9" t="s">
        <v>341</v>
      </c>
      <c r="D11" s="9" t="s">
        <v>256</v>
      </c>
      <c r="E11" s="9" t="s">
        <v>347</v>
      </c>
      <c r="F11" s="93">
        <v>104441</v>
      </c>
      <c r="G11" s="101"/>
      <c r="H11" s="70"/>
    </row>
    <row r="12" spans="1:8" ht="16.5">
      <c r="A12" s="16" t="s">
        <v>35</v>
      </c>
      <c r="B12" s="17" t="s">
        <v>36</v>
      </c>
      <c r="C12" s="17" t="s">
        <v>303</v>
      </c>
      <c r="D12" s="17" t="s">
        <v>257</v>
      </c>
      <c r="E12" s="83" t="s">
        <v>298</v>
      </c>
      <c r="F12" s="95">
        <v>63252</v>
      </c>
      <c r="G12" s="101"/>
      <c r="H12" s="70"/>
    </row>
    <row r="13" spans="1:8" ht="16.5">
      <c r="A13" s="8" t="s">
        <v>37</v>
      </c>
      <c r="B13" s="9" t="s">
        <v>38</v>
      </c>
      <c r="C13" s="83" t="s">
        <v>302</v>
      </c>
      <c r="D13" s="9" t="s">
        <v>258</v>
      </c>
      <c r="E13" s="9" t="s">
        <v>304</v>
      </c>
      <c r="F13" s="97">
        <v>1616419</v>
      </c>
      <c r="G13" s="101"/>
      <c r="H13" s="70"/>
    </row>
    <row r="14" spans="1:8" ht="16.5">
      <c r="A14" s="8" t="s">
        <v>39</v>
      </c>
      <c r="B14" s="9" t="s">
        <v>40</v>
      </c>
      <c r="C14" s="9" t="s">
        <v>332</v>
      </c>
      <c r="D14" s="9" t="s">
        <v>259</v>
      </c>
      <c r="E14" s="9" t="s">
        <v>333</v>
      </c>
      <c r="F14" s="97">
        <v>1060746</v>
      </c>
      <c r="G14" s="101"/>
      <c r="H14" s="70"/>
    </row>
    <row r="15" spans="1:8" ht="16.5">
      <c r="A15" s="8" t="s">
        <v>190</v>
      </c>
      <c r="B15" s="9" t="s">
        <v>128</v>
      </c>
      <c r="C15" s="83" t="s">
        <v>305</v>
      </c>
      <c r="D15" s="9" t="s">
        <v>260</v>
      </c>
      <c r="E15" s="9" t="s">
        <v>301</v>
      </c>
      <c r="F15" s="93">
        <v>132153</v>
      </c>
      <c r="G15" s="101"/>
      <c r="H15" s="70"/>
    </row>
    <row r="16" spans="1:8" ht="16.5">
      <c r="A16" s="8" t="s">
        <v>43</v>
      </c>
      <c r="B16" s="17" t="s">
        <v>189</v>
      </c>
      <c r="C16" s="106" t="s">
        <v>306</v>
      </c>
      <c r="D16" s="17" t="s">
        <v>261</v>
      </c>
      <c r="E16" s="83" t="s">
        <v>298</v>
      </c>
      <c r="F16" s="95">
        <v>209709</v>
      </c>
      <c r="G16" s="101"/>
      <c r="H16" s="70"/>
    </row>
    <row r="17" spans="1:8" ht="16.5">
      <c r="A17" s="8" t="s">
        <v>44</v>
      </c>
      <c r="B17" s="89" t="s">
        <v>188</v>
      </c>
      <c r="C17" s="89" t="s">
        <v>334</v>
      </c>
      <c r="D17" s="103" t="s">
        <v>262</v>
      </c>
      <c r="E17" s="89" t="s">
        <v>333</v>
      </c>
      <c r="F17" s="104">
        <v>89181</v>
      </c>
      <c r="G17" s="101"/>
      <c r="H17" s="52"/>
    </row>
    <row r="18" spans="1:8" ht="16.5">
      <c r="A18" s="8" t="s">
        <v>45</v>
      </c>
      <c r="B18" s="9" t="s">
        <v>46</v>
      </c>
      <c r="C18" s="83" t="s">
        <v>307</v>
      </c>
      <c r="D18" s="9" t="s">
        <v>263</v>
      </c>
      <c r="E18" s="83" t="s">
        <v>298</v>
      </c>
      <c r="F18" s="93">
        <v>371736</v>
      </c>
      <c r="G18" s="101"/>
      <c r="H18" s="70"/>
    </row>
    <row r="19" spans="1:8" ht="16.5">
      <c r="A19" s="8" t="s">
        <v>47</v>
      </c>
      <c r="B19" s="9" t="s">
        <v>48</v>
      </c>
      <c r="C19" s="83" t="s">
        <v>308</v>
      </c>
      <c r="D19" s="9" t="s">
        <v>264</v>
      </c>
      <c r="E19" s="9" t="s">
        <v>298</v>
      </c>
      <c r="F19" s="93">
        <v>60132</v>
      </c>
      <c r="G19" s="101"/>
      <c r="H19" s="70"/>
    </row>
    <row r="20" spans="1:8" ht="16.5">
      <c r="A20" s="8" t="s">
        <v>49</v>
      </c>
      <c r="B20" s="83" t="s">
        <v>50</v>
      </c>
      <c r="C20" s="83" t="s">
        <v>309</v>
      </c>
      <c r="D20" s="83" t="s">
        <v>265</v>
      </c>
      <c r="E20" s="83" t="s">
        <v>310</v>
      </c>
      <c r="F20" s="94">
        <v>210249</v>
      </c>
      <c r="G20" s="101"/>
      <c r="H20" s="52"/>
    </row>
    <row r="21" spans="1:8" ht="16.5">
      <c r="A21" s="8" t="s">
        <v>51</v>
      </c>
      <c r="B21" s="9" t="s">
        <v>52</v>
      </c>
      <c r="C21" s="83" t="s">
        <v>311</v>
      </c>
      <c r="D21" s="9" t="s">
        <v>266</v>
      </c>
      <c r="E21" s="9" t="s">
        <v>298</v>
      </c>
      <c r="F21" s="93">
        <v>311823</v>
      </c>
      <c r="G21" s="101"/>
      <c r="H21" s="70"/>
    </row>
    <row r="22" spans="1:8" ht="16.5">
      <c r="A22" s="8" t="s">
        <v>183</v>
      </c>
      <c r="B22" s="21" t="s">
        <v>184</v>
      </c>
      <c r="C22" s="21" t="s">
        <v>348</v>
      </c>
      <c r="D22" s="21" t="s">
        <v>350</v>
      </c>
      <c r="E22" s="21" t="s">
        <v>349</v>
      </c>
      <c r="F22" s="21">
        <v>35000</v>
      </c>
      <c r="G22" s="101"/>
      <c r="H22" s="70"/>
    </row>
    <row r="23" spans="1:8" ht="16.5">
      <c r="A23" s="8" t="s">
        <v>55</v>
      </c>
      <c r="B23" s="9" t="s">
        <v>56</v>
      </c>
      <c r="C23" s="83" t="s">
        <v>312</v>
      </c>
      <c r="D23" s="9" t="s">
        <v>267</v>
      </c>
      <c r="E23" s="9" t="s">
        <v>298</v>
      </c>
      <c r="F23" s="93">
        <v>205182</v>
      </c>
      <c r="G23" s="101"/>
      <c r="H23" s="70"/>
    </row>
    <row r="24" spans="1:8" ht="16.5">
      <c r="A24" s="16" t="s">
        <v>59</v>
      </c>
      <c r="B24" s="17" t="s">
        <v>60</v>
      </c>
      <c r="C24" s="17" t="s">
        <v>313</v>
      </c>
      <c r="D24" s="17" t="s">
        <v>268</v>
      </c>
      <c r="E24" s="17" t="s">
        <v>314</v>
      </c>
      <c r="F24" s="95">
        <v>75529</v>
      </c>
      <c r="G24" s="101"/>
      <c r="H24" s="70"/>
    </row>
    <row r="25" spans="1:8" ht="16.5">
      <c r="A25" s="8" t="s">
        <v>61</v>
      </c>
      <c r="B25" s="9" t="s">
        <v>28</v>
      </c>
      <c r="C25" s="9" t="s">
        <v>315</v>
      </c>
      <c r="D25" s="9" t="s">
        <v>269</v>
      </c>
      <c r="E25" s="9" t="s">
        <v>314</v>
      </c>
      <c r="F25" s="93">
        <v>380695</v>
      </c>
      <c r="G25" s="101"/>
      <c r="H25" s="70"/>
    </row>
    <row r="26" spans="1:8" ht="16.5">
      <c r="A26" s="8" t="s">
        <v>271</v>
      </c>
      <c r="B26" s="9" t="s">
        <v>63</v>
      </c>
      <c r="C26" s="83" t="s">
        <v>316</v>
      </c>
      <c r="D26" s="9" t="s">
        <v>270</v>
      </c>
      <c r="E26" s="9" t="s">
        <v>298</v>
      </c>
      <c r="F26" s="93">
        <v>79358</v>
      </c>
      <c r="G26" s="101"/>
      <c r="H26" s="70"/>
    </row>
    <row r="27" spans="1:8" ht="16.5">
      <c r="A27" s="8" t="s">
        <v>272</v>
      </c>
      <c r="B27" s="9" t="s">
        <v>216</v>
      </c>
      <c r="C27" s="89" t="s">
        <v>317</v>
      </c>
      <c r="D27" s="9" t="s">
        <v>273</v>
      </c>
      <c r="E27" s="9" t="s">
        <v>314</v>
      </c>
      <c r="F27" s="93">
        <v>213156</v>
      </c>
      <c r="G27" s="101"/>
      <c r="H27" s="70"/>
    </row>
    <row r="28" spans="1:8" ht="16.5">
      <c r="A28" s="8" t="s">
        <v>274</v>
      </c>
      <c r="B28" s="9" t="s">
        <v>275</v>
      </c>
      <c r="C28" s="9" t="s">
        <v>351</v>
      </c>
      <c r="D28" s="9" t="s">
        <v>352</v>
      </c>
      <c r="E28" s="9" t="s">
        <v>314</v>
      </c>
      <c r="F28" s="93">
        <v>125422</v>
      </c>
      <c r="G28" s="101"/>
      <c r="H28" s="70"/>
    </row>
    <row r="29" spans="1:8" ht="16.5">
      <c r="A29" s="8" t="s">
        <v>66</v>
      </c>
      <c r="B29" s="9" t="s">
        <v>276</v>
      </c>
      <c r="C29" s="9" t="s">
        <v>331</v>
      </c>
      <c r="D29" s="9" t="s">
        <v>277</v>
      </c>
      <c r="E29" s="9" t="s">
        <v>314</v>
      </c>
      <c r="F29" s="93">
        <v>155194</v>
      </c>
      <c r="G29" s="101"/>
      <c r="H29" s="70"/>
    </row>
    <row r="30" spans="1:8" ht="16.5">
      <c r="A30" s="8" t="s">
        <v>245</v>
      </c>
      <c r="B30" s="9" t="s">
        <v>278</v>
      </c>
      <c r="C30" s="9" t="s">
        <v>353</v>
      </c>
      <c r="D30" s="9" t="s">
        <v>279</v>
      </c>
      <c r="E30" s="9" t="s">
        <v>314</v>
      </c>
      <c r="F30" s="93">
        <v>145800</v>
      </c>
      <c r="G30" s="101"/>
      <c r="H30" s="70"/>
    </row>
    <row r="31" spans="1:8" ht="16.5">
      <c r="A31" s="88" t="s">
        <v>70</v>
      </c>
      <c r="B31" s="83" t="s">
        <v>71</v>
      </c>
      <c r="C31" s="83" t="s">
        <v>318</v>
      </c>
      <c r="D31" s="83" t="s">
        <v>280</v>
      </c>
      <c r="E31" s="83" t="s">
        <v>298</v>
      </c>
      <c r="F31" s="94">
        <v>128738</v>
      </c>
      <c r="G31" s="101"/>
      <c r="H31" s="52"/>
    </row>
    <row r="32" spans="1:8" ht="16.5">
      <c r="A32" s="8" t="s">
        <v>72</v>
      </c>
      <c r="B32" s="83" t="s">
        <v>73</v>
      </c>
      <c r="C32" s="83" t="s">
        <v>319</v>
      </c>
      <c r="D32" s="83" t="s">
        <v>281</v>
      </c>
      <c r="E32" s="83" t="s">
        <v>320</v>
      </c>
      <c r="F32" s="94">
        <v>140193</v>
      </c>
      <c r="G32" s="101"/>
      <c r="H32" s="52"/>
    </row>
    <row r="33" spans="1:8" ht="16.5">
      <c r="A33" s="8" t="s">
        <v>74</v>
      </c>
      <c r="B33" s="9" t="s">
        <v>75</v>
      </c>
      <c r="C33" s="9" t="s">
        <v>321</v>
      </c>
      <c r="D33" s="9" t="s">
        <v>282</v>
      </c>
      <c r="E33" s="83" t="s">
        <v>320</v>
      </c>
      <c r="F33" s="93">
        <v>50000</v>
      </c>
      <c r="G33" s="101"/>
      <c r="H33" s="70"/>
    </row>
    <row r="34" spans="1:8" ht="16.5">
      <c r="A34" s="8" t="s">
        <v>76</v>
      </c>
      <c r="B34" s="9" t="s">
        <v>77</v>
      </c>
      <c r="C34" s="83" t="s">
        <v>322</v>
      </c>
      <c r="D34" s="9" t="s">
        <v>283</v>
      </c>
      <c r="E34" s="83" t="s">
        <v>320</v>
      </c>
      <c r="F34" s="93">
        <v>94393</v>
      </c>
      <c r="G34" s="101"/>
      <c r="H34" s="70"/>
    </row>
    <row r="35" spans="1:8" ht="16.5">
      <c r="A35" s="8" t="s">
        <v>155</v>
      </c>
      <c r="B35" s="9" t="s">
        <v>237</v>
      </c>
      <c r="C35" s="9" t="s">
        <v>354</v>
      </c>
      <c r="D35" s="9" t="s">
        <v>284</v>
      </c>
      <c r="E35" s="9" t="s">
        <v>314</v>
      </c>
      <c r="F35" s="93">
        <v>57794</v>
      </c>
      <c r="G35" s="101"/>
      <c r="H35" s="70"/>
    </row>
    <row r="36" spans="1:8" ht="16.5">
      <c r="A36" s="8" t="s">
        <v>78</v>
      </c>
      <c r="B36" s="83" t="s">
        <v>79</v>
      </c>
      <c r="C36" s="107" t="s">
        <v>323</v>
      </c>
      <c r="D36" s="83" t="s">
        <v>285</v>
      </c>
      <c r="E36" s="83" t="s">
        <v>320</v>
      </c>
      <c r="F36" s="94">
        <v>118085</v>
      </c>
      <c r="G36" s="101"/>
      <c r="H36" s="52"/>
    </row>
    <row r="37" spans="1:8" ht="16.5">
      <c r="A37" s="8" t="s">
        <v>157</v>
      </c>
      <c r="B37" s="9" t="s">
        <v>87</v>
      </c>
      <c r="C37" s="9" t="s">
        <v>355</v>
      </c>
      <c r="D37" s="9" t="s">
        <v>356</v>
      </c>
      <c r="E37" s="9" t="s">
        <v>314</v>
      </c>
      <c r="F37" s="93">
        <v>38641</v>
      </c>
      <c r="G37" s="101"/>
      <c r="H37" s="70"/>
    </row>
    <row r="38" spans="1:8" ht="16.5">
      <c r="A38" s="8" t="s">
        <v>84</v>
      </c>
      <c r="B38" s="83" t="s">
        <v>83</v>
      </c>
      <c r="C38" s="107" t="s">
        <v>318</v>
      </c>
      <c r="D38" s="83" t="s">
        <v>286</v>
      </c>
      <c r="E38" s="83" t="s">
        <v>320</v>
      </c>
      <c r="F38" s="94">
        <v>220378</v>
      </c>
      <c r="G38" s="101"/>
      <c r="H38" s="52"/>
    </row>
    <row r="39" spans="1:8" ht="16.5">
      <c r="A39" s="8" t="s">
        <v>88</v>
      </c>
      <c r="B39" s="83" t="s">
        <v>89</v>
      </c>
      <c r="C39" s="83" t="s">
        <v>324</v>
      </c>
      <c r="D39" s="83" t="s">
        <v>287</v>
      </c>
      <c r="E39" s="83" t="s">
        <v>314</v>
      </c>
      <c r="F39" s="94">
        <v>44210</v>
      </c>
      <c r="G39" s="101"/>
      <c r="H39" s="52"/>
    </row>
    <row r="40" spans="1:8" ht="16.5">
      <c r="A40" s="8" t="s">
        <v>239</v>
      </c>
      <c r="B40" s="83" t="s">
        <v>240</v>
      </c>
      <c r="C40" s="83" t="s">
        <v>325</v>
      </c>
      <c r="D40" s="83" t="s">
        <v>288</v>
      </c>
      <c r="E40" s="83" t="s">
        <v>320</v>
      </c>
      <c r="F40" s="94">
        <v>7860</v>
      </c>
      <c r="G40" s="101"/>
      <c r="H40" s="52"/>
    </row>
    <row r="41" spans="1:8" ht="16.5">
      <c r="A41" s="8" t="s">
        <v>241</v>
      </c>
      <c r="B41" s="9" t="s">
        <v>295</v>
      </c>
      <c r="C41" s="83" t="s">
        <v>326</v>
      </c>
      <c r="D41" s="9" t="s">
        <v>289</v>
      </c>
      <c r="E41" s="83" t="s">
        <v>320</v>
      </c>
      <c r="F41" s="93">
        <v>98802</v>
      </c>
      <c r="G41" s="101"/>
      <c r="H41" s="70"/>
    </row>
    <row r="42" spans="1:8" ht="16.5">
      <c r="A42" s="8" t="s">
        <v>243</v>
      </c>
      <c r="B42" s="9" t="s">
        <v>244</v>
      </c>
      <c r="C42" s="83" t="s">
        <v>327</v>
      </c>
      <c r="D42" s="9" t="s">
        <v>290</v>
      </c>
      <c r="E42" s="83" t="s">
        <v>320</v>
      </c>
      <c r="F42" s="93">
        <v>36288</v>
      </c>
      <c r="G42" s="101"/>
      <c r="H42" s="70"/>
    </row>
    <row r="43" spans="1:8" ht="16.5">
      <c r="A43" s="26" t="s">
        <v>110</v>
      </c>
      <c r="B43" s="88" t="s">
        <v>111</v>
      </c>
      <c r="C43" s="108" t="s">
        <v>328</v>
      </c>
      <c r="D43" s="88" t="s">
        <v>291</v>
      </c>
      <c r="E43" s="88" t="s">
        <v>314</v>
      </c>
      <c r="F43" s="99">
        <v>60000</v>
      </c>
      <c r="G43" s="101"/>
      <c r="H43" s="52"/>
    </row>
    <row r="44" spans="1:8" ht="16.5">
      <c r="A44" s="26" t="s">
        <v>116</v>
      </c>
      <c r="B44" s="9" t="s">
        <v>117</v>
      </c>
      <c r="C44" s="9" t="s">
        <v>329</v>
      </c>
      <c r="D44" s="9" t="s">
        <v>292</v>
      </c>
      <c r="E44" s="83" t="s">
        <v>320</v>
      </c>
      <c r="F44" s="93">
        <v>90000</v>
      </c>
      <c r="G44" s="101"/>
      <c r="H44" s="70"/>
    </row>
    <row r="45" spans="1:8" ht="16.5">
      <c r="A45" s="26" t="s">
        <v>120</v>
      </c>
      <c r="B45" s="9" t="s">
        <v>357</v>
      </c>
      <c r="C45" s="9" t="s">
        <v>358</v>
      </c>
      <c r="D45" s="9" t="s">
        <v>359</v>
      </c>
      <c r="E45" s="83" t="s">
        <v>314</v>
      </c>
      <c r="F45" s="93">
        <v>50000</v>
      </c>
      <c r="G45" s="101"/>
      <c r="H45" s="70"/>
    </row>
    <row r="46" spans="1:8" ht="16.5">
      <c r="A46" s="26" t="s">
        <v>360</v>
      </c>
      <c r="B46" s="9" t="s">
        <v>119</v>
      </c>
      <c r="C46" s="9"/>
      <c r="D46" s="9"/>
      <c r="E46" s="9" t="s">
        <v>361</v>
      </c>
      <c r="F46" s="93">
        <v>150000</v>
      </c>
      <c r="G46" s="101"/>
      <c r="H46" s="70"/>
    </row>
    <row r="47" spans="1:8" ht="16.5">
      <c r="A47" s="8" t="s">
        <v>122</v>
      </c>
      <c r="B47" s="9" t="s">
        <v>123</v>
      </c>
      <c r="C47" s="9" t="s">
        <v>335</v>
      </c>
      <c r="D47" s="9" t="s">
        <v>293</v>
      </c>
      <c r="E47" s="9" t="s">
        <v>336</v>
      </c>
      <c r="F47" s="93">
        <v>22000</v>
      </c>
      <c r="G47" s="101"/>
      <c r="H47" s="70"/>
    </row>
    <row r="48" spans="1:8" ht="16.5">
      <c r="A48" s="8" t="s">
        <v>122</v>
      </c>
      <c r="B48" s="9" t="s">
        <v>124</v>
      </c>
      <c r="C48" s="9" t="s">
        <v>337</v>
      </c>
      <c r="D48" s="9" t="s">
        <v>294</v>
      </c>
      <c r="E48" s="9" t="s">
        <v>338</v>
      </c>
      <c r="F48" s="93">
        <v>22000</v>
      </c>
      <c r="G48" s="101"/>
      <c r="H48" s="70"/>
    </row>
    <row r="49" spans="1:8" ht="15">
      <c r="A49" s="8" t="s">
        <v>122</v>
      </c>
      <c r="B49" s="83" t="s">
        <v>126</v>
      </c>
      <c r="C49" s="94" t="s">
        <v>339</v>
      </c>
      <c r="D49" s="109" t="s">
        <v>330</v>
      </c>
      <c r="E49" s="110" t="s">
        <v>333</v>
      </c>
      <c r="F49" s="93">
        <v>22000</v>
      </c>
    </row>
    <row r="50" spans="1:8">
      <c r="A50" s="117" t="s">
        <v>366</v>
      </c>
      <c r="B50" s="90"/>
      <c r="C50" s="90"/>
      <c r="D50" s="90"/>
      <c r="E50" s="90"/>
      <c r="F50" s="100">
        <f>SUM(F5:F49)</f>
        <v>7891640</v>
      </c>
    </row>
    <row r="51" spans="1:8">
      <c r="F51" s="116"/>
    </row>
    <row r="53" spans="1:8">
      <c r="A53" s="8"/>
      <c r="B53" s="9"/>
      <c r="C53" s="9"/>
      <c r="D53" s="9"/>
      <c r="E53" s="9"/>
      <c r="F53" s="93"/>
    </row>
    <row r="54" spans="1:8" ht="16.5">
      <c r="A54" s="8" t="s">
        <v>196</v>
      </c>
      <c r="B54" s="83" t="s">
        <v>206</v>
      </c>
      <c r="C54" s="83"/>
      <c r="D54" s="83"/>
      <c r="E54" s="83"/>
      <c r="F54" s="94">
        <v>40000</v>
      </c>
      <c r="G54" s="101"/>
      <c r="H54" s="52"/>
    </row>
    <row r="55" spans="1:8">
      <c r="A55" s="8" t="s">
        <v>196</v>
      </c>
      <c r="B55" s="9" t="s">
        <v>223</v>
      </c>
      <c r="C55" s="9"/>
      <c r="D55" s="9"/>
      <c r="E55" s="9"/>
      <c r="F55" s="93">
        <v>7593</v>
      </c>
    </row>
    <row r="56" spans="1:8">
      <c r="A56" s="8" t="s">
        <v>196</v>
      </c>
      <c r="B56" s="9" t="s">
        <v>223</v>
      </c>
      <c r="C56" s="9"/>
      <c r="D56" s="9"/>
      <c r="E56" s="9"/>
      <c r="F56" s="93">
        <v>3708</v>
      </c>
    </row>
    <row r="57" spans="1:8" ht="15">
      <c r="A57" s="8" t="s">
        <v>196</v>
      </c>
      <c r="B57" s="83" t="s">
        <v>216</v>
      </c>
      <c r="C57" s="83"/>
      <c r="D57" s="83"/>
      <c r="E57" s="83"/>
      <c r="F57" s="94">
        <v>22000</v>
      </c>
    </row>
    <row r="58" spans="1:8" ht="15">
      <c r="A58" s="8" t="s">
        <v>196</v>
      </c>
      <c r="B58" s="83" t="s">
        <v>197</v>
      </c>
      <c r="C58" s="83"/>
      <c r="D58" s="83"/>
      <c r="E58" s="83"/>
      <c r="F58" s="94">
        <v>35000</v>
      </c>
    </row>
    <row r="59" spans="1:8" ht="15">
      <c r="A59" s="8" t="s">
        <v>198</v>
      </c>
      <c r="B59" s="83" t="s">
        <v>199</v>
      </c>
      <c r="C59" s="83"/>
      <c r="D59" s="83"/>
      <c r="E59" s="83"/>
      <c r="F59" s="94">
        <v>53218</v>
      </c>
    </row>
    <row r="60" spans="1:8" ht="15">
      <c r="A60" s="8" t="s">
        <v>200</v>
      </c>
      <c r="B60" s="83" t="s">
        <v>201</v>
      </c>
      <c r="C60" s="83"/>
      <c r="D60" s="83"/>
      <c r="E60" s="83"/>
      <c r="F60" s="94">
        <v>45000</v>
      </c>
    </row>
    <row r="61" spans="1:8" ht="15">
      <c r="A61" s="8" t="s">
        <v>202</v>
      </c>
      <c r="B61" s="83" t="s">
        <v>203</v>
      </c>
      <c r="C61" s="83"/>
      <c r="D61" s="83"/>
      <c r="E61" s="83"/>
      <c r="F61" s="94">
        <v>40000</v>
      </c>
    </row>
    <row r="62" spans="1:8" ht="15">
      <c r="A62" s="8" t="s">
        <v>202</v>
      </c>
      <c r="B62" s="83" t="s">
        <v>204</v>
      </c>
      <c r="C62" s="83"/>
      <c r="D62" s="83"/>
      <c r="E62" s="83"/>
      <c r="F62" s="94">
        <v>30000</v>
      </c>
    </row>
    <row r="63" spans="1:8" ht="15">
      <c r="A63" s="8" t="s">
        <v>202</v>
      </c>
      <c r="B63" s="83" t="s">
        <v>205</v>
      </c>
      <c r="C63" s="83"/>
      <c r="D63" s="83"/>
      <c r="E63" s="83"/>
      <c r="F63" s="94">
        <v>50000</v>
      </c>
    </row>
    <row r="64" spans="1:8" ht="15">
      <c r="A64" s="8" t="s">
        <v>202</v>
      </c>
      <c r="B64" s="83" t="s">
        <v>208</v>
      </c>
      <c r="C64" s="83"/>
      <c r="D64" s="83"/>
      <c r="E64" s="83"/>
      <c r="F64" s="94">
        <v>35000</v>
      </c>
    </row>
    <row r="65" spans="1:6" ht="15">
      <c r="A65" s="8" t="s">
        <v>202</v>
      </c>
      <c r="B65" s="83" t="s">
        <v>209</v>
      </c>
      <c r="C65" s="83"/>
      <c r="D65" s="83"/>
      <c r="E65" s="83"/>
      <c r="F65" s="94">
        <v>41000</v>
      </c>
    </row>
    <row r="66" spans="1:6" ht="15">
      <c r="A66" s="8" t="s">
        <v>202</v>
      </c>
      <c r="B66" s="83" t="s">
        <v>207</v>
      </c>
      <c r="C66" s="83"/>
      <c r="D66" s="83"/>
      <c r="E66" s="83"/>
      <c r="F66" s="94">
        <v>3000</v>
      </c>
    </row>
    <row r="67" spans="1:6" ht="15">
      <c r="A67" s="8" t="s">
        <v>214</v>
      </c>
      <c r="B67" s="83" t="s">
        <v>213</v>
      </c>
      <c r="C67" s="83"/>
      <c r="D67" s="83"/>
      <c r="E67" s="83"/>
      <c r="F67" s="94">
        <v>45000</v>
      </c>
    </row>
    <row r="68" spans="1:6" ht="15">
      <c r="A68" s="8" t="s">
        <v>215</v>
      </c>
      <c r="B68" s="83" t="s">
        <v>213</v>
      </c>
      <c r="C68" s="83"/>
      <c r="D68" s="83"/>
      <c r="E68" s="83"/>
      <c r="F68" s="94">
        <v>40000</v>
      </c>
    </row>
    <row r="69" spans="1:6" ht="15">
      <c r="A69" s="8" t="s">
        <v>217</v>
      </c>
      <c r="B69" s="83" t="s">
        <v>216</v>
      </c>
      <c r="C69" s="83"/>
      <c r="D69" s="83"/>
      <c r="E69" s="83"/>
      <c r="F69" s="94">
        <v>2760</v>
      </c>
    </row>
    <row r="70" spans="1:6" ht="15">
      <c r="A70" s="8" t="s">
        <v>218</v>
      </c>
      <c r="B70" s="83" t="s">
        <v>216</v>
      </c>
      <c r="C70" s="83"/>
      <c r="D70" s="83"/>
      <c r="E70" s="83"/>
      <c r="F70" s="94">
        <v>80000</v>
      </c>
    </row>
    <row r="71" spans="1:6" ht="15">
      <c r="A71" s="8"/>
      <c r="B71" s="83"/>
      <c r="C71" s="83"/>
      <c r="D71" s="83"/>
      <c r="E71" s="83"/>
      <c r="F71" s="94"/>
    </row>
  </sheetData>
  <pageMargins left="0.11811023622047245" right="0.11811023622047245" top="0.19685039370078741" bottom="0.15748031496062992"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J99"/>
  <sheetViews>
    <sheetView topLeftCell="E84" zoomScale="142" zoomScaleNormal="142" zoomScaleSheetLayoutView="118" workbookViewId="0">
      <selection activeCell="J93" sqref="J93"/>
    </sheetView>
  </sheetViews>
  <sheetFormatPr defaultRowHeight="12.75"/>
  <cols>
    <col min="1" max="1" width="19.42578125" style="3" bestFit="1" customWidth="1"/>
    <col min="2" max="2" width="42.28515625" style="3" bestFit="1" customWidth="1"/>
    <col min="3" max="14" width="15.28515625" style="3" bestFit="1" customWidth="1"/>
    <col min="15" max="26" width="15" style="3" bestFit="1" customWidth="1"/>
    <col min="27" max="62" width="15.28515625" style="3" bestFit="1" customWidth="1"/>
    <col min="63" max="16384" width="9.140625" style="3"/>
  </cols>
  <sheetData>
    <row r="1" spans="1:62" ht="20.25">
      <c r="A1" s="1"/>
      <c r="B1" s="1"/>
    </row>
    <row r="2" spans="1:62" ht="17.25" thickBot="1">
      <c r="A2" s="209"/>
      <c r="B2" s="210"/>
      <c r="C2" s="211">
        <v>2021</v>
      </c>
      <c r="D2" s="212"/>
      <c r="E2" s="212"/>
      <c r="F2" s="212">
        <v>2021</v>
      </c>
      <c r="G2" s="212"/>
      <c r="H2" s="212"/>
      <c r="I2" s="212"/>
      <c r="J2" s="212"/>
      <c r="K2" s="212"/>
      <c r="L2" s="212"/>
      <c r="M2" s="212"/>
      <c r="N2" s="214"/>
      <c r="O2" s="211">
        <v>2022</v>
      </c>
      <c r="P2" s="212"/>
      <c r="Q2" s="212"/>
      <c r="R2" s="212">
        <v>2022</v>
      </c>
      <c r="S2" s="212"/>
      <c r="T2" s="212"/>
      <c r="U2" s="212"/>
      <c r="V2" s="212"/>
      <c r="W2" s="212"/>
      <c r="X2" s="212"/>
      <c r="Y2" s="212"/>
      <c r="Z2" s="214"/>
      <c r="AA2" s="211">
        <v>2023</v>
      </c>
      <c r="AB2" s="212"/>
      <c r="AC2" s="212"/>
      <c r="AD2" s="212">
        <v>2023</v>
      </c>
      <c r="AE2" s="212"/>
      <c r="AF2" s="212"/>
      <c r="AG2" s="212"/>
      <c r="AH2" s="212"/>
      <c r="AI2" s="212"/>
      <c r="AJ2" s="212"/>
      <c r="AK2" s="212"/>
      <c r="AL2" s="214"/>
      <c r="AM2" s="211">
        <v>2024</v>
      </c>
      <c r="AN2" s="212"/>
      <c r="AO2" s="212"/>
      <c r="AP2" s="212">
        <v>2024</v>
      </c>
      <c r="AQ2" s="212"/>
      <c r="AR2" s="212"/>
      <c r="AS2" s="212"/>
      <c r="AT2" s="212"/>
      <c r="AU2" s="212"/>
      <c r="AV2" s="212"/>
      <c r="AW2" s="212"/>
      <c r="AX2" s="214"/>
      <c r="AY2" s="211">
        <v>2025</v>
      </c>
      <c r="AZ2" s="212"/>
      <c r="BA2" s="212"/>
      <c r="BB2" s="212">
        <v>2025</v>
      </c>
      <c r="BC2" s="212"/>
      <c r="BD2" s="212"/>
      <c r="BE2" s="212"/>
      <c r="BF2" s="212"/>
      <c r="BG2" s="212"/>
      <c r="BH2" s="212"/>
      <c r="BI2" s="212"/>
      <c r="BJ2" s="214"/>
    </row>
    <row r="3" spans="1:62" ht="16.5">
      <c r="A3" s="6" t="s">
        <v>1</v>
      </c>
      <c r="B3" s="6" t="s">
        <v>2</v>
      </c>
      <c r="C3" s="6" t="s">
        <v>4</v>
      </c>
      <c r="D3" s="6" t="s">
        <v>5</v>
      </c>
      <c r="E3" s="6" t="s">
        <v>6</v>
      </c>
      <c r="F3" s="6" t="s">
        <v>7</v>
      </c>
      <c r="G3" s="6" t="s">
        <v>8</v>
      </c>
      <c r="H3" s="6" t="s">
        <v>9</v>
      </c>
      <c r="I3" s="6" t="s">
        <v>10</v>
      </c>
      <c r="J3" s="6" t="s">
        <v>11</v>
      </c>
      <c r="K3" s="6" t="s">
        <v>12</v>
      </c>
      <c r="L3" s="6" t="s">
        <v>13</v>
      </c>
      <c r="M3" s="6" t="s">
        <v>14</v>
      </c>
      <c r="N3" s="6" t="s">
        <v>15</v>
      </c>
      <c r="O3" s="6" t="s">
        <v>4</v>
      </c>
      <c r="P3" s="6" t="s">
        <v>5</v>
      </c>
      <c r="Q3" s="6" t="s">
        <v>6</v>
      </c>
      <c r="R3" s="6" t="s">
        <v>7</v>
      </c>
      <c r="S3" s="6" t="s">
        <v>8</v>
      </c>
      <c r="T3" s="6" t="s">
        <v>9</v>
      </c>
      <c r="U3" s="6" t="s">
        <v>10</v>
      </c>
      <c r="V3" s="6" t="s">
        <v>11</v>
      </c>
      <c r="W3" s="6" t="s">
        <v>12</v>
      </c>
      <c r="X3" s="6" t="s">
        <v>13</v>
      </c>
      <c r="Y3" s="6" t="s">
        <v>14</v>
      </c>
      <c r="Z3" s="6" t="s">
        <v>15</v>
      </c>
      <c r="AA3" s="6" t="s">
        <v>4</v>
      </c>
      <c r="AB3" s="6" t="s">
        <v>5</v>
      </c>
      <c r="AC3" s="6" t="s">
        <v>6</v>
      </c>
      <c r="AD3" s="6" t="s">
        <v>7</v>
      </c>
      <c r="AE3" s="6" t="s">
        <v>8</v>
      </c>
      <c r="AF3" s="6" t="s">
        <v>9</v>
      </c>
      <c r="AG3" s="6" t="s">
        <v>10</v>
      </c>
      <c r="AH3" s="6" t="s">
        <v>11</v>
      </c>
      <c r="AI3" s="6" t="s">
        <v>12</v>
      </c>
      <c r="AJ3" s="6" t="s">
        <v>13</v>
      </c>
      <c r="AK3" s="6" t="s">
        <v>14</v>
      </c>
      <c r="AL3" s="6" t="s">
        <v>15</v>
      </c>
      <c r="AM3" s="6" t="s">
        <v>4</v>
      </c>
      <c r="AN3" s="6" t="s">
        <v>5</v>
      </c>
      <c r="AO3" s="6" t="s">
        <v>6</v>
      </c>
      <c r="AP3" s="6" t="s">
        <v>7</v>
      </c>
      <c r="AQ3" s="6" t="s">
        <v>8</v>
      </c>
      <c r="AR3" s="6" t="s">
        <v>9</v>
      </c>
      <c r="AS3" s="6" t="s">
        <v>10</v>
      </c>
      <c r="AT3" s="6" t="s">
        <v>11</v>
      </c>
      <c r="AU3" s="6" t="s">
        <v>12</v>
      </c>
      <c r="AV3" s="6" t="s">
        <v>13</v>
      </c>
      <c r="AW3" s="6" t="s">
        <v>14</v>
      </c>
      <c r="AX3" s="6" t="s">
        <v>15</v>
      </c>
      <c r="AY3" s="6" t="s">
        <v>4</v>
      </c>
      <c r="AZ3" s="6" t="s">
        <v>5</v>
      </c>
      <c r="BA3" s="6" t="s">
        <v>6</v>
      </c>
      <c r="BB3" s="6" t="s">
        <v>7</v>
      </c>
      <c r="BC3" s="6" t="s">
        <v>8</v>
      </c>
      <c r="BD3" s="6" t="s">
        <v>9</v>
      </c>
      <c r="BE3" s="6" t="s">
        <v>10</v>
      </c>
      <c r="BF3" s="6" t="s">
        <v>11</v>
      </c>
      <c r="BG3" s="6" t="s">
        <v>12</v>
      </c>
      <c r="BH3" s="6" t="s">
        <v>13</v>
      </c>
      <c r="BI3" s="6" t="s">
        <v>14</v>
      </c>
      <c r="BJ3" s="6" t="s">
        <v>15</v>
      </c>
    </row>
    <row r="4" spans="1:62" ht="16.5">
      <c r="A4" s="16" t="s">
        <v>17</v>
      </c>
      <c r="B4" s="219" t="s">
        <v>420</v>
      </c>
      <c r="C4" s="222"/>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row>
    <row r="5" spans="1:62" ht="16.5">
      <c r="A5" s="16" t="s">
        <v>373</v>
      </c>
      <c r="B5" s="220"/>
      <c r="C5" s="223"/>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row>
    <row r="6" spans="1:62" ht="16.5">
      <c r="A6" s="16" t="s">
        <v>137</v>
      </c>
      <c r="B6" s="221"/>
      <c r="C6" s="224"/>
      <c r="D6" s="10"/>
      <c r="E6" s="10"/>
      <c r="F6" s="10"/>
      <c r="G6" s="10"/>
      <c r="H6" s="10"/>
      <c r="I6" s="10"/>
      <c r="J6" s="10">
        <v>248084</v>
      </c>
      <c r="K6" s="10">
        <v>248084</v>
      </c>
      <c r="L6" s="10">
        <v>248084</v>
      </c>
      <c r="M6" s="10">
        <v>248084</v>
      </c>
      <c r="N6" s="10">
        <v>248084</v>
      </c>
      <c r="O6" s="10">
        <v>248084</v>
      </c>
      <c r="P6" s="10">
        <v>248084</v>
      </c>
      <c r="Q6" s="10">
        <v>248084</v>
      </c>
      <c r="R6" s="10">
        <v>248084</v>
      </c>
      <c r="S6" s="10">
        <v>248084</v>
      </c>
      <c r="T6" s="10">
        <v>248084</v>
      </c>
      <c r="U6" s="10">
        <v>248084</v>
      </c>
      <c r="V6" s="10">
        <v>248084</v>
      </c>
      <c r="W6" s="10">
        <v>248084</v>
      </c>
      <c r="X6" s="10">
        <v>248084</v>
      </c>
      <c r="Y6" s="10">
        <v>248084</v>
      </c>
      <c r="Z6" s="10">
        <v>248084</v>
      </c>
      <c r="AA6" s="10">
        <v>248084</v>
      </c>
      <c r="AB6" s="10">
        <v>248084</v>
      </c>
      <c r="AC6" s="10">
        <v>248084</v>
      </c>
      <c r="AD6" s="10">
        <v>248084</v>
      </c>
      <c r="AE6" s="10">
        <v>248084</v>
      </c>
      <c r="AF6" s="10">
        <v>248084</v>
      </c>
      <c r="AG6" s="10">
        <v>248084</v>
      </c>
      <c r="AH6" s="10">
        <v>248084</v>
      </c>
      <c r="AI6" s="10">
        <v>248084</v>
      </c>
      <c r="AJ6" s="10">
        <v>248084</v>
      </c>
      <c r="AK6" s="10">
        <v>248084</v>
      </c>
      <c r="AL6" s="10">
        <v>248084</v>
      </c>
      <c r="AM6" s="10">
        <v>248084</v>
      </c>
      <c r="AN6" s="10">
        <v>248084</v>
      </c>
      <c r="AO6" s="10">
        <v>248084</v>
      </c>
      <c r="AP6" s="10">
        <v>248084</v>
      </c>
      <c r="AQ6" s="10">
        <v>248084</v>
      </c>
      <c r="AR6" s="10">
        <v>248084</v>
      </c>
      <c r="AS6" s="10">
        <v>248084</v>
      </c>
      <c r="AT6" s="10">
        <v>248084</v>
      </c>
      <c r="AU6" s="10">
        <v>248084</v>
      </c>
      <c r="AV6" s="10">
        <v>248084</v>
      </c>
      <c r="AW6" s="10">
        <v>248084</v>
      </c>
      <c r="AX6" s="10">
        <v>248084</v>
      </c>
      <c r="AY6" s="10">
        <v>248084</v>
      </c>
      <c r="AZ6" s="10">
        <v>248084</v>
      </c>
      <c r="BA6" s="10">
        <v>248084</v>
      </c>
      <c r="BB6" s="10">
        <v>248084</v>
      </c>
      <c r="BC6" s="10">
        <v>248084</v>
      </c>
      <c r="BD6" s="10">
        <v>248084</v>
      </c>
      <c r="BE6" s="10">
        <v>248084</v>
      </c>
      <c r="BF6" s="10">
        <v>248084</v>
      </c>
      <c r="BG6" s="10">
        <v>248084</v>
      </c>
      <c r="BH6" s="10">
        <v>248084</v>
      </c>
      <c r="BI6" s="10">
        <v>248084</v>
      </c>
      <c r="BJ6" s="10">
        <v>248084</v>
      </c>
    </row>
    <row r="7" spans="1:62" ht="16.5">
      <c r="A7" s="16" t="s">
        <v>412</v>
      </c>
      <c r="B7" s="9" t="s">
        <v>413</v>
      </c>
      <c r="C7" s="10">
        <v>143640</v>
      </c>
      <c r="D7" s="10">
        <v>143640</v>
      </c>
      <c r="E7" s="10">
        <v>143640</v>
      </c>
      <c r="F7" s="10">
        <v>143640</v>
      </c>
      <c r="G7" s="10">
        <v>143640</v>
      </c>
      <c r="H7" s="10">
        <v>143640</v>
      </c>
      <c r="I7" s="10">
        <v>143640</v>
      </c>
      <c r="J7" s="10">
        <v>143640</v>
      </c>
      <c r="K7" s="10">
        <v>143640</v>
      </c>
      <c r="L7" s="10">
        <v>143640</v>
      </c>
      <c r="M7" s="10">
        <v>143640</v>
      </c>
      <c r="N7" s="10">
        <v>143640</v>
      </c>
      <c r="O7" s="10">
        <v>143640</v>
      </c>
      <c r="P7" s="10">
        <v>143640</v>
      </c>
      <c r="Q7" s="10">
        <v>143640</v>
      </c>
      <c r="R7" s="10">
        <v>143640</v>
      </c>
      <c r="S7" s="10">
        <v>143640</v>
      </c>
      <c r="T7" s="10">
        <v>143640</v>
      </c>
      <c r="U7" s="10">
        <v>143640</v>
      </c>
      <c r="V7" s="10">
        <v>143640</v>
      </c>
      <c r="W7" s="10">
        <v>143640</v>
      </c>
      <c r="X7" s="10">
        <v>143640</v>
      </c>
      <c r="Y7" s="10">
        <v>143640</v>
      </c>
      <c r="Z7" s="10">
        <v>143640</v>
      </c>
      <c r="AA7" s="10">
        <v>143640</v>
      </c>
      <c r="AB7" s="10">
        <v>143640</v>
      </c>
      <c r="AC7" s="10">
        <v>143640</v>
      </c>
      <c r="AD7" s="10">
        <v>143640</v>
      </c>
      <c r="AE7" s="10">
        <v>143640</v>
      </c>
      <c r="AF7" s="10">
        <v>143640</v>
      </c>
      <c r="AG7" s="10">
        <v>143640</v>
      </c>
      <c r="AH7" s="10">
        <v>143640</v>
      </c>
      <c r="AI7" s="10">
        <v>143640</v>
      </c>
      <c r="AJ7" s="10">
        <v>143640</v>
      </c>
      <c r="AK7" s="10">
        <v>143640</v>
      </c>
      <c r="AL7" s="10">
        <v>143640</v>
      </c>
      <c r="AM7" s="10">
        <v>143640</v>
      </c>
      <c r="AN7" s="10">
        <v>143640</v>
      </c>
      <c r="AO7" s="10">
        <v>143640</v>
      </c>
      <c r="AP7" s="10">
        <v>143640</v>
      </c>
      <c r="AQ7" s="10">
        <v>143640</v>
      </c>
      <c r="AR7" s="10">
        <v>143640</v>
      </c>
      <c r="AS7" s="10">
        <v>143640</v>
      </c>
      <c r="AT7" s="10">
        <v>143640</v>
      </c>
      <c r="AU7" s="10">
        <v>143640</v>
      </c>
      <c r="AV7" s="10">
        <v>143640</v>
      </c>
      <c r="AW7" s="10">
        <v>143640</v>
      </c>
      <c r="AX7" s="10">
        <v>143640</v>
      </c>
      <c r="AY7" s="10">
        <v>143640</v>
      </c>
      <c r="AZ7" s="10">
        <v>143640</v>
      </c>
      <c r="BA7" s="10">
        <v>143640</v>
      </c>
      <c r="BB7" s="10">
        <v>143640</v>
      </c>
      <c r="BC7" s="10">
        <v>143640</v>
      </c>
      <c r="BD7" s="10">
        <v>143640</v>
      </c>
      <c r="BE7" s="10">
        <v>143640</v>
      </c>
      <c r="BF7" s="10">
        <v>143640</v>
      </c>
      <c r="BG7" s="10">
        <v>143640</v>
      </c>
      <c r="BH7" s="10">
        <v>143640</v>
      </c>
      <c r="BI7" s="10">
        <v>143640</v>
      </c>
      <c r="BJ7" s="10">
        <v>143640</v>
      </c>
    </row>
    <row r="8" spans="1:62" ht="16.5">
      <c r="A8" s="16" t="s">
        <v>21</v>
      </c>
      <c r="B8" s="9" t="s">
        <v>22</v>
      </c>
      <c r="C8" s="10">
        <v>102060</v>
      </c>
      <c r="D8" s="10">
        <v>102060</v>
      </c>
      <c r="E8" s="10">
        <v>102060</v>
      </c>
      <c r="F8" s="10">
        <v>102060</v>
      </c>
      <c r="G8" s="10">
        <v>102060</v>
      </c>
      <c r="H8" s="10">
        <v>102060</v>
      </c>
      <c r="I8" s="10">
        <v>102060</v>
      </c>
      <c r="J8" s="10">
        <v>102060</v>
      </c>
      <c r="K8" s="10">
        <v>102060</v>
      </c>
      <c r="L8" s="10">
        <v>102060</v>
      </c>
      <c r="M8" s="10">
        <v>102060</v>
      </c>
      <c r="N8" s="10">
        <v>102060</v>
      </c>
      <c r="O8" s="10">
        <v>102060</v>
      </c>
      <c r="P8" s="10">
        <v>102060</v>
      </c>
      <c r="Q8" s="10">
        <v>102060</v>
      </c>
      <c r="R8" s="10">
        <v>102060</v>
      </c>
      <c r="S8" s="10">
        <v>102060</v>
      </c>
      <c r="T8" s="10">
        <v>102060</v>
      </c>
      <c r="U8" s="10">
        <v>102060</v>
      </c>
      <c r="V8" s="10">
        <v>102060</v>
      </c>
      <c r="W8" s="10">
        <v>102060</v>
      </c>
      <c r="X8" s="10">
        <v>102060</v>
      </c>
      <c r="Y8" s="10">
        <v>102060</v>
      </c>
      <c r="Z8" s="10">
        <v>102060</v>
      </c>
      <c r="AA8" s="10">
        <v>102060</v>
      </c>
      <c r="AB8" s="10">
        <v>102060</v>
      </c>
      <c r="AC8" s="10">
        <v>102060</v>
      </c>
      <c r="AD8" s="10">
        <v>102060</v>
      </c>
      <c r="AE8" s="10">
        <v>102060</v>
      </c>
      <c r="AF8" s="10">
        <v>102060</v>
      </c>
      <c r="AG8" s="10">
        <v>102060</v>
      </c>
      <c r="AH8" s="10">
        <v>102060</v>
      </c>
      <c r="AI8" s="10">
        <v>102060</v>
      </c>
      <c r="AJ8" s="10">
        <v>102060</v>
      </c>
      <c r="AK8" s="10">
        <v>102060</v>
      </c>
      <c r="AL8" s="10">
        <v>102060</v>
      </c>
      <c r="AM8" s="10">
        <v>102060</v>
      </c>
      <c r="AN8" s="10">
        <v>102060</v>
      </c>
      <c r="AO8" s="10">
        <v>102060</v>
      </c>
      <c r="AP8" s="10">
        <v>102060</v>
      </c>
      <c r="AQ8" s="10">
        <v>102060</v>
      </c>
      <c r="AR8" s="10">
        <v>102060</v>
      </c>
      <c r="AS8" s="10">
        <v>102060</v>
      </c>
      <c r="AT8" s="10">
        <v>102060</v>
      </c>
      <c r="AU8" s="10">
        <v>102060</v>
      </c>
      <c r="AV8" s="10">
        <v>102060</v>
      </c>
      <c r="AW8" s="10">
        <v>102060</v>
      </c>
      <c r="AX8" s="10">
        <v>102060</v>
      </c>
      <c r="AY8" s="10">
        <v>102060</v>
      </c>
      <c r="AZ8" s="10">
        <v>102060</v>
      </c>
      <c r="BA8" s="10">
        <v>102060</v>
      </c>
      <c r="BB8" s="10">
        <v>102060</v>
      </c>
      <c r="BC8" s="10">
        <v>102060</v>
      </c>
      <c r="BD8" s="10">
        <v>102060</v>
      </c>
      <c r="BE8" s="10">
        <v>102060</v>
      </c>
      <c r="BF8" s="10">
        <v>102060</v>
      </c>
      <c r="BG8" s="10">
        <v>102060</v>
      </c>
      <c r="BH8" s="10">
        <v>102060</v>
      </c>
      <c r="BI8" s="10">
        <v>102060</v>
      </c>
      <c r="BJ8" s="10">
        <v>102060</v>
      </c>
    </row>
    <row r="9" spans="1:62" ht="16.5">
      <c r="A9" s="16" t="s">
        <v>23</v>
      </c>
      <c r="B9" s="17" t="s">
        <v>24</v>
      </c>
      <c r="C9" s="10">
        <v>158756</v>
      </c>
      <c r="D9" s="10">
        <v>158756</v>
      </c>
      <c r="E9" s="10">
        <v>158756</v>
      </c>
      <c r="F9" s="10">
        <v>158756</v>
      </c>
      <c r="G9" s="10">
        <v>158756</v>
      </c>
      <c r="H9" s="10">
        <v>158756</v>
      </c>
      <c r="I9" s="10">
        <v>158756</v>
      </c>
      <c r="J9" s="10">
        <v>158756</v>
      </c>
      <c r="K9" s="10">
        <v>158756</v>
      </c>
      <c r="L9" s="10">
        <v>158756</v>
      </c>
      <c r="M9" s="10">
        <v>158756</v>
      </c>
      <c r="N9" s="10">
        <v>158756</v>
      </c>
      <c r="O9" s="10">
        <v>158756</v>
      </c>
      <c r="P9" s="10">
        <v>158756</v>
      </c>
      <c r="Q9" s="10">
        <v>158756</v>
      </c>
      <c r="R9" s="10">
        <v>158756</v>
      </c>
      <c r="S9" s="10">
        <v>158756</v>
      </c>
      <c r="T9" s="10">
        <v>158756</v>
      </c>
      <c r="U9" s="10">
        <v>158756</v>
      </c>
      <c r="V9" s="10">
        <v>158756</v>
      </c>
      <c r="W9" s="10">
        <v>158756</v>
      </c>
      <c r="X9" s="10">
        <v>158756</v>
      </c>
      <c r="Y9" s="10">
        <v>158756</v>
      </c>
      <c r="Z9" s="10">
        <v>158756</v>
      </c>
      <c r="AA9" s="10">
        <v>158756</v>
      </c>
      <c r="AB9" s="10">
        <v>158756</v>
      </c>
      <c r="AC9" s="10">
        <v>158756</v>
      </c>
      <c r="AD9" s="10">
        <v>158756</v>
      </c>
      <c r="AE9" s="10">
        <v>158756</v>
      </c>
      <c r="AF9" s="10">
        <v>158756</v>
      </c>
      <c r="AG9" s="10">
        <v>158756</v>
      </c>
      <c r="AH9" s="10">
        <v>158756</v>
      </c>
      <c r="AI9" s="10">
        <v>158756</v>
      </c>
      <c r="AJ9" s="10">
        <v>158756</v>
      </c>
      <c r="AK9" s="10">
        <v>158756</v>
      </c>
      <c r="AL9" s="10">
        <v>158756</v>
      </c>
      <c r="AM9" s="10">
        <v>158756</v>
      </c>
      <c r="AN9" s="10">
        <v>158756</v>
      </c>
      <c r="AO9" s="10">
        <v>158756</v>
      </c>
      <c r="AP9" s="10">
        <v>158756</v>
      </c>
      <c r="AQ9" s="10">
        <v>158756</v>
      </c>
      <c r="AR9" s="10">
        <v>158756</v>
      </c>
      <c r="AS9" s="10">
        <v>158756</v>
      </c>
      <c r="AT9" s="10">
        <v>158756</v>
      </c>
      <c r="AU9" s="10">
        <v>158756</v>
      </c>
      <c r="AV9" s="10">
        <v>158756</v>
      </c>
      <c r="AW9" s="10">
        <v>158756</v>
      </c>
      <c r="AX9" s="10">
        <v>158756</v>
      </c>
      <c r="AY9" s="10">
        <v>158756</v>
      </c>
      <c r="AZ9" s="10">
        <v>158756</v>
      </c>
      <c r="BA9" s="10">
        <v>158756</v>
      </c>
      <c r="BB9" s="10">
        <v>158756</v>
      </c>
      <c r="BC9" s="10">
        <v>158756</v>
      </c>
      <c r="BD9" s="10">
        <v>158756</v>
      </c>
      <c r="BE9" s="10">
        <v>158756</v>
      </c>
      <c r="BF9" s="10">
        <v>158756</v>
      </c>
      <c r="BG9" s="10">
        <v>158756</v>
      </c>
      <c r="BH9" s="10">
        <v>158756</v>
      </c>
      <c r="BI9" s="10">
        <v>158756</v>
      </c>
      <c r="BJ9" s="10">
        <v>158756</v>
      </c>
    </row>
    <row r="10" spans="1:62" ht="16.5">
      <c r="A10" s="16" t="s">
        <v>367</v>
      </c>
      <c r="B10" s="17" t="s">
        <v>369</v>
      </c>
      <c r="C10" s="10">
        <v>68400</v>
      </c>
      <c r="D10" s="10">
        <v>68400</v>
      </c>
      <c r="E10" s="10">
        <v>68400</v>
      </c>
      <c r="F10" s="10">
        <v>68400</v>
      </c>
      <c r="G10" s="10">
        <v>68400</v>
      </c>
      <c r="H10" s="10">
        <v>68400</v>
      </c>
      <c r="I10" s="10">
        <v>68400</v>
      </c>
      <c r="J10" s="10">
        <v>68400</v>
      </c>
      <c r="K10" s="10">
        <v>68400</v>
      </c>
      <c r="L10" s="10">
        <v>68400</v>
      </c>
      <c r="M10" s="10">
        <v>68400</v>
      </c>
      <c r="N10" s="10">
        <v>68400</v>
      </c>
      <c r="O10" s="10">
        <v>68400</v>
      </c>
      <c r="P10" s="10">
        <v>68400</v>
      </c>
      <c r="Q10" s="10">
        <v>68400</v>
      </c>
      <c r="R10" s="10">
        <v>68400</v>
      </c>
      <c r="S10" s="10">
        <v>68400</v>
      </c>
      <c r="T10" s="10">
        <v>68400</v>
      </c>
      <c r="U10" s="10">
        <v>68400</v>
      </c>
      <c r="V10" s="10">
        <v>68400</v>
      </c>
      <c r="W10" s="10">
        <v>68400</v>
      </c>
      <c r="X10" s="10">
        <v>68400</v>
      </c>
      <c r="Y10" s="10">
        <v>68400</v>
      </c>
      <c r="Z10" s="10">
        <v>68400</v>
      </c>
      <c r="AA10" s="10">
        <v>68400</v>
      </c>
      <c r="AB10" s="10">
        <v>68400</v>
      </c>
      <c r="AC10" s="10">
        <v>68400</v>
      </c>
      <c r="AD10" s="10">
        <v>68400</v>
      </c>
      <c r="AE10" s="10">
        <v>68400</v>
      </c>
      <c r="AF10" s="10">
        <v>68400</v>
      </c>
      <c r="AG10" s="10">
        <v>68400</v>
      </c>
      <c r="AH10" s="10">
        <v>68400</v>
      </c>
      <c r="AI10" s="10">
        <v>68400</v>
      </c>
      <c r="AJ10" s="10">
        <v>68400</v>
      </c>
      <c r="AK10" s="10">
        <v>68400</v>
      </c>
      <c r="AL10" s="10">
        <v>68400</v>
      </c>
      <c r="AM10" s="10">
        <v>68400</v>
      </c>
      <c r="AN10" s="10">
        <v>68400</v>
      </c>
      <c r="AO10" s="10">
        <v>68400</v>
      </c>
      <c r="AP10" s="10">
        <v>68400</v>
      </c>
      <c r="AQ10" s="10">
        <v>68400</v>
      </c>
      <c r="AR10" s="10">
        <v>68400</v>
      </c>
      <c r="AS10" s="10">
        <v>68400</v>
      </c>
      <c r="AT10" s="10">
        <v>68400</v>
      </c>
      <c r="AU10" s="10">
        <v>68400</v>
      </c>
      <c r="AV10" s="10">
        <v>68400</v>
      </c>
      <c r="AW10" s="10">
        <v>68400</v>
      </c>
      <c r="AX10" s="10">
        <v>68400</v>
      </c>
      <c r="AY10" s="10">
        <v>68400</v>
      </c>
      <c r="AZ10" s="10">
        <v>68400</v>
      </c>
      <c r="BA10" s="10">
        <v>68400</v>
      </c>
      <c r="BB10" s="10">
        <v>68400</v>
      </c>
      <c r="BC10" s="10">
        <v>68400</v>
      </c>
      <c r="BD10" s="10">
        <v>68400</v>
      </c>
      <c r="BE10" s="10">
        <v>68400</v>
      </c>
      <c r="BF10" s="10">
        <v>68400</v>
      </c>
      <c r="BG10" s="10">
        <v>68400</v>
      </c>
      <c r="BH10" s="10">
        <v>68400</v>
      </c>
      <c r="BI10" s="10">
        <v>68400</v>
      </c>
      <c r="BJ10" s="10">
        <v>68400</v>
      </c>
    </row>
    <row r="11" spans="1:62" ht="16.5">
      <c r="A11" s="16" t="s">
        <v>368</v>
      </c>
      <c r="B11" s="17" t="s">
        <v>370</v>
      </c>
      <c r="C11" s="10">
        <v>59516</v>
      </c>
      <c r="D11" s="10">
        <v>59516</v>
      </c>
      <c r="E11" s="10">
        <v>59516</v>
      </c>
      <c r="F11" s="10">
        <v>59516</v>
      </c>
      <c r="G11" s="10">
        <v>59516</v>
      </c>
      <c r="H11" s="10">
        <v>59516</v>
      </c>
      <c r="I11" s="10">
        <v>59516</v>
      </c>
      <c r="J11" s="10">
        <v>59516</v>
      </c>
      <c r="K11" s="10">
        <v>59516</v>
      </c>
      <c r="L11" s="10">
        <v>59516</v>
      </c>
      <c r="M11" s="10">
        <v>59516</v>
      </c>
      <c r="N11" s="10">
        <v>59516</v>
      </c>
      <c r="O11" s="10">
        <v>59516</v>
      </c>
      <c r="P11" s="10">
        <v>59516</v>
      </c>
      <c r="Q11" s="10">
        <v>59516</v>
      </c>
      <c r="R11" s="10">
        <v>59516</v>
      </c>
      <c r="S11" s="10">
        <v>59516</v>
      </c>
      <c r="T11" s="10">
        <v>59516</v>
      </c>
      <c r="U11" s="10">
        <v>59516</v>
      </c>
      <c r="V11" s="10">
        <v>59516</v>
      </c>
      <c r="W11" s="10">
        <v>59516</v>
      </c>
      <c r="X11" s="10">
        <v>59516</v>
      </c>
      <c r="Y11" s="10">
        <v>59516</v>
      </c>
      <c r="Z11" s="10">
        <v>59516</v>
      </c>
      <c r="AA11" s="10">
        <v>59516</v>
      </c>
      <c r="AB11" s="10">
        <v>59516</v>
      </c>
      <c r="AC11" s="10">
        <v>59516</v>
      </c>
      <c r="AD11" s="10">
        <v>59516</v>
      </c>
      <c r="AE11" s="10">
        <v>59516</v>
      </c>
      <c r="AF11" s="10">
        <v>59516</v>
      </c>
      <c r="AG11" s="10">
        <v>59516</v>
      </c>
      <c r="AH11" s="10">
        <v>59516</v>
      </c>
      <c r="AI11" s="10">
        <v>59516</v>
      </c>
      <c r="AJ11" s="10">
        <v>59516</v>
      </c>
      <c r="AK11" s="10">
        <v>59516</v>
      </c>
      <c r="AL11" s="10">
        <v>59516</v>
      </c>
      <c r="AM11" s="10">
        <v>59516</v>
      </c>
      <c r="AN11" s="10">
        <v>59516</v>
      </c>
      <c r="AO11" s="10">
        <v>59516</v>
      </c>
      <c r="AP11" s="10">
        <v>59516</v>
      </c>
      <c r="AQ11" s="10">
        <v>59516</v>
      </c>
      <c r="AR11" s="10">
        <v>59516</v>
      </c>
      <c r="AS11" s="10">
        <v>59516</v>
      </c>
      <c r="AT11" s="10">
        <v>59516</v>
      </c>
      <c r="AU11" s="10">
        <v>59516</v>
      </c>
      <c r="AV11" s="10">
        <v>59516</v>
      </c>
      <c r="AW11" s="10">
        <v>59516</v>
      </c>
      <c r="AX11" s="10">
        <v>59516</v>
      </c>
      <c r="AY11" s="10">
        <v>59516</v>
      </c>
      <c r="AZ11" s="10">
        <v>59516</v>
      </c>
      <c r="BA11" s="10">
        <v>59516</v>
      </c>
      <c r="BB11" s="10">
        <v>59516</v>
      </c>
      <c r="BC11" s="10">
        <v>59516</v>
      </c>
      <c r="BD11" s="10">
        <v>59516</v>
      </c>
      <c r="BE11" s="10">
        <v>59516</v>
      </c>
      <c r="BF11" s="10">
        <v>59516</v>
      </c>
      <c r="BG11" s="10">
        <v>59516</v>
      </c>
      <c r="BH11" s="10">
        <v>59516</v>
      </c>
      <c r="BI11" s="10">
        <v>59516</v>
      </c>
      <c r="BJ11" s="10">
        <v>59516</v>
      </c>
    </row>
    <row r="12" spans="1:62" ht="16.5">
      <c r="A12" s="16" t="s">
        <v>27</v>
      </c>
      <c r="B12" s="9" t="s">
        <v>101</v>
      </c>
      <c r="C12" s="10">
        <v>87602</v>
      </c>
      <c r="D12" s="10">
        <v>87602</v>
      </c>
      <c r="E12" s="10">
        <v>87602</v>
      </c>
      <c r="F12" s="10">
        <v>87602</v>
      </c>
      <c r="G12" s="10">
        <v>87602</v>
      </c>
      <c r="H12" s="10">
        <v>87602</v>
      </c>
      <c r="I12" s="10">
        <v>87602</v>
      </c>
      <c r="J12" s="10">
        <v>87602</v>
      </c>
      <c r="K12" s="10">
        <v>87602</v>
      </c>
      <c r="L12" s="10">
        <v>87602</v>
      </c>
      <c r="M12" s="10">
        <v>87602</v>
      </c>
      <c r="N12" s="10">
        <v>87602</v>
      </c>
      <c r="O12" s="10">
        <v>87602</v>
      </c>
      <c r="P12" s="10">
        <v>87602</v>
      </c>
      <c r="Q12" s="10">
        <v>87602</v>
      </c>
      <c r="R12" s="10">
        <v>87602</v>
      </c>
      <c r="S12" s="10">
        <v>87602</v>
      </c>
      <c r="T12" s="10">
        <v>87602</v>
      </c>
      <c r="U12" s="10">
        <v>87602</v>
      </c>
      <c r="V12" s="10">
        <v>87602</v>
      </c>
      <c r="W12" s="10">
        <v>87602</v>
      </c>
      <c r="X12" s="10">
        <v>87602</v>
      </c>
      <c r="Y12" s="10">
        <v>87602</v>
      </c>
      <c r="Z12" s="10">
        <v>87602</v>
      </c>
      <c r="AA12" s="10">
        <v>87602</v>
      </c>
      <c r="AB12" s="10">
        <v>87602</v>
      </c>
      <c r="AC12" s="10">
        <v>87602</v>
      </c>
      <c r="AD12" s="10">
        <v>87602</v>
      </c>
      <c r="AE12" s="10">
        <v>87602</v>
      </c>
      <c r="AF12" s="10">
        <v>87602</v>
      </c>
      <c r="AG12" s="10">
        <v>87602</v>
      </c>
      <c r="AH12" s="10">
        <v>87602</v>
      </c>
      <c r="AI12" s="10">
        <v>87602</v>
      </c>
      <c r="AJ12" s="10">
        <v>87602</v>
      </c>
      <c r="AK12" s="10">
        <v>87602</v>
      </c>
      <c r="AL12" s="10">
        <v>87602</v>
      </c>
      <c r="AM12" s="10">
        <v>87602</v>
      </c>
      <c r="AN12" s="10">
        <v>87602</v>
      </c>
      <c r="AO12" s="10">
        <v>87602</v>
      </c>
      <c r="AP12" s="10">
        <v>87602</v>
      </c>
      <c r="AQ12" s="10">
        <v>87602</v>
      </c>
      <c r="AR12" s="10">
        <v>87602</v>
      </c>
      <c r="AS12" s="10">
        <v>87602</v>
      </c>
      <c r="AT12" s="10">
        <v>87602</v>
      </c>
      <c r="AU12" s="10">
        <v>87602</v>
      </c>
      <c r="AV12" s="10">
        <v>87602</v>
      </c>
      <c r="AW12" s="10">
        <v>87602</v>
      </c>
      <c r="AX12" s="10">
        <v>87602</v>
      </c>
      <c r="AY12" s="10">
        <v>87602</v>
      </c>
      <c r="AZ12" s="10">
        <v>87602</v>
      </c>
      <c r="BA12" s="10">
        <v>87602</v>
      </c>
      <c r="BB12" s="10">
        <v>87602</v>
      </c>
      <c r="BC12" s="10">
        <v>87602</v>
      </c>
      <c r="BD12" s="10">
        <v>87602</v>
      </c>
      <c r="BE12" s="10">
        <v>87602</v>
      </c>
      <c r="BF12" s="10">
        <v>87602</v>
      </c>
      <c r="BG12" s="10">
        <v>87602</v>
      </c>
      <c r="BH12" s="10">
        <v>87602</v>
      </c>
      <c r="BI12" s="10">
        <v>87602</v>
      </c>
      <c r="BJ12" s="10">
        <v>87602</v>
      </c>
    </row>
    <row r="13" spans="1:62" ht="16.5">
      <c r="A13" s="16" t="s">
        <v>29</v>
      </c>
      <c r="B13" s="9" t="s">
        <v>371</v>
      </c>
      <c r="C13" s="10">
        <v>217785</v>
      </c>
      <c r="D13" s="10">
        <v>217785</v>
      </c>
      <c r="E13" s="10">
        <v>217785</v>
      </c>
      <c r="F13" s="10">
        <v>217785</v>
      </c>
      <c r="G13" s="10">
        <v>217785</v>
      </c>
      <c r="H13" s="10">
        <v>217785</v>
      </c>
      <c r="I13" s="10">
        <v>217785</v>
      </c>
      <c r="J13" s="10">
        <v>217785</v>
      </c>
      <c r="K13" s="10">
        <v>217785</v>
      </c>
      <c r="L13" s="10">
        <v>217785</v>
      </c>
      <c r="M13" s="10">
        <v>217785</v>
      </c>
      <c r="N13" s="10">
        <v>217785</v>
      </c>
      <c r="O13" s="10">
        <v>217785</v>
      </c>
      <c r="P13" s="10">
        <v>217785</v>
      </c>
      <c r="Q13" s="10">
        <v>217785</v>
      </c>
      <c r="R13" s="10">
        <v>217785</v>
      </c>
      <c r="S13" s="10">
        <v>217785</v>
      </c>
      <c r="T13" s="10">
        <v>217785</v>
      </c>
      <c r="U13" s="10">
        <v>217785</v>
      </c>
      <c r="V13" s="10">
        <v>217785</v>
      </c>
      <c r="W13" s="10">
        <v>217785</v>
      </c>
      <c r="X13" s="10">
        <v>217785</v>
      </c>
      <c r="Y13" s="10">
        <v>217785</v>
      </c>
      <c r="Z13" s="10">
        <v>217785</v>
      </c>
      <c r="AA13" s="10">
        <v>217785</v>
      </c>
      <c r="AB13" s="10">
        <v>217785</v>
      </c>
      <c r="AC13" s="10">
        <v>217785</v>
      </c>
      <c r="AD13" s="10">
        <v>217785</v>
      </c>
      <c r="AE13" s="10">
        <v>217785</v>
      </c>
      <c r="AF13" s="10">
        <v>217785</v>
      </c>
      <c r="AG13" s="10">
        <v>217785</v>
      </c>
      <c r="AH13" s="10">
        <v>217785</v>
      </c>
      <c r="AI13" s="10">
        <v>217785</v>
      </c>
      <c r="AJ13" s="10">
        <v>217785</v>
      </c>
      <c r="AK13" s="10">
        <v>217785</v>
      </c>
      <c r="AL13" s="10">
        <v>217785</v>
      </c>
      <c r="AM13" s="10">
        <v>217785</v>
      </c>
      <c r="AN13" s="10">
        <v>217785</v>
      </c>
      <c r="AO13" s="10">
        <v>217785</v>
      </c>
      <c r="AP13" s="10">
        <v>217785</v>
      </c>
      <c r="AQ13" s="10">
        <v>217785</v>
      </c>
      <c r="AR13" s="10">
        <v>217785</v>
      </c>
      <c r="AS13" s="10">
        <v>217785</v>
      </c>
      <c r="AT13" s="10">
        <v>217785</v>
      </c>
      <c r="AU13" s="10">
        <v>217785</v>
      </c>
      <c r="AV13" s="10">
        <v>217785</v>
      </c>
      <c r="AW13" s="10">
        <v>217785</v>
      </c>
      <c r="AX13" s="10">
        <v>217785</v>
      </c>
      <c r="AY13" s="10">
        <v>217785</v>
      </c>
      <c r="AZ13" s="10">
        <v>217785</v>
      </c>
      <c r="BA13" s="10">
        <v>217785</v>
      </c>
      <c r="BB13" s="10">
        <v>217785</v>
      </c>
      <c r="BC13" s="10">
        <v>217785</v>
      </c>
      <c r="BD13" s="10">
        <v>217785</v>
      </c>
      <c r="BE13" s="10">
        <v>217785</v>
      </c>
      <c r="BF13" s="10">
        <v>217785</v>
      </c>
      <c r="BG13" s="10">
        <v>217785</v>
      </c>
      <c r="BH13" s="10">
        <v>217785</v>
      </c>
      <c r="BI13" s="10">
        <v>217785</v>
      </c>
      <c r="BJ13" s="10">
        <v>217785</v>
      </c>
    </row>
    <row r="14" spans="1:62" ht="16.5">
      <c r="A14" s="16" t="s">
        <v>31</v>
      </c>
      <c r="B14" s="120" t="s">
        <v>417</v>
      </c>
      <c r="C14" s="10">
        <v>31000</v>
      </c>
      <c r="D14" s="10">
        <v>31000</v>
      </c>
      <c r="E14" s="10">
        <v>31000</v>
      </c>
      <c r="F14" s="10">
        <v>31000</v>
      </c>
      <c r="G14" s="10">
        <v>31000</v>
      </c>
      <c r="H14" s="10">
        <v>31000</v>
      </c>
      <c r="I14" s="10">
        <v>31000</v>
      </c>
      <c r="J14" s="10">
        <v>31000</v>
      </c>
      <c r="K14" s="10">
        <v>31000</v>
      </c>
      <c r="L14" s="10">
        <v>31000</v>
      </c>
      <c r="M14" s="10">
        <v>31000</v>
      </c>
      <c r="N14" s="10">
        <v>31000</v>
      </c>
      <c r="O14" s="10">
        <v>151914</v>
      </c>
      <c r="P14" s="10">
        <v>151914</v>
      </c>
      <c r="Q14" s="10">
        <v>151914</v>
      </c>
      <c r="R14" s="10">
        <v>151914</v>
      </c>
      <c r="S14" s="10">
        <v>151914</v>
      </c>
      <c r="T14" s="10">
        <v>151914</v>
      </c>
      <c r="U14" s="10">
        <v>151914</v>
      </c>
      <c r="V14" s="10">
        <v>151914</v>
      </c>
      <c r="W14" s="10">
        <v>151914</v>
      </c>
      <c r="X14" s="10">
        <v>151914</v>
      </c>
      <c r="Y14" s="10">
        <v>151914</v>
      </c>
      <c r="Z14" s="10">
        <v>151914</v>
      </c>
      <c r="AA14" s="10">
        <v>151914</v>
      </c>
      <c r="AB14" s="10">
        <v>151914</v>
      </c>
      <c r="AC14" s="10">
        <v>151914</v>
      </c>
      <c r="AD14" s="10">
        <v>151914</v>
      </c>
      <c r="AE14" s="10">
        <v>151914</v>
      </c>
      <c r="AF14" s="10">
        <v>151914</v>
      </c>
      <c r="AG14" s="10">
        <v>151914</v>
      </c>
      <c r="AH14" s="10">
        <v>151914</v>
      </c>
      <c r="AI14" s="10">
        <v>151914</v>
      </c>
      <c r="AJ14" s="10">
        <v>151914</v>
      </c>
      <c r="AK14" s="10">
        <v>151914</v>
      </c>
      <c r="AL14" s="10">
        <v>151914</v>
      </c>
      <c r="AM14" s="10">
        <v>151914</v>
      </c>
      <c r="AN14" s="10">
        <v>151914</v>
      </c>
      <c r="AO14" s="10">
        <v>151914</v>
      </c>
      <c r="AP14" s="10">
        <v>151914</v>
      </c>
      <c r="AQ14" s="10">
        <v>151914</v>
      </c>
      <c r="AR14" s="10">
        <v>151914</v>
      </c>
      <c r="AS14" s="10">
        <v>151914</v>
      </c>
      <c r="AT14" s="10">
        <v>151914</v>
      </c>
      <c r="AU14" s="10">
        <v>151914</v>
      </c>
      <c r="AV14" s="10">
        <v>151914</v>
      </c>
      <c r="AW14" s="10">
        <v>151914</v>
      </c>
      <c r="AX14" s="10">
        <v>151914</v>
      </c>
      <c r="AY14" s="10">
        <v>151914</v>
      </c>
      <c r="AZ14" s="10">
        <v>151914</v>
      </c>
      <c r="BA14" s="10">
        <v>151914</v>
      </c>
      <c r="BB14" s="10">
        <v>151914</v>
      </c>
      <c r="BC14" s="10">
        <v>151914</v>
      </c>
      <c r="BD14" s="10">
        <v>151914</v>
      </c>
      <c r="BE14" s="10">
        <v>151914</v>
      </c>
      <c r="BF14" s="10">
        <v>151914</v>
      </c>
      <c r="BG14" s="10">
        <v>151914</v>
      </c>
      <c r="BH14" s="10">
        <v>151914</v>
      </c>
      <c r="BI14" s="10">
        <v>151914</v>
      </c>
      <c r="BJ14" s="10">
        <v>151914</v>
      </c>
    </row>
    <row r="15" spans="1:62" ht="16.5">
      <c r="A15" s="16" t="s">
        <v>33</v>
      </c>
      <c r="B15" s="118" t="s">
        <v>372</v>
      </c>
      <c r="C15" s="10">
        <v>88435</v>
      </c>
      <c r="D15" s="10">
        <v>88435</v>
      </c>
      <c r="E15" s="10">
        <v>88435</v>
      </c>
      <c r="F15" s="10">
        <v>88435</v>
      </c>
      <c r="G15" s="10">
        <v>88435</v>
      </c>
      <c r="H15" s="10">
        <v>88435</v>
      </c>
      <c r="I15" s="10">
        <v>88435</v>
      </c>
      <c r="J15" s="10">
        <v>88435</v>
      </c>
      <c r="K15" s="10">
        <v>88435</v>
      </c>
      <c r="L15" s="10">
        <v>88435</v>
      </c>
      <c r="M15" s="10">
        <v>88435</v>
      </c>
      <c r="N15" s="10">
        <v>88435</v>
      </c>
      <c r="O15" s="10">
        <v>88435</v>
      </c>
      <c r="P15" s="10">
        <v>88435</v>
      </c>
      <c r="Q15" s="10">
        <v>88435</v>
      </c>
      <c r="R15" s="10">
        <v>88435</v>
      </c>
      <c r="S15" s="10">
        <v>88435</v>
      </c>
      <c r="T15" s="10">
        <v>88435</v>
      </c>
      <c r="U15" s="10">
        <v>88435</v>
      </c>
      <c r="V15" s="10">
        <v>88435</v>
      </c>
      <c r="W15" s="10">
        <v>88435</v>
      </c>
      <c r="X15" s="10">
        <v>88435</v>
      </c>
      <c r="Y15" s="10">
        <v>88435</v>
      </c>
      <c r="Z15" s="10">
        <v>88435</v>
      </c>
      <c r="AA15" s="10">
        <v>88435</v>
      </c>
      <c r="AB15" s="10">
        <v>88435</v>
      </c>
      <c r="AC15" s="10">
        <v>88435</v>
      </c>
      <c r="AD15" s="10">
        <v>88435</v>
      </c>
      <c r="AE15" s="10">
        <v>88435</v>
      </c>
      <c r="AF15" s="10">
        <v>88435</v>
      </c>
      <c r="AG15" s="10">
        <v>88435</v>
      </c>
      <c r="AH15" s="10">
        <v>88435</v>
      </c>
      <c r="AI15" s="10">
        <v>88435</v>
      </c>
      <c r="AJ15" s="10">
        <v>88435</v>
      </c>
      <c r="AK15" s="10">
        <v>88435</v>
      </c>
      <c r="AL15" s="10">
        <v>88435</v>
      </c>
      <c r="AM15" s="10">
        <v>88435</v>
      </c>
      <c r="AN15" s="10">
        <v>88435</v>
      </c>
      <c r="AO15" s="10">
        <v>88435</v>
      </c>
      <c r="AP15" s="10">
        <v>88435</v>
      </c>
      <c r="AQ15" s="10">
        <v>88435</v>
      </c>
      <c r="AR15" s="10">
        <v>88435</v>
      </c>
      <c r="AS15" s="10">
        <v>88435</v>
      </c>
      <c r="AT15" s="10">
        <v>88435</v>
      </c>
      <c r="AU15" s="10">
        <v>88435</v>
      </c>
      <c r="AV15" s="10">
        <v>88435</v>
      </c>
      <c r="AW15" s="10">
        <v>88435</v>
      </c>
      <c r="AX15" s="10">
        <v>88435</v>
      </c>
      <c r="AY15" s="10">
        <v>88435</v>
      </c>
      <c r="AZ15" s="10">
        <v>88435</v>
      </c>
      <c r="BA15" s="10">
        <v>88435</v>
      </c>
      <c r="BB15" s="10">
        <v>88435</v>
      </c>
      <c r="BC15" s="10">
        <v>88435</v>
      </c>
      <c r="BD15" s="10">
        <v>88435</v>
      </c>
      <c r="BE15" s="10">
        <v>88435</v>
      </c>
      <c r="BF15" s="10">
        <v>88435</v>
      </c>
      <c r="BG15" s="10">
        <v>88435</v>
      </c>
      <c r="BH15" s="10">
        <v>88435</v>
      </c>
      <c r="BI15" s="10">
        <v>88435</v>
      </c>
      <c r="BJ15" s="10">
        <v>88435</v>
      </c>
    </row>
    <row r="16" spans="1:62" ht="16.5">
      <c r="A16" s="16" t="s">
        <v>35</v>
      </c>
      <c r="B16" s="17" t="s">
        <v>36</v>
      </c>
      <c r="C16" s="10">
        <v>63252</v>
      </c>
      <c r="D16" s="10">
        <v>63252</v>
      </c>
      <c r="E16" s="10">
        <v>63252</v>
      </c>
      <c r="F16" s="10">
        <v>63252</v>
      </c>
      <c r="G16" s="10">
        <v>63252</v>
      </c>
      <c r="H16" s="10">
        <v>63252</v>
      </c>
      <c r="I16" s="10">
        <v>63252</v>
      </c>
      <c r="J16" s="10">
        <v>63252</v>
      </c>
      <c r="K16" s="10">
        <v>63252</v>
      </c>
      <c r="L16" s="10">
        <v>63252</v>
      </c>
      <c r="M16" s="10">
        <v>63252</v>
      </c>
      <c r="N16" s="10">
        <v>63252</v>
      </c>
      <c r="O16" s="10">
        <v>40000</v>
      </c>
      <c r="P16" s="10">
        <v>40000</v>
      </c>
      <c r="Q16" s="10">
        <v>40000</v>
      </c>
      <c r="R16" s="10">
        <v>40000</v>
      </c>
      <c r="S16" s="10">
        <v>40000</v>
      </c>
      <c r="T16" s="10">
        <v>40000</v>
      </c>
      <c r="U16" s="10">
        <v>40000</v>
      </c>
      <c r="V16" s="10">
        <v>40000</v>
      </c>
      <c r="W16" s="10">
        <v>40000</v>
      </c>
      <c r="X16" s="10">
        <v>40000</v>
      </c>
      <c r="Y16" s="10">
        <v>40000</v>
      </c>
      <c r="Z16" s="10">
        <v>40000</v>
      </c>
      <c r="AA16" s="10">
        <v>40000</v>
      </c>
      <c r="AB16" s="10">
        <v>40000</v>
      </c>
      <c r="AC16" s="10">
        <v>40000</v>
      </c>
      <c r="AD16" s="10">
        <v>40000</v>
      </c>
      <c r="AE16" s="10">
        <v>40000</v>
      </c>
      <c r="AF16" s="10">
        <v>40000</v>
      </c>
      <c r="AG16" s="10">
        <v>40000</v>
      </c>
      <c r="AH16" s="10">
        <v>40000</v>
      </c>
      <c r="AI16" s="10">
        <v>40000</v>
      </c>
      <c r="AJ16" s="10">
        <v>40000</v>
      </c>
      <c r="AK16" s="10">
        <v>40000</v>
      </c>
      <c r="AL16" s="10">
        <v>40000</v>
      </c>
      <c r="AM16" s="10">
        <v>46000</v>
      </c>
      <c r="AN16" s="10">
        <v>46000</v>
      </c>
      <c r="AO16" s="10">
        <v>46000</v>
      </c>
      <c r="AP16" s="10">
        <v>46000</v>
      </c>
      <c r="AQ16" s="10">
        <v>46000</v>
      </c>
      <c r="AR16" s="10">
        <v>46000</v>
      </c>
      <c r="AS16" s="10">
        <v>46000</v>
      </c>
      <c r="AT16" s="10">
        <v>46000</v>
      </c>
      <c r="AU16" s="10">
        <v>46000</v>
      </c>
      <c r="AV16" s="10">
        <v>46000</v>
      </c>
      <c r="AW16" s="10">
        <v>46000</v>
      </c>
      <c r="AX16" s="10">
        <v>46000</v>
      </c>
      <c r="AY16" s="10">
        <v>46000</v>
      </c>
      <c r="AZ16" s="10">
        <v>46000</v>
      </c>
      <c r="BA16" s="10">
        <v>46000</v>
      </c>
      <c r="BB16" s="10">
        <v>46000</v>
      </c>
      <c r="BC16" s="10">
        <v>46000</v>
      </c>
      <c r="BD16" s="10">
        <v>46000</v>
      </c>
      <c r="BE16" s="10">
        <v>46000</v>
      </c>
      <c r="BF16" s="10">
        <v>46000</v>
      </c>
      <c r="BG16" s="10">
        <v>46000</v>
      </c>
      <c r="BH16" s="10">
        <v>46000</v>
      </c>
      <c r="BI16" s="10">
        <v>46000</v>
      </c>
      <c r="BJ16" s="10">
        <v>46000</v>
      </c>
    </row>
    <row r="17" spans="1:62" ht="16.5">
      <c r="A17" s="16" t="s">
        <v>37</v>
      </c>
      <c r="B17" s="9" t="s">
        <v>38</v>
      </c>
      <c r="C17" s="10">
        <v>1953025</v>
      </c>
      <c r="D17" s="10">
        <v>1953025</v>
      </c>
      <c r="E17" s="10">
        <v>1953025</v>
      </c>
      <c r="F17" s="10">
        <v>1953025</v>
      </c>
      <c r="G17" s="10">
        <v>1953025</v>
      </c>
      <c r="H17" s="10">
        <v>1953025</v>
      </c>
      <c r="I17" s="10">
        <v>1953025</v>
      </c>
      <c r="J17" s="10">
        <v>1953025</v>
      </c>
      <c r="K17" s="10">
        <v>1953025</v>
      </c>
      <c r="L17" s="10">
        <v>1953025</v>
      </c>
      <c r="M17" s="10">
        <v>1953025</v>
      </c>
      <c r="N17" s="10">
        <v>1953025</v>
      </c>
      <c r="O17" s="10">
        <v>1992086</v>
      </c>
      <c r="P17" s="10">
        <v>1992086</v>
      </c>
      <c r="Q17" s="10">
        <v>1992086</v>
      </c>
      <c r="R17" s="10">
        <v>1992086</v>
      </c>
      <c r="S17" s="10">
        <v>1992086</v>
      </c>
      <c r="T17" s="10">
        <v>1992086</v>
      </c>
      <c r="U17" s="10">
        <v>1992086</v>
      </c>
      <c r="V17" s="10">
        <v>1992086</v>
      </c>
      <c r="W17" s="10">
        <v>1992086</v>
      </c>
      <c r="X17" s="10">
        <v>1992086</v>
      </c>
      <c r="Y17" s="10">
        <v>1992086</v>
      </c>
      <c r="Z17" s="10">
        <v>1992086</v>
      </c>
      <c r="AA17" s="10">
        <v>2031928</v>
      </c>
      <c r="AB17" s="10">
        <v>2031928</v>
      </c>
      <c r="AC17" s="10">
        <v>2031928</v>
      </c>
      <c r="AD17" s="10">
        <v>2031928</v>
      </c>
      <c r="AE17" s="10">
        <v>2031928</v>
      </c>
      <c r="AF17" s="10">
        <v>2031928</v>
      </c>
      <c r="AG17" s="10">
        <v>2031928</v>
      </c>
      <c r="AH17" s="10">
        <v>2031928</v>
      </c>
      <c r="AI17" s="10">
        <v>2031928</v>
      </c>
      <c r="AJ17" s="10">
        <v>2031928</v>
      </c>
      <c r="AK17" s="10">
        <v>2031928</v>
      </c>
      <c r="AL17" s="10">
        <v>2031928</v>
      </c>
      <c r="AM17" s="10">
        <v>2072566</v>
      </c>
      <c r="AN17" s="10">
        <v>2072566</v>
      </c>
      <c r="AO17" s="10">
        <v>2072566</v>
      </c>
      <c r="AP17" s="10">
        <v>2072566</v>
      </c>
      <c r="AQ17" s="10">
        <v>2072566</v>
      </c>
      <c r="AR17" s="10">
        <v>2072566</v>
      </c>
      <c r="AS17" s="10">
        <v>2072566</v>
      </c>
      <c r="AT17" s="10">
        <v>2072566</v>
      </c>
      <c r="AU17" s="10">
        <v>2072566</v>
      </c>
      <c r="AV17" s="10">
        <v>2072566</v>
      </c>
      <c r="AW17" s="10">
        <v>2072566</v>
      </c>
      <c r="AX17" s="10">
        <v>2072566</v>
      </c>
      <c r="AY17" s="10">
        <v>2114018</v>
      </c>
      <c r="AZ17" s="10">
        <v>2114018</v>
      </c>
      <c r="BA17" s="10">
        <v>2114018</v>
      </c>
      <c r="BB17" s="10">
        <v>2114018</v>
      </c>
      <c r="BC17" s="10">
        <v>2114018</v>
      </c>
      <c r="BD17" s="10">
        <v>2114018</v>
      </c>
      <c r="BE17" s="10">
        <v>2114018</v>
      </c>
      <c r="BF17" s="10">
        <v>2114018</v>
      </c>
      <c r="BG17" s="10">
        <v>2114018</v>
      </c>
      <c r="BH17" s="10">
        <v>2114018</v>
      </c>
      <c r="BI17" s="10">
        <v>2114018</v>
      </c>
      <c r="BJ17" s="10">
        <v>2114018</v>
      </c>
    </row>
    <row r="18" spans="1:62" ht="16.5">
      <c r="A18" s="16" t="s">
        <v>39</v>
      </c>
      <c r="B18" s="9" t="s">
        <v>40</v>
      </c>
      <c r="C18" s="10">
        <v>1060746</v>
      </c>
      <c r="D18" s="10">
        <v>1060746</v>
      </c>
      <c r="E18" s="10">
        <v>1060746</v>
      </c>
      <c r="F18" s="10">
        <v>1060746</v>
      </c>
      <c r="G18" s="10">
        <v>1060746</v>
      </c>
      <c r="H18" s="10">
        <v>1060746</v>
      </c>
      <c r="I18" s="10">
        <v>1060746</v>
      </c>
      <c r="J18" s="10">
        <v>1060746</v>
      </c>
      <c r="K18" s="10">
        <v>1060746</v>
      </c>
      <c r="L18" s="10">
        <v>1060746</v>
      </c>
      <c r="M18" s="10">
        <v>1060746</v>
      </c>
      <c r="N18" s="10">
        <v>1060746</v>
      </c>
      <c r="O18" s="10">
        <v>1060746</v>
      </c>
      <c r="P18" s="10">
        <v>1060746</v>
      </c>
      <c r="Q18" s="10">
        <v>1060746</v>
      </c>
      <c r="R18" s="10">
        <v>1060746</v>
      </c>
      <c r="S18" s="10">
        <v>1060746</v>
      </c>
      <c r="T18" s="10">
        <v>1060746</v>
      </c>
      <c r="U18" s="10">
        <v>1060746</v>
      </c>
      <c r="V18" s="10">
        <v>1060746</v>
      </c>
      <c r="W18" s="10">
        <v>1060746</v>
      </c>
      <c r="X18" s="10">
        <v>1060746</v>
      </c>
      <c r="Y18" s="10">
        <v>1060746</v>
      </c>
      <c r="Z18" s="10">
        <v>1060746</v>
      </c>
      <c r="AA18" s="10">
        <v>1060746</v>
      </c>
      <c r="AB18" s="10">
        <v>1060746</v>
      </c>
      <c r="AC18" s="10">
        <v>1060746</v>
      </c>
      <c r="AD18" s="10">
        <v>1060746</v>
      </c>
      <c r="AE18" s="10">
        <v>1060746</v>
      </c>
      <c r="AF18" s="10">
        <v>1060746</v>
      </c>
      <c r="AG18" s="10">
        <v>1060746</v>
      </c>
      <c r="AH18" s="10">
        <v>1060746</v>
      </c>
      <c r="AI18" s="10">
        <v>1060746</v>
      </c>
      <c r="AJ18" s="10">
        <v>1060746</v>
      </c>
      <c r="AK18" s="10">
        <v>1060746</v>
      </c>
      <c r="AL18" s="10">
        <v>1060746</v>
      </c>
      <c r="AM18" s="10">
        <v>1060746</v>
      </c>
      <c r="AN18" s="10">
        <v>1060746</v>
      </c>
      <c r="AO18" s="10">
        <v>1060746</v>
      </c>
      <c r="AP18" s="10">
        <v>1060746</v>
      </c>
      <c r="AQ18" s="10">
        <v>1060746</v>
      </c>
      <c r="AR18" s="10">
        <v>1060746</v>
      </c>
      <c r="AS18" s="10">
        <v>1060746</v>
      </c>
      <c r="AT18" s="10">
        <v>1060746</v>
      </c>
      <c r="AU18" s="10">
        <v>1060746</v>
      </c>
      <c r="AV18" s="10">
        <v>1060746</v>
      </c>
      <c r="AW18" s="10">
        <v>1060746</v>
      </c>
      <c r="AX18" s="10">
        <v>1060746</v>
      </c>
      <c r="AY18" s="10">
        <v>1060746</v>
      </c>
      <c r="AZ18" s="10">
        <v>1060746</v>
      </c>
      <c r="BA18" s="10">
        <v>1060746</v>
      </c>
      <c r="BB18" s="10">
        <v>1060746</v>
      </c>
      <c r="BC18" s="10">
        <v>1060746</v>
      </c>
      <c r="BD18" s="10">
        <v>1060746</v>
      </c>
      <c r="BE18" s="10">
        <v>1060746</v>
      </c>
      <c r="BF18" s="10">
        <v>1060746</v>
      </c>
      <c r="BG18" s="10">
        <v>1060746</v>
      </c>
      <c r="BH18" s="10">
        <v>1060746</v>
      </c>
      <c r="BI18" s="10">
        <v>1060746</v>
      </c>
      <c r="BJ18" s="10">
        <v>1060746</v>
      </c>
    </row>
    <row r="19" spans="1:62" ht="16.5">
      <c r="A19" s="16" t="s">
        <v>41</v>
      </c>
      <c r="B19" s="9" t="s">
        <v>374</v>
      </c>
      <c r="C19" s="10">
        <v>53424</v>
      </c>
      <c r="D19" s="10">
        <v>53424</v>
      </c>
      <c r="E19" s="10">
        <v>53424</v>
      </c>
      <c r="F19" s="10">
        <v>53424</v>
      </c>
      <c r="G19" s="10">
        <v>53424</v>
      </c>
      <c r="H19" s="10">
        <v>53424</v>
      </c>
      <c r="I19" s="10">
        <v>53424</v>
      </c>
      <c r="J19" s="10">
        <v>53424</v>
      </c>
      <c r="K19" s="10">
        <v>53424</v>
      </c>
      <c r="L19" s="10">
        <v>53424</v>
      </c>
      <c r="M19" s="10">
        <v>53424</v>
      </c>
      <c r="N19" s="10">
        <v>53424</v>
      </c>
      <c r="O19" s="10">
        <v>53424</v>
      </c>
      <c r="P19" s="10">
        <v>53424</v>
      </c>
      <c r="Q19" s="10">
        <v>53424</v>
      </c>
      <c r="R19" s="10">
        <v>53424</v>
      </c>
      <c r="S19" s="10">
        <v>53424</v>
      </c>
      <c r="T19" s="10">
        <v>53424</v>
      </c>
      <c r="U19" s="10">
        <v>53424</v>
      </c>
      <c r="V19" s="10">
        <v>53424</v>
      </c>
      <c r="W19" s="10">
        <v>53424</v>
      </c>
      <c r="X19" s="10">
        <v>53424</v>
      </c>
      <c r="Y19" s="10">
        <v>53424</v>
      </c>
      <c r="Z19" s="10">
        <v>53424</v>
      </c>
      <c r="AA19" s="10">
        <v>53424</v>
      </c>
      <c r="AB19" s="10">
        <v>53424</v>
      </c>
      <c r="AC19" s="10">
        <v>53424</v>
      </c>
      <c r="AD19" s="10">
        <v>53424</v>
      </c>
      <c r="AE19" s="10">
        <v>53424</v>
      </c>
      <c r="AF19" s="10">
        <v>53424</v>
      </c>
      <c r="AG19" s="10">
        <v>53424</v>
      </c>
      <c r="AH19" s="10">
        <v>53424</v>
      </c>
      <c r="AI19" s="10">
        <v>53424</v>
      </c>
      <c r="AJ19" s="10">
        <v>53424</v>
      </c>
      <c r="AK19" s="10">
        <v>53424</v>
      </c>
      <c r="AL19" s="10">
        <v>53424</v>
      </c>
      <c r="AM19" s="10">
        <v>53424</v>
      </c>
      <c r="AN19" s="10">
        <v>53424</v>
      </c>
      <c r="AO19" s="10">
        <v>53424</v>
      </c>
      <c r="AP19" s="10">
        <v>53424</v>
      </c>
      <c r="AQ19" s="10">
        <v>53424</v>
      </c>
      <c r="AR19" s="10">
        <v>53424</v>
      </c>
      <c r="AS19" s="10">
        <v>53424</v>
      </c>
      <c r="AT19" s="10">
        <v>53424</v>
      </c>
      <c r="AU19" s="10">
        <v>53424</v>
      </c>
      <c r="AV19" s="10">
        <v>53424</v>
      </c>
      <c r="AW19" s="10">
        <v>53424</v>
      </c>
      <c r="AX19" s="10">
        <v>53424</v>
      </c>
      <c r="AY19" s="10">
        <v>53424</v>
      </c>
      <c r="AZ19" s="10">
        <v>53424</v>
      </c>
      <c r="BA19" s="10">
        <v>53424</v>
      </c>
      <c r="BB19" s="10">
        <v>53424</v>
      </c>
      <c r="BC19" s="10">
        <v>53424</v>
      </c>
      <c r="BD19" s="10">
        <v>53424</v>
      </c>
      <c r="BE19" s="10">
        <v>53424</v>
      </c>
      <c r="BF19" s="10">
        <v>53424</v>
      </c>
      <c r="BG19" s="10">
        <v>53424</v>
      </c>
      <c r="BH19" s="10">
        <v>53424</v>
      </c>
      <c r="BI19" s="10">
        <v>53424</v>
      </c>
      <c r="BJ19" s="10">
        <v>53424</v>
      </c>
    </row>
    <row r="20" spans="1:62" ht="16.5">
      <c r="A20" s="16" t="s">
        <v>43</v>
      </c>
      <c r="B20" s="17" t="s">
        <v>28</v>
      </c>
      <c r="C20" s="10">
        <v>94099</v>
      </c>
      <c r="D20" s="10">
        <v>94099</v>
      </c>
      <c r="E20" s="10">
        <v>94099</v>
      </c>
      <c r="F20" s="10">
        <v>94099</v>
      </c>
      <c r="G20" s="10">
        <v>94099</v>
      </c>
      <c r="H20" s="10">
        <v>94099</v>
      </c>
      <c r="I20" s="10">
        <v>94099</v>
      </c>
      <c r="J20" s="10">
        <v>94099</v>
      </c>
      <c r="K20" s="10">
        <v>94099</v>
      </c>
      <c r="L20" s="10">
        <v>94099</v>
      </c>
      <c r="M20" s="10">
        <v>94099</v>
      </c>
      <c r="N20" s="10">
        <v>94099</v>
      </c>
      <c r="O20" s="10">
        <v>209704</v>
      </c>
      <c r="P20" s="10">
        <v>209704</v>
      </c>
      <c r="Q20" s="10">
        <v>209704</v>
      </c>
      <c r="R20" s="10">
        <v>209704</v>
      </c>
      <c r="S20" s="10">
        <v>209704</v>
      </c>
      <c r="T20" s="10">
        <v>209704</v>
      </c>
      <c r="U20" s="10">
        <v>209704</v>
      </c>
      <c r="V20" s="10">
        <v>209704</v>
      </c>
      <c r="W20" s="10">
        <v>209704</v>
      </c>
      <c r="X20" s="10">
        <v>209704</v>
      </c>
      <c r="Y20" s="10">
        <v>209704</v>
      </c>
      <c r="Z20" s="10">
        <v>209704</v>
      </c>
      <c r="AA20" s="10">
        <v>209704</v>
      </c>
      <c r="AB20" s="10">
        <v>209704</v>
      </c>
      <c r="AC20" s="10">
        <v>209704</v>
      </c>
      <c r="AD20" s="10">
        <v>209704</v>
      </c>
      <c r="AE20" s="10">
        <v>209704</v>
      </c>
      <c r="AF20" s="10">
        <v>209704</v>
      </c>
      <c r="AG20" s="10">
        <v>209704</v>
      </c>
      <c r="AH20" s="10">
        <v>209704</v>
      </c>
      <c r="AI20" s="10">
        <v>209704</v>
      </c>
      <c r="AJ20" s="10">
        <v>209704</v>
      </c>
      <c r="AK20" s="10">
        <v>209704</v>
      </c>
      <c r="AL20" s="10">
        <v>209704</v>
      </c>
      <c r="AM20" s="10">
        <v>209704</v>
      </c>
      <c r="AN20" s="10">
        <v>209704</v>
      </c>
      <c r="AO20" s="10">
        <v>209704</v>
      </c>
      <c r="AP20" s="10">
        <v>209704</v>
      </c>
      <c r="AQ20" s="10">
        <v>209704</v>
      </c>
      <c r="AR20" s="10">
        <v>209704</v>
      </c>
      <c r="AS20" s="10">
        <v>209704</v>
      </c>
      <c r="AT20" s="10">
        <v>209704</v>
      </c>
      <c r="AU20" s="10">
        <v>209704</v>
      </c>
      <c r="AV20" s="10">
        <v>209704</v>
      </c>
      <c r="AW20" s="10">
        <v>209704</v>
      </c>
      <c r="AX20" s="10">
        <v>209704</v>
      </c>
      <c r="AY20" s="10">
        <v>209704</v>
      </c>
      <c r="AZ20" s="10">
        <v>209704</v>
      </c>
      <c r="BA20" s="10">
        <v>209704</v>
      </c>
      <c r="BB20" s="10">
        <v>209704</v>
      </c>
      <c r="BC20" s="10">
        <v>209704</v>
      </c>
      <c r="BD20" s="10">
        <v>209704</v>
      </c>
      <c r="BE20" s="10">
        <v>209704</v>
      </c>
      <c r="BF20" s="10">
        <v>209704</v>
      </c>
      <c r="BG20" s="10">
        <v>209704</v>
      </c>
      <c r="BH20" s="10">
        <v>209704</v>
      </c>
      <c r="BI20" s="10">
        <v>209704</v>
      </c>
      <c r="BJ20" s="10">
        <v>209704</v>
      </c>
    </row>
    <row r="21" spans="1:62" ht="16.5">
      <c r="A21" s="16" t="s">
        <v>139</v>
      </c>
      <c r="B21" s="9" t="s">
        <v>52</v>
      </c>
      <c r="C21" s="10">
        <v>135029</v>
      </c>
      <c r="D21" s="10">
        <v>135029</v>
      </c>
      <c r="E21" s="10">
        <v>135029</v>
      </c>
      <c r="F21" s="10">
        <v>135029</v>
      </c>
      <c r="G21" s="10">
        <v>135029</v>
      </c>
      <c r="H21" s="10">
        <v>135029</v>
      </c>
      <c r="I21" s="10">
        <v>135029</v>
      </c>
      <c r="J21" s="10">
        <v>135029</v>
      </c>
      <c r="K21" s="10">
        <v>135029</v>
      </c>
      <c r="L21" s="10">
        <v>135029</v>
      </c>
      <c r="M21" s="10">
        <v>135029</v>
      </c>
      <c r="N21" s="10">
        <v>135029</v>
      </c>
      <c r="O21" s="10">
        <v>135029</v>
      </c>
      <c r="P21" s="10">
        <v>135029</v>
      </c>
      <c r="Q21" s="10">
        <v>135029</v>
      </c>
      <c r="R21" s="10">
        <v>135029</v>
      </c>
      <c r="S21" s="10">
        <v>135029</v>
      </c>
      <c r="T21" s="10">
        <v>135029</v>
      </c>
      <c r="U21" s="10">
        <v>135029</v>
      </c>
      <c r="V21" s="10">
        <v>135029</v>
      </c>
      <c r="W21" s="10">
        <v>135029</v>
      </c>
      <c r="X21" s="10">
        <v>135029</v>
      </c>
      <c r="Y21" s="10">
        <v>135029</v>
      </c>
      <c r="Z21" s="10">
        <v>135029</v>
      </c>
      <c r="AA21" s="10">
        <v>135029</v>
      </c>
      <c r="AB21" s="10">
        <v>135029</v>
      </c>
      <c r="AC21" s="10">
        <v>135029</v>
      </c>
      <c r="AD21" s="10">
        <v>135029</v>
      </c>
      <c r="AE21" s="10">
        <v>135029</v>
      </c>
      <c r="AF21" s="10">
        <v>135029</v>
      </c>
      <c r="AG21" s="10">
        <v>135029</v>
      </c>
      <c r="AH21" s="10">
        <v>135029</v>
      </c>
      <c r="AI21" s="10">
        <v>135029</v>
      </c>
      <c r="AJ21" s="10">
        <v>135029</v>
      </c>
      <c r="AK21" s="10">
        <v>135029</v>
      </c>
      <c r="AL21" s="10">
        <v>135029</v>
      </c>
      <c r="AM21" s="10">
        <v>135029</v>
      </c>
      <c r="AN21" s="10">
        <v>135029</v>
      </c>
      <c r="AO21" s="10">
        <v>135029</v>
      </c>
      <c r="AP21" s="10">
        <v>135029</v>
      </c>
      <c r="AQ21" s="10">
        <v>135029</v>
      </c>
      <c r="AR21" s="10">
        <v>135029</v>
      </c>
      <c r="AS21" s="10">
        <v>135029</v>
      </c>
      <c r="AT21" s="10">
        <v>135029</v>
      </c>
      <c r="AU21" s="10">
        <v>135029</v>
      </c>
      <c r="AV21" s="10">
        <v>135029</v>
      </c>
      <c r="AW21" s="10">
        <v>135029</v>
      </c>
      <c r="AX21" s="10">
        <v>135029</v>
      </c>
      <c r="AY21" s="10">
        <v>135029</v>
      </c>
      <c r="AZ21" s="10">
        <v>135029</v>
      </c>
      <c r="BA21" s="10">
        <v>135029</v>
      </c>
      <c r="BB21" s="10">
        <v>135029</v>
      </c>
      <c r="BC21" s="10">
        <v>135029</v>
      </c>
      <c r="BD21" s="10">
        <v>135029</v>
      </c>
      <c r="BE21" s="10">
        <v>135029</v>
      </c>
      <c r="BF21" s="10">
        <v>135029</v>
      </c>
      <c r="BG21" s="10">
        <v>135029</v>
      </c>
      <c r="BH21" s="10">
        <v>135029</v>
      </c>
      <c r="BI21" s="10">
        <v>135029</v>
      </c>
      <c r="BJ21" s="10">
        <v>135029</v>
      </c>
    </row>
    <row r="22" spans="1:62" s="127" customFormat="1" ht="16.5">
      <c r="A22" s="125" t="s">
        <v>44</v>
      </c>
      <c r="B22" s="120" t="s">
        <v>415</v>
      </c>
      <c r="C22" s="126">
        <v>89181</v>
      </c>
      <c r="D22" s="126">
        <v>89181</v>
      </c>
      <c r="E22" s="126">
        <v>89181</v>
      </c>
      <c r="F22" s="126">
        <v>89181</v>
      </c>
      <c r="G22" s="126">
        <v>89181</v>
      </c>
      <c r="H22" s="126">
        <v>89181</v>
      </c>
      <c r="I22" s="126">
        <v>89181</v>
      </c>
      <c r="J22" s="126">
        <v>89181</v>
      </c>
      <c r="K22" s="126">
        <v>89181</v>
      </c>
      <c r="L22" s="126">
        <v>89181</v>
      </c>
      <c r="M22" s="126">
        <v>89181</v>
      </c>
      <c r="N22" s="126">
        <v>89181</v>
      </c>
      <c r="O22" s="126">
        <v>89181</v>
      </c>
      <c r="P22" s="126">
        <v>89181</v>
      </c>
      <c r="Q22" s="126">
        <v>89181</v>
      </c>
      <c r="R22" s="126">
        <v>89181</v>
      </c>
      <c r="S22" s="126">
        <v>89181</v>
      </c>
      <c r="T22" s="126">
        <v>89181</v>
      </c>
      <c r="U22" s="126">
        <v>89181</v>
      </c>
      <c r="V22" s="126">
        <v>89181</v>
      </c>
      <c r="W22" s="126">
        <v>89181</v>
      </c>
      <c r="X22" s="126">
        <v>89181</v>
      </c>
      <c r="Y22" s="126">
        <v>89181</v>
      </c>
      <c r="Z22" s="126">
        <v>89181</v>
      </c>
      <c r="AA22" s="126">
        <v>89181</v>
      </c>
      <c r="AB22" s="126">
        <v>89181</v>
      </c>
      <c r="AC22" s="126">
        <v>89181</v>
      </c>
      <c r="AD22" s="126">
        <v>89181</v>
      </c>
      <c r="AE22" s="126">
        <v>89181</v>
      </c>
      <c r="AF22" s="126">
        <v>89181</v>
      </c>
      <c r="AG22" s="126">
        <v>89181</v>
      </c>
      <c r="AH22" s="126">
        <v>89181</v>
      </c>
      <c r="AI22" s="126">
        <v>89181</v>
      </c>
      <c r="AJ22" s="126">
        <v>89181</v>
      </c>
      <c r="AK22" s="126">
        <v>89181</v>
      </c>
      <c r="AL22" s="126">
        <v>89181</v>
      </c>
      <c r="AM22" s="126">
        <v>89181</v>
      </c>
      <c r="AN22" s="126">
        <v>89181</v>
      </c>
      <c r="AO22" s="126">
        <v>89181</v>
      </c>
      <c r="AP22" s="126">
        <v>89181</v>
      </c>
      <c r="AQ22" s="126">
        <v>89181</v>
      </c>
      <c r="AR22" s="126">
        <v>89181</v>
      </c>
      <c r="AS22" s="126">
        <v>89181</v>
      </c>
      <c r="AT22" s="126">
        <v>89181</v>
      </c>
      <c r="AU22" s="126">
        <v>89181</v>
      </c>
      <c r="AV22" s="126">
        <v>89181</v>
      </c>
      <c r="AW22" s="126">
        <v>89181</v>
      </c>
      <c r="AX22" s="126">
        <v>89181</v>
      </c>
      <c r="AY22" s="126">
        <v>89181</v>
      </c>
      <c r="AZ22" s="126">
        <v>89181</v>
      </c>
      <c r="BA22" s="126">
        <v>89181</v>
      </c>
      <c r="BB22" s="126">
        <v>89181</v>
      </c>
      <c r="BC22" s="126">
        <v>89181</v>
      </c>
      <c r="BD22" s="126">
        <v>89181</v>
      </c>
      <c r="BE22" s="126">
        <v>89181</v>
      </c>
      <c r="BF22" s="126">
        <v>89181</v>
      </c>
      <c r="BG22" s="126">
        <v>89181</v>
      </c>
      <c r="BH22" s="126">
        <v>89181</v>
      </c>
      <c r="BI22" s="126">
        <v>89181</v>
      </c>
      <c r="BJ22" s="126">
        <v>89181</v>
      </c>
    </row>
    <row r="23" spans="1:62" ht="16.5">
      <c r="A23" s="16" t="s">
        <v>45</v>
      </c>
      <c r="B23" s="9" t="s">
        <v>46</v>
      </c>
      <c r="C23" s="10">
        <v>371735</v>
      </c>
      <c r="D23" s="10">
        <v>371735</v>
      </c>
      <c r="E23" s="10">
        <v>371735</v>
      </c>
      <c r="F23" s="10">
        <v>371735</v>
      </c>
      <c r="G23" s="10">
        <v>371735</v>
      </c>
      <c r="H23" s="10">
        <v>371735</v>
      </c>
      <c r="I23" s="10">
        <v>371735</v>
      </c>
      <c r="J23" s="10">
        <v>371735</v>
      </c>
      <c r="K23" s="10">
        <v>371735</v>
      </c>
      <c r="L23" s="10">
        <v>371735</v>
      </c>
      <c r="M23" s="10">
        <v>371735</v>
      </c>
      <c r="N23" s="10">
        <v>371735</v>
      </c>
      <c r="O23" s="10">
        <v>371735</v>
      </c>
      <c r="P23" s="10">
        <v>371735</v>
      </c>
      <c r="Q23" s="10">
        <v>371735</v>
      </c>
      <c r="R23" s="10">
        <v>371735</v>
      </c>
      <c r="S23" s="10">
        <v>371735</v>
      </c>
      <c r="T23" s="10">
        <v>371735</v>
      </c>
      <c r="U23" s="10">
        <v>371735</v>
      </c>
      <c r="V23" s="10">
        <v>371735</v>
      </c>
      <c r="W23" s="10">
        <v>371735</v>
      </c>
      <c r="X23" s="10">
        <v>371735</v>
      </c>
      <c r="Y23" s="10">
        <v>371735</v>
      </c>
      <c r="Z23" s="10">
        <v>371735</v>
      </c>
      <c r="AA23" s="10">
        <v>371735</v>
      </c>
      <c r="AB23" s="10">
        <v>371735</v>
      </c>
      <c r="AC23" s="10">
        <v>371735</v>
      </c>
      <c r="AD23" s="10">
        <v>371735</v>
      </c>
      <c r="AE23" s="10">
        <v>371735</v>
      </c>
      <c r="AF23" s="10">
        <v>371735</v>
      </c>
      <c r="AG23" s="10">
        <v>371735</v>
      </c>
      <c r="AH23" s="10">
        <v>371735</v>
      </c>
      <c r="AI23" s="10">
        <v>371735</v>
      </c>
      <c r="AJ23" s="10">
        <v>371735</v>
      </c>
      <c r="AK23" s="10">
        <v>371735</v>
      </c>
      <c r="AL23" s="10">
        <v>371735</v>
      </c>
      <c r="AM23" s="10">
        <v>371735</v>
      </c>
      <c r="AN23" s="10">
        <v>371735</v>
      </c>
      <c r="AO23" s="10">
        <v>371735</v>
      </c>
      <c r="AP23" s="10">
        <v>371735</v>
      </c>
      <c r="AQ23" s="10">
        <v>371735</v>
      </c>
      <c r="AR23" s="10">
        <v>371735</v>
      </c>
      <c r="AS23" s="10">
        <v>371735</v>
      </c>
      <c r="AT23" s="10">
        <v>371735</v>
      </c>
      <c r="AU23" s="10">
        <v>371735</v>
      </c>
      <c r="AV23" s="10">
        <v>371735</v>
      </c>
      <c r="AW23" s="10">
        <v>371735</v>
      </c>
      <c r="AX23" s="10">
        <v>371735</v>
      </c>
      <c r="AY23" s="10">
        <v>371735</v>
      </c>
      <c r="AZ23" s="10">
        <v>371735</v>
      </c>
      <c r="BA23" s="10">
        <v>371735</v>
      </c>
      <c r="BB23" s="10">
        <v>371735</v>
      </c>
      <c r="BC23" s="10">
        <v>371735</v>
      </c>
      <c r="BD23" s="10">
        <v>371735</v>
      </c>
      <c r="BE23" s="10">
        <v>371735</v>
      </c>
      <c r="BF23" s="10">
        <v>371735</v>
      </c>
      <c r="BG23" s="10">
        <v>371735</v>
      </c>
      <c r="BH23" s="10">
        <v>371735</v>
      </c>
      <c r="BI23" s="10">
        <v>371735</v>
      </c>
      <c r="BJ23" s="10">
        <v>371735</v>
      </c>
    </row>
    <row r="24" spans="1:62" ht="16.5">
      <c r="A24" s="16" t="s">
        <v>141</v>
      </c>
      <c r="B24" s="119" t="s">
        <v>372</v>
      </c>
      <c r="C24" s="10">
        <v>51840</v>
      </c>
      <c r="D24" s="10">
        <v>51840</v>
      </c>
      <c r="E24" s="10">
        <v>51840</v>
      </c>
      <c r="F24" s="10">
        <v>51840</v>
      </c>
      <c r="G24" s="10">
        <v>51840</v>
      </c>
      <c r="H24" s="10">
        <v>51840</v>
      </c>
      <c r="I24" s="10">
        <v>51840</v>
      </c>
      <c r="J24" s="10">
        <v>51840</v>
      </c>
      <c r="K24" s="10">
        <v>51840</v>
      </c>
      <c r="L24" s="10">
        <v>51840</v>
      </c>
      <c r="M24" s="10">
        <v>51840</v>
      </c>
      <c r="N24" s="10">
        <v>51840</v>
      </c>
      <c r="O24" s="10">
        <v>51840</v>
      </c>
      <c r="P24" s="10">
        <v>51840</v>
      </c>
      <c r="Q24" s="10">
        <v>51840</v>
      </c>
      <c r="R24" s="10">
        <v>51840</v>
      </c>
      <c r="S24" s="10">
        <v>51840</v>
      </c>
      <c r="T24" s="10">
        <v>51840</v>
      </c>
      <c r="U24" s="10">
        <v>51840</v>
      </c>
      <c r="V24" s="10">
        <v>51840</v>
      </c>
      <c r="W24" s="10">
        <v>51840</v>
      </c>
      <c r="X24" s="10">
        <v>51840</v>
      </c>
      <c r="Y24" s="10">
        <v>51840</v>
      </c>
      <c r="Z24" s="10">
        <v>51840</v>
      </c>
      <c r="AA24" s="10">
        <v>51840</v>
      </c>
      <c r="AB24" s="10">
        <v>51840</v>
      </c>
      <c r="AC24" s="10">
        <v>51840</v>
      </c>
      <c r="AD24" s="10">
        <v>51840</v>
      </c>
      <c r="AE24" s="10">
        <v>51840</v>
      </c>
      <c r="AF24" s="10">
        <v>51840</v>
      </c>
      <c r="AG24" s="10">
        <v>51840</v>
      </c>
      <c r="AH24" s="10">
        <v>51840</v>
      </c>
      <c r="AI24" s="10">
        <v>51840</v>
      </c>
      <c r="AJ24" s="10">
        <v>51840</v>
      </c>
      <c r="AK24" s="10">
        <v>51840</v>
      </c>
      <c r="AL24" s="10">
        <v>51840</v>
      </c>
      <c r="AM24" s="10">
        <v>51840</v>
      </c>
      <c r="AN24" s="10">
        <v>51840</v>
      </c>
      <c r="AO24" s="10">
        <v>51840</v>
      </c>
      <c r="AP24" s="10">
        <v>51840</v>
      </c>
      <c r="AQ24" s="10">
        <v>51840</v>
      </c>
      <c r="AR24" s="10">
        <v>51840</v>
      </c>
      <c r="AS24" s="10">
        <v>51840</v>
      </c>
      <c r="AT24" s="10">
        <v>51840</v>
      </c>
      <c r="AU24" s="10">
        <v>51840</v>
      </c>
      <c r="AV24" s="10">
        <v>51840</v>
      </c>
      <c r="AW24" s="10">
        <v>51840</v>
      </c>
      <c r="AX24" s="10">
        <v>51840</v>
      </c>
      <c r="AY24" s="10">
        <v>51840</v>
      </c>
      <c r="AZ24" s="10">
        <v>51840</v>
      </c>
      <c r="BA24" s="10">
        <v>51840</v>
      </c>
      <c r="BB24" s="10">
        <v>51840</v>
      </c>
      <c r="BC24" s="10">
        <v>51840</v>
      </c>
      <c r="BD24" s="10">
        <v>51840</v>
      </c>
      <c r="BE24" s="10">
        <v>51840</v>
      </c>
      <c r="BF24" s="10">
        <v>51840</v>
      </c>
      <c r="BG24" s="10">
        <v>51840</v>
      </c>
      <c r="BH24" s="10">
        <v>51840</v>
      </c>
      <c r="BI24" s="10">
        <v>51840</v>
      </c>
      <c r="BJ24" s="10">
        <v>51840</v>
      </c>
    </row>
    <row r="25" spans="1:62" ht="16.5">
      <c r="A25" s="16" t="s">
        <v>47</v>
      </c>
      <c r="B25" s="9" t="s">
        <v>48</v>
      </c>
      <c r="C25" s="10">
        <v>60132</v>
      </c>
      <c r="D25" s="10">
        <v>60132</v>
      </c>
      <c r="E25" s="10">
        <v>60132</v>
      </c>
      <c r="F25" s="10">
        <v>60132</v>
      </c>
      <c r="G25" s="10">
        <v>60132</v>
      </c>
      <c r="H25" s="10">
        <v>60132</v>
      </c>
      <c r="I25" s="10">
        <v>60132</v>
      </c>
      <c r="J25" s="10">
        <v>60132</v>
      </c>
      <c r="K25" s="10">
        <v>60132</v>
      </c>
      <c r="L25" s="10">
        <v>60132</v>
      </c>
      <c r="M25" s="10">
        <v>60132</v>
      </c>
      <c r="N25" s="10">
        <v>60132</v>
      </c>
      <c r="O25" s="10">
        <v>60132</v>
      </c>
      <c r="P25" s="10">
        <v>60132</v>
      </c>
      <c r="Q25" s="10">
        <v>60132</v>
      </c>
      <c r="R25" s="10">
        <v>60132</v>
      </c>
      <c r="S25" s="10">
        <v>60132</v>
      </c>
      <c r="T25" s="10">
        <v>60132</v>
      </c>
      <c r="U25" s="10">
        <v>60132</v>
      </c>
      <c r="V25" s="10">
        <v>60132</v>
      </c>
      <c r="W25" s="10">
        <v>60132</v>
      </c>
      <c r="X25" s="10">
        <v>60132</v>
      </c>
      <c r="Y25" s="10">
        <v>60132</v>
      </c>
      <c r="Z25" s="10">
        <v>60132</v>
      </c>
      <c r="AA25" s="10">
        <v>60132</v>
      </c>
      <c r="AB25" s="10">
        <v>60132</v>
      </c>
      <c r="AC25" s="10">
        <v>60132</v>
      </c>
      <c r="AD25" s="10">
        <v>60132</v>
      </c>
      <c r="AE25" s="10">
        <v>60132</v>
      </c>
      <c r="AF25" s="10">
        <v>60132</v>
      </c>
      <c r="AG25" s="10">
        <v>60132</v>
      </c>
      <c r="AH25" s="10">
        <v>60132</v>
      </c>
      <c r="AI25" s="10">
        <v>60132</v>
      </c>
      <c r="AJ25" s="10">
        <v>60132</v>
      </c>
      <c r="AK25" s="10">
        <v>60132</v>
      </c>
      <c r="AL25" s="10">
        <v>60132</v>
      </c>
      <c r="AM25" s="10">
        <v>60132</v>
      </c>
      <c r="AN25" s="10">
        <v>60132</v>
      </c>
      <c r="AO25" s="10">
        <v>60132</v>
      </c>
      <c r="AP25" s="10">
        <v>60132</v>
      </c>
      <c r="AQ25" s="10">
        <v>60132</v>
      </c>
      <c r="AR25" s="10">
        <v>60132</v>
      </c>
      <c r="AS25" s="10">
        <v>60132</v>
      </c>
      <c r="AT25" s="10">
        <v>60132</v>
      </c>
      <c r="AU25" s="10">
        <v>60132</v>
      </c>
      <c r="AV25" s="10">
        <v>60132</v>
      </c>
      <c r="AW25" s="10">
        <v>60132</v>
      </c>
      <c r="AX25" s="10">
        <v>60132</v>
      </c>
      <c r="AY25" s="10">
        <v>60132</v>
      </c>
      <c r="AZ25" s="10">
        <v>60132</v>
      </c>
      <c r="BA25" s="10">
        <v>60132</v>
      </c>
      <c r="BB25" s="10">
        <v>60132</v>
      </c>
      <c r="BC25" s="10">
        <v>60132</v>
      </c>
      <c r="BD25" s="10">
        <v>60132</v>
      </c>
      <c r="BE25" s="10">
        <v>60132</v>
      </c>
      <c r="BF25" s="10">
        <v>60132</v>
      </c>
      <c r="BG25" s="10">
        <v>60132</v>
      </c>
      <c r="BH25" s="10">
        <v>60132</v>
      </c>
      <c r="BI25" s="10">
        <v>60132</v>
      </c>
      <c r="BJ25" s="10">
        <v>60132</v>
      </c>
    </row>
    <row r="26" spans="1:62" ht="16.5">
      <c r="A26" s="16" t="s">
        <v>49</v>
      </c>
      <c r="B26" s="9" t="s">
        <v>50</v>
      </c>
      <c r="C26" s="10">
        <v>185990</v>
      </c>
      <c r="D26" s="10">
        <v>185990</v>
      </c>
      <c r="E26" s="10">
        <v>185990</v>
      </c>
      <c r="F26" s="10">
        <v>185990</v>
      </c>
      <c r="G26" s="10">
        <v>185990</v>
      </c>
      <c r="H26" s="10">
        <v>185990</v>
      </c>
      <c r="I26" s="10">
        <v>185990</v>
      </c>
      <c r="J26" s="10">
        <v>185990</v>
      </c>
      <c r="K26" s="10">
        <v>185990</v>
      </c>
      <c r="L26" s="10">
        <v>185990</v>
      </c>
      <c r="M26" s="10">
        <v>185990</v>
      </c>
      <c r="N26" s="10">
        <v>185990</v>
      </c>
      <c r="O26" s="10">
        <v>185990</v>
      </c>
      <c r="P26" s="10">
        <v>185990</v>
      </c>
      <c r="Q26" s="10">
        <v>185990</v>
      </c>
      <c r="R26" s="10">
        <v>185990</v>
      </c>
      <c r="S26" s="10">
        <v>185990</v>
      </c>
      <c r="T26" s="10">
        <v>185990</v>
      </c>
      <c r="U26" s="10">
        <v>185990</v>
      </c>
      <c r="V26" s="10">
        <v>185990</v>
      </c>
      <c r="W26" s="10">
        <v>185990</v>
      </c>
      <c r="X26" s="10">
        <v>185990</v>
      </c>
      <c r="Y26" s="10">
        <v>185990</v>
      </c>
      <c r="Z26" s="10">
        <v>185990</v>
      </c>
      <c r="AA26" s="10">
        <v>185990</v>
      </c>
      <c r="AB26" s="10">
        <v>185990</v>
      </c>
      <c r="AC26" s="10">
        <v>185990</v>
      </c>
      <c r="AD26" s="10">
        <v>185990</v>
      </c>
      <c r="AE26" s="10">
        <v>185990</v>
      </c>
      <c r="AF26" s="10">
        <v>185990</v>
      </c>
      <c r="AG26" s="10">
        <v>185990</v>
      </c>
      <c r="AH26" s="10">
        <v>185990</v>
      </c>
      <c r="AI26" s="10">
        <v>185990</v>
      </c>
      <c r="AJ26" s="10">
        <v>185990</v>
      </c>
      <c r="AK26" s="10">
        <v>185990</v>
      </c>
      <c r="AL26" s="10">
        <v>185990</v>
      </c>
      <c r="AM26" s="10">
        <v>185990</v>
      </c>
      <c r="AN26" s="10">
        <v>185990</v>
      </c>
      <c r="AO26" s="10">
        <v>185990</v>
      </c>
      <c r="AP26" s="10">
        <v>185990</v>
      </c>
      <c r="AQ26" s="10">
        <v>185990</v>
      </c>
      <c r="AR26" s="10">
        <v>185990</v>
      </c>
      <c r="AS26" s="10">
        <v>185990</v>
      </c>
      <c r="AT26" s="10">
        <v>185990</v>
      </c>
      <c r="AU26" s="10">
        <v>185990</v>
      </c>
      <c r="AV26" s="10">
        <v>185990</v>
      </c>
      <c r="AW26" s="10">
        <v>185990</v>
      </c>
      <c r="AX26" s="10">
        <v>185990</v>
      </c>
      <c r="AY26" s="10">
        <v>185990</v>
      </c>
      <c r="AZ26" s="10">
        <v>185990</v>
      </c>
      <c r="BA26" s="10">
        <v>185990</v>
      </c>
      <c r="BB26" s="10">
        <v>185990</v>
      </c>
      <c r="BC26" s="10">
        <v>185990</v>
      </c>
      <c r="BD26" s="10">
        <v>185990</v>
      </c>
      <c r="BE26" s="10">
        <v>185990</v>
      </c>
      <c r="BF26" s="10">
        <v>185990</v>
      </c>
      <c r="BG26" s="10">
        <v>185990</v>
      </c>
      <c r="BH26" s="10">
        <v>185990</v>
      </c>
      <c r="BI26" s="10">
        <v>185990</v>
      </c>
      <c r="BJ26" s="10">
        <v>185990</v>
      </c>
    </row>
    <row r="27" spans="1:62" s="127" customFormat="1" ht="16.5">
      <c r="A27" s="125"/>
      <c r="B27" s="217" t="s">
        <v>38</v>
      </c>
      <c r="C27" s="126">
        <v>210840</v>
      </c>
      <c r="D27" s="126">
        <v>210840</v>
      </c>
      <c r="E27" s="126">
        <v>210840</v>
      </c>
      <c r="F27" s="126">
        <v>210840</v>
      </c>
      <c r="G27" s="126">
        <v>210840</v>
      </c>
      <c r="H27" s="126">
        <v>210840</v>
      </c>
      <c r="I27" s="126">
        <v>210840</v>
      </c>
      <c r="J27" s="126">
        <v>210840</v>
      </c>
      <c r="K27" s="126">
        <v>210840</v>
      </c>
      <c r="L27" s="126">
        <v>210840</v>
      </c>
      <c r="M27" s="126">
        <v>210840</v>
      </c>
      <c r="N27" s="126">
        <v>210840</v>
      </c>
      <c r="O27" s="126">
        <v>231924</v>
      </c>
      <c r="P27" s="126">
        <v>231924</v>
      </c>
      <c r="Q27" s="126">
        <v>231924</v>
      </c>
      <c r="R27" s="126">
        <v>231924</v>
      </c>
      <c r="S27" s="126">
        <v>231924</v>
      </c>
      <c r="T27" s="126">
        <v>231924</v>
      </c>
      <c r="U27" s="126">
        <v>231924</v>
      </c>
      <c r="V27" s="126">
        <v>231924</v>
      </c>
      <c r="W27" s="126">
        <v>231924</v>
      </c>
      <c r="X27" s="126">
        <v>231924</v>
      </c>
      <c r="Y27" s="126">
        <v>231924</v>
      </c>
      <c r="Z27" s="126">
        <v>231924</v>
      </c>
      <c r="AA27" s="126">
        <v>260036</v>
      </c>
      <c r="AB27" s="126">
        <v>260036</v>
      </c>
      <c r="AC27" s="126">
        <v>260036</v>
      </c>
      <c r="AD27" s="126">
        <v>260036</v>
      </c>
      <c r="AE27" s="126">
        <v>260036</v>
      </c>
      <c r="AF27" s="126">
        <v>260036</v>
      </c>
      <c r="AG27" s="126">
        <v>260036</v>
      </c>
      <c r="AH27" s="126">
        <v>260036</v>
      </c>
      <c r="AI27" s="126">
        <v>260036</v>
      </c>
      <c r="AJ27" s="126">
        <v>260036</v>
      </c>
      <c r="AK27" s="126">
        <v>260036</v>
      </c>
      <c r="AL27" s="126">
        <v>260036</v>
      </c>
      <c r="AM27" s="126">
        <v>260036</v>
      </c>
      <c r="AN27" s="126">
        <v>260036</v>
      </c>
      <c r="AO27" s="126">
        <v>260036</v>
      </c>
      <c r="AP27" s="126">
        <v>260036</v>
      </c>
      <c r="AQ27" s="126">
        <v>260036</v>
      </c>
      <c r="AR27" s="126">
        <v>260036</v>
      </c>
      <c r="AS27" s="126">
        <v>260036</v>
      </c>
      <c r="AT27" s="126">
        <v>260036</v>
      </c>
      <c r="AU27" s="126">
        <v>260036</v>
      </c>
      <c r="AV27" s="126">
        <v>260036</v>
      </c>
      <c r="AW27" s="126">
        <v>260036</v>
      </c>
      <c r="AX27" s="126">
        <v>260036</v>
      </c>
      <c r="AY27" s="126">
        <v>260036</v>
      </c>
      <c r="AZ27" s="126">
        <v>260036</v>
      </c>
      <c r="BA27" s="126">
        <v>260036</v>
      </c>
      <c r="BB27" s="126">
        <v>260036</v>
      </c>
      <c r="BC27" s="126">
        <v>260036</v>
      </c>
      <c r="BD27" s="126">
        <v>260036</v>
      </c>
      <c r="BE27" s="126">
        <v>260036</v>
      </c>
      <c r="BF27" s="126">
        <v>260036</v>
      </c>
      <c r="BG27" s="126">
        <v>260036</v>
      </c>
      <c r="BH27" s="126">
        <v>260036</v>
      </c>
      <c r="BI27" s="126">
        <v>260036</v>
      </c>
      <c r="BJ27" s="126">
        <v>260036</v>
      </c>
    </row>
    <row r="28" spans="1:62" ht="16.5">
      <c r="A28" s="16" t="s">
        <v>53</v>
      </c>
      <c r="B28" s="218"/>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row>
    <row r="29" spans="1:62" ht="16.5">
      <c r="A29" s="16" t="s">
        <v>144</v>
      </c>
      <c r="B29" s="9" t="s">
        <v>416</v>
      </c>
      <c r="C29" s="10"/>
      <c r="D29" s="10"/>
      <c r="E29" s="10"/>
      <c r="F29" s="10"/>
      <c r="G29" s="10"/>
      <c r="H29" s="10"/>
      <c r="I29" s="10"/>
      <c r="J29" s="10">
        <v>40284</v>
      </c>
      <c r="K29" s="10">
        <v>40284</v>
      </c>
      <c r="L29" s="10">
        <v>40284</v>
      </c>
      <c r="M29" s="10">
        <v>40284</v>
      </c>
      <c r="N29" s="10">
        <v>40284</v>
      </c>
      <c r="O29" s="10">
        <v>40284</v>
      </c>
      <c r="P29" s="10">
        <v>40284</v>
      </c>
      <c r="Q29" s="10">
        <v>40284</v>
      </c>
      <c r="R29" s="10">
        <v>40284</v>
      </c>
      <c r="S29" s="10">
        <v>40284</v>
      </c>
      <c r="T29" s="10">
        <v>40284</v>
      </c>
      <c r="U29" s="10">
        <v>40284</v>
      </c>
      <c r="V29" s="10">
        <v>40284</v>
      </c>
      <c r="W29" s="10">
        <v>40284</v>
      </c>
      <c r="X29" s="10">
        <v>40284</v>
      </c>
      <c r="Y29" s="10">
        <v>40284</v>
      </c>
      <c r="Z29" s="10">
        <v>40284</v>
      </c>
      <c r="AA29" s="10">
        <v>40284</v>
      </c>
      <c r="AB29" s="10">
        <v>40284</v>
      </c>
      <c r="AC29" s="10">
        <v>40284</v>
      </c>
      <c r="AD29" s="10">
        <v>40284</v>
      </c>
      <c r="AE29" s="10">
        <v>40284</v>
      </c>
      <c r="AF29" s="10">
        <v>40284</v>
      </c>
      <c r="AG29" s="10">
        <v>40284</v>
      </c>
      <c r="AH29" s="10">
        <v>40284</v>
      </c>
      <c r="AI29" s="10">
        <v>40284</v>
      </c>
      <c r="AJ29" s="10">
        <v>40284</v>
      </c>
      <c r="AK29" s="10">
        <v>40284</v>
      </c>
      <c r="AL29" s="10">
        <v>40284</v>
      </c>
      <c r="AM29" s="10">
        <v>40284</v>
      </c>
      <c r="AN29" s="10">
        <v>40284</v>
      </c>
      <c r="AO29" s="10">
        <v>40284</v>
      </c>
      <c r="AP29" s="10">
        <v>40284</v>
      </c>
      <c r="AQ29" s="10">
        <v>40284</v>
      </c>
      <c r="AR29" s="10">
        <v>40284</v>
      </c>
      <c r="AS29" s="10">
        <v>40284</v>
      </c>
      <c r="AT29" s="10">
        <v>40284</v>
      </c>
      <c r="AU29" s="10">
        <v>40284</v>
      </c>
      <c r="AV29" s="10">
        <v>40284</v>
      </c>
      <c r="AW29" s="10">
        <v>40284</v>
      </c>
      <c r="AX29" s="10">
        <v>40284</v>
      </c>
      <c r="AY29" s="10">
        <v>40284</v>
      </c>
      <c r="AZ29" s="10">
        <v>40284</v>
      </c>
      <c r="BA29" s="10">
        <v>40284</v>
      </c>
      <c r="BB29" s="10">
        <v>40284</v>
      </c>
      <c r="BC29" s="10">
        <v>40284</v>
      </c>
      <c r="BD29" s="10">
        <v>40284</v>
      </c>
      <c r="BE29" s="10">
        <v>40284</v>
      </c>
      <c r="BF29" s="10">
        <v>40284</v>
      </c>
      <c r="BG29" s="10">
        <v>40284</v>
      </c>
      <c r="BH29" s="10">
        <v>40284</v>
      </c>
      <c r="BI29" s="10">
        <v>40284</v>
      </c>
      <c r="BJ29" s="10">
        <v>40284</v>
      </c>
    </row>
    <row r="30" spans="1:62" ht="16.5">
      <c r="A30" s="16" t="s">
        <v>375</v>
      </c>
      <c r="B30" s="9" t="s">
        <v>56</v>
      </c>
      <c r="C30" s="10">
        <v>205182</v>
      </c>
      <c r="D30" s="10">
        <v>205182</v>
      </c>
      <c r="E30" s="10">
        <v>205182</v>
      </c>
      <c r="F30" s="10">
        <v>205182</v>
      </c>
      <c r="G30" s="10">
        <v>205182</v>
      </c>
      <c r="H30" s="10">
        <v>205182</v>
      </c>
      <c r="I30" s="10">
        <v>205182</v>
      </c>
      <c r="J30" s="10">
        <v>205182</v>
      </c>
      <c r="K30" s="10">
        <v>205182</v>
      </c>
      <c r="L30" s="10">
        <v>205182</v>
      </c>
      <c r="M30" s="10">
        <v>205182</v>
      </c>
      <c r="N30" s="10">
        <v>205182</v>
      </c>
      <c r="O30" s="10">
        <v>205182</v>
      </c>
      <c r="P30" s="10">
        <v>205182</v>
      </c>
      <c r="Q30" s="10">
        <v>205182</v>
      </c>
      <c r="R30" s="10">
        <v>205182</v>
      </c>
      <c r="S30" s="10">
        <v>205182</v>
      </c>
      <c r="T30" s="10">
        <v>205182</v>
      </c>
      <c r="U30" s="10">
        <v>205182</v>
      </c>
      <c r="V30" s="10">
        <v>205182</v>
      </c>
      <c r="W30" s="10">
        <v>205182</v>
      </c>
      <c r="X30" s="10">
        <v>205182</v>
      </c>
      <c r="Y30" s="10">
        <v>205182</v>
      </c>
      <c r="Z30" s="10">
        <v>205182</v>
      </c>
      <c r="AA30" s="10">
        <v>205182</v>
      </c>
      <c r="AB30" s="10">
        <v>205182</v>
      </c>
      <c r="AC30" s="10">
        <v>205182</v>
      </c>
      <c r="AD30" s="10">
        <v>205182</v>
      </c>
      <c r="AE30" s="10">
        <v>205182</v>
      </c>
      <c r="AF30" s="10">
        <v>205182</v>
      </c>
      <c r="AG30" s="10">
        <v>205182</v>
      </c>
      <c r="AH30" s="10">
        <v>205182</v>
      </c>
      <c r="AI30" s="10">
        <v>205182</v>
      </c>
      <c r="AJ30" s="10">
        <v>205182</v>
      </c>
      <c r="AK30" s="10">
        <v>205182</v>
      </c>
      <c r="AL30" s="10">
        <v>205182</v>
      </c>
      <c r="AM30" s="10">
        <v>205182</v>
      </c>
      <c r="AN30" s="10">
        <v>205182</v>
      </c>
      <c r="AO30" s="10">
        <v>205182</v>
      </c>
      <c r="AP30" s="10">
        <v>205182</v>
      </c>
      <c r="AQ30" s="10">
        <v>205182</v>
      </c>
      <c r="AR30" s="10">
        <v>205182</v>
      </c>
      <c r="AS30" s="10">
        <v>205182</v>
      </c>
      <c r="AT30" s="10">
        <v>205182</v>
      </c>
      <c r="AU30" s="10">
        <v>205182</v>
      </c>
      <c r="AV30" s="10">
        <v>205182</v>
      </c>
      <c r="AW30" s="10">
        <v>205182</v>
      </c>
      <c r="AX30" s="10">
        <v>205182</v>
      </c>
      <c r="AY30" s="10">
        <v>205182</v>
      </c>
      <c r="AZ30" s="10">
        <v>205182</v>
      </c>
      <c r="BA30" s="10">
        <v>205182</v>
      </c>
      <c r="BB30" s="10">
        <v>205182</v>
      </c>
      <c r="BC30" s="10">
        <v>205182</v>
      </c>
      <c r="BD30" s="10">
        <v>205182</v>
      </c>
      <c r="BE30" s="10">
        <v>205182</v>
      </c>
      <c r="BF30" s="10">
        <v>205182</v>
      </c>
      <c r="BG30" s="10">
        <v>205182</v>
      </c>
      <c r="BH30" s="10">
        <v>205182</v>
      </c>
      <c r="BI30" s="10">
        <v>205182</v>
      </c>
      <c r="BJ30" s="10">
        <v>205182</v>
      </c>
    </row>
    <row r="31" spans="1:62" ht="16.5">
      <c r="A31" s="16" t="s">
        <v>57</v>
      </c>
      <c r="B31" s="118" t="s">
        <v>372</v>
      </c>
      <c r="C31" s="10">
        <v>194648</v>
      </c>
      <c r="D31" s="10">
        <v>194648</v>
      </c>
      <c r="E31" s="10">
        <v>194648</v>
      </c>
      <c r="F31" s="10">
        <v>194648</v>
      </c>
      <c r="G31" s="10">
        <v>194648</v>
      </c>
      <c r="H31" s="10">
        <v>194648</v>
      </c>
      <c r="I31" s="10">
        <v>194648</v>
      </c>
      <c r="J31" s="10">
        <v>194648</v>
      </c>
      <c r="K31" s="10">
        <v>194648</v>
      </c>
      <c r="L31" s="10">
        <v>194648</v>
      </c>
      <c r="M31" s="10">
        <v>194648</v>
      </c>
      <c r="N31" s="10">
        <v>194648</v>
      </c>
      <c r="O31" s="10">
        <v>194648</v>
      </c>
      <c r="P31" s="10">
        <v>194648</v>
      </c>
      <c r="Q31" s="10">
        <v>194648</v>
      </c>
      <c r="R31" s="10">
        <v>194648</v>
      </c>
      <c r="S31" s="10">
        <v>194648</v>
      </c>
      <c r="T31" s="10">
        <v>194648</v>
      </c>
      <c r="U31" s="10">
        <v>194648</v>
      </c>
      <c r="V31" s="10">
        <v>194648</v>
      </c>
      <c r="W31" s="10">
        <v>194648</v>
      </c>
      <c r="X31" s="10">
        <v>194648</v>
      </c>
      <c r="Y31" s="10">
        <v>194648</v>
      </c>
      <c r="Z31" s="10">
        <v>194648</v>
      </c>
      <c r="AA31" s="10">
        <v>194648</v>
      </c>
      <c r="AB31" s="10">
        <v>194648</v>
      </c>
      <c r="AC31" s="10">
        <v>194648</v>
      </c>
      <c r="AD31" s="10">
        <v>194648</v>
      </c>
      <c r="AE31" s="10">
        <v>194648</v>
      </c>
      <c r="AF31" s="10">
        <v>194648</v>
      </c>
      <c r="AG31" s="10">
        <v>194648</v>
      </c>
      <c r="AH31" s="10">
        <v>194648</v>
      </c>
      <c r="AI31" s="10">
        <v>194648</v>
      </c>
      <c r="AJ31" s="10">
        <v>194648</v>
      </c>
      <c r="AK31" s="10">
        <v>194648</v>
      </c>
      <c r="AL31" s="10">
        <v>194648</v>
      </c>
      <c r="AM31" s="10">
        <v>194648</v>
      </c>
      <c r="AN31" s="10">
        <v>194648</v>
      </c>
      <c r="AO31" s="10">
        <v>194648</v>
      </c>
      <c r="AP31" s="10">
        <v>194648</v>
      </c>
      <c r="AQ31" s="10">
        <v>194648</v>
      </c>
      <c r="AR31" s="10">
        <v>194648</v>
      </c>
      <c r="AS31" s="10">
        <v>194648</v>
      </c>
      <c r="AT31" s="10">
        <v>194648</v>
      </c>
      <c r="AU31" s="10">
        <v>194648</v>
      </c>
      <c r="AV31" s="10">
        <v>194648</v>
      </c>
      <c r="AW31" s="10">
        <v>194648</v>
      </c>
      <c r="AX31" s="10">
        <v>194648</v>
      </c>
      <c r="AY31" s="10">
        <v>194648</v>
      </c>
      <c r="AZ31" s="10">
        <v>194648</v>
      </c>
      <c r="BA31" s="10">
        <v>194648</v>
      </c>
      <c r="BB31" s="10">
        <v>194648</v>
      </c>
      <c r="BC31" s="10">
        <v>194648</v>
      </c>
      <c r="BD31" s="10">
        <v>194648</v>
      </c>
      <c r="BE31" s="10">
        <v>194648</v>
      </c>
      <c r="BF31" s="10">
        <v>194648</v>
      </c>
      <c r="BG31" s="10">
        <v>194648</v>
      </c>
      <c r="BH31" s="10">
        <v>194648</v>
      </c>
      <c r="BI31" s="10">
        <v>194648</v>
      </c>
      <c r="BJ31" s="10">
        <v>194648</v>
      </c>
    </row>
    <row r="32" spans="1:62" ht="16.5">
      <c r="A32" s="16" t="s">
        <v>513</v>
      </c>
      <c r="B32" s="17" t="s">
        <v>60</v>
      </c>
      <c r="C32" s="10">
        <v>75529</v>
      </c>
      <c r="D32" s="10">
        <v>75529</v>
      </c>
      <c r="E32" s="10">
        <v>75529</v>
      </c>
      <c r="F32" s="10">
        <v>75529</v>
      </c>
      <c r="G32" s="10">
        <v>75529</v>
      </c>
      <c r="H32" s="10">
        <v>75529</v>
      </c>
      <c r="I32" s="10">
        <v>75529</v>
      </c>
      <c r="J32" s="10">
        <v>75529</v>
      </c>
      <c r="K32" s="10">
        <v>75529</v>
      </c>
      <c r="L32" s="10">
        <v>75529</v>
      </c>
      <c r="M32" s="10">
        <v>75529</v>
      </c>
      <c r="N32" s="10">
        <v>75529</v>
      </c>
      <c r="O32" s="10">
        <v>75529</v>
      </c>
      <c r="P32" s="10">
        <v>75529</v>
      </c>
      <c r="Q32" s="10">
        <v>75529</v>
      </c>
      <c r="R32" s="10">
        <v>75529</v>
      </c>
      <c r="S32" s="10">
        <v>75529</v>
      </c>
      <c r="T32" s="10">
        <v>75529</v>
      </c>
      <c r="U32" s="10">
        <v>75529</v>
      </c>
      <c r="V32" s="10">
        <v>75529</v>
      </c>
      <c r="W32" s="10">
        <v>75529</v>
      </c>
      <c r="X32" s="10">
        <v>75529</v>
      </c>
      <c r="Y32" s="10">
        <v>75529</v>
      </c>
      <c r="Z32" s="10">
        <v>75529</v>
      </c>
      <c r="AA32" s="10">
        <v>75529</v>
      </c>
      <c r="AB32" s="10">
        <v>75529</v>
      </c>
      <c r="AC32" s="10">
        <v>75529</v>
      </c>
      <c r="AD32" s="10">
        <v>75529</v>
      </c>
      <c r="AE32" s="10">
        <v>75529</v>
      </c>
      <c r="AF32" s="10">
        <v>75529</v>
      </c>
      <c r="AG32" s="10">
        <v>75529</v>
      </c>
      <c r="AH32" s="10">
        <v>75529</v>
      </c>
      <c r="AI32" s="10">
        <v>75529</v>
      </c>
      <c r="AJ32" s="10">
        <v>75529</v>
      </c>
      <c r="AK32" s="10">
        <v>75529</v>
      </c>
      <c r="AL32" s="10">
        <v>75529</v>
      </c>
      <c r="AM32" s="10">
        <v>75529</v>
      </c>
      <c r="AN32" s="10">
        <v>75529</v>
      </c>
      <c r="AO32" s="10">
        <v>75529</v>
      </c>
      <c r="AP32" s="10">
        <v>75529</v>
      </c>
      <c r="AQ32" s="10">
        <v>75529</v>
      </c>
      <c r="AR32" s="10">
        <v>75529</v>
      </c>
      <c r="AS32" s="10">
        <v>75529</v>
      </c>
      <c r="AT32" s="10">
        <v>75529</v>
      </c>
      <c r="AU32" s="10">
        <v>75529</v>
      </c>
      <c r="AV32" s="10">
        <v>75529</v>
      </c>
      <c r="AW32" s="10">
        <v>75529</v>
      </c>
      <c r="AX32" s="10">
        <v>75529</v>
      </c>
      <c r="AY32" s="10">
        <v>75529</v>
      </c>
      <c r="AZ32" s="10">
        <v>75529</v>
      </c>
      <c r="BA32" s="10">
        <v>75529</v>
      </c>
      <c r="BB32" s="10">
        <v>75529</v>
      </c>
      <c r="BC32" s="10">
        <v>75529</v>
      </c>
      <c r="BD32" s="10">
        <v>75529</v>
      </c>
      <c r="BE32" s="10">
        <v>75529</v>
      </c>
      <c r="BF32" s="10">
        <v>75529</v>
      </c>
      <c r="BG32" s="10">
        <v>75529</v>
      </c>
      <c r="BH32" s="10">
        <v>75529</v>
      </c>
      <c r="BI32" s="10">
        <v>75529</v>
      </c>
      <c r="BJ32" s="10">
        <v>75529</v>
      </c>
    </row>
    <row r="33" spans="1:62" ht="16.5">
      <c r="A33" s="16" t="s">
        <v>61</v>
      </c>
      <c r="B33" s="9" t="s">
        <v>28</v>
      </c>
      <c r="C33" s="10">
        <v>380695</v>
      </c>
      <c r="D33" s="10">
        <v>380695</v>
      </c>
      <c r="E33" s="10">
        <v>380695</v>
      </c>
      <c r="F33" s="10">
        <v>380695</v>
      </c>
      <c r="G33" s="10">
        <v>380695</v>
      </c>
      <c r="H33" s="10">
        <v>380695</v>
      </c>
      <c r="I33" s="10">
        <v>380695</v>
      </c>
      <c r="J33" s="10">
        <v>380695</v>
      </c>
      <c r="K33" s="10">
        <v>380695</v>
      </c>
      <c r="L33" s="10">
        <v>380695</v>
      </c>
      <c r="M33" s="10">
        <v>380695</v>
      </c>
      <c r="N33" s="10">
        <v>380695</v>
      </c>
      <c r="O33" s="10">
        <v>380695</v>
      </c>
      <c r="P33" s="10">
        <v>380695</v>
      </c>
      <c r="Q33" s="10">
        <v>380695</v>
      </c>
      <c r="R33" s="10">
        <v>380695</v>
      </c>
      <c r="S33" s="10">
        <v>380695</v>
      </c>
      <c r="T33" s="10">
        <v>380695</v>
      </c>
      <c r="U33" s="10">
        <v>380695</v>
      </c>
      <c r="V33" s="10">
        <v>380695</v>
      </c>
      <c r="W33" s="10">
        <v>380695</v>
      </c>
      <c r="X33" s="10">
        <v>380695</v>
      </c>
      <c r="Y33" s="10">
        <v>380695</v>
      </c>
      <c r="Z33" s="10">
        <v>380695</v>
      </c>
      <c r="AA33" s="10">
        <v>380695</v>
      </c>
      <c r="AB33" s="10">
        <v>380695</v>
      </c>
      <c r="AC33" s="10">
        <v>380695</v>
      </c>
      <c r="AD33" s="10">
        <v>380695</v>
      </c>
      <c r="AE33" s="10">
        <v>380695</v>
      </c>
      <c r="AF33" s="10">
        <v>380695</v>
      </c>
      <c r="AG33" s="10">
        <v>380695</v>
      </c>
      <c r="AH33" s="10">
        <v>380695</v>
      </c>
      <c r="AI33" s="10">
        <v>380695</v>
      </c>
      <c r="AJ33" s="10">
        <v>380695</v>
      </c>
      <c r="AK33" s="10">
        <v>380695</v>
      </c>
      <c r="AL33" s="10">
        <v>380695</v>
      </c>
      <c r="AM33" s="10">
        <v>380695</v>
      </c>
      <c r="AN33" s="10">
        <v>380695</v>
      </c>
      <c r="AO33" s="10">
        <v>380695</v>
      </c>
      <c r="AP33" s="10">
        <v>380695</v>
      </c>
      <c r="AQ33" s="10">
        <v>380695</v>
      </c>
      <c r="AR33" s="10">
        <v>380695</v>
      </c>
      <c r="AS33" s="10">
        <v>380695</v>
      </c>
      <c r="AT33" s="10">
        <v>380695</v>
      </c>
      <c r="AU33" s="10">
        <v>380695</v>
      </c>
      <c r="AV33" s="10">
        <v>380695</v>
      </c>
      <c r="AW33" s="10">
        <v>380695</v>
      </c>
      <c r="AX33" s="10">
        <v>380695</v>
      </c>
      <c r="AY33" s="10">
        <v>380695</v>
      </c>
      <c r="AZ33" s="10">
        <v>380695</v>
      </c>
      <c r="BA33" s="10">
        <v>380695</v>
      </c>
      <c r="BB33" s="10">
        <v>380695</v>
      </c>
      <c r="BC33" s="10">
        <v>380695</v>
      </c>
      <c r="BD33" s="10">
        <v>380695</v>
      </c>
      <c r="BE33" s="10">
        <v>380695</v>
      </c>
      <c r="BF33" s="10">
        <v>380695</v>
      </c>
      <c r="BG33" s="10">
        <v>380695</v>
      </c>
      <c r="BH33" s="10">
        <v>380695</v>
      </c>
      <c r="BI33" s="10">
        <v>380695</v>
      </c>
      <c r="BJ33" s="10">
        <v>380695</v>
      </c>
    </row>
    <row r="34" spans="1:62" ht="16.5">
      <c r="A34" s="16" t="s">
        <v>376</v>
      </c>
      <c r="B34" s="118" t="s">
        <v>372</v>
      </c>
      <c r="C34" s="10">
        <v>27050</v>
      </c>
      <c r="D34" s="10">
        <v>27050</v>
      </c>
      <c r="E34" s="10">
        <v>27050</v>
      </c>
      <c r="F34" s="10">
        <v>27050</v>
      </c>
      <c r="G34" s="10">
        <v>27050</v>
      </c>
      <c r="H34" s="10">
        <v>27050</v>
      </c>
      <c r="I34" s="10">
        <v>27050</v>
      </c>
      <c r="J34" s="10">
        <v>27050</v>
      </c>
      <c r="K34" s="10">
        <v>27050</v>
      </c>
      <c r="L34" s="10">
        <v>27050</v>
      </c>
      <c r="M34" s="10">
        <v>27050</v>
      </c>
      <c r="N34" s="10">
        <v>27050</v>
      </c>
      <c r="O34" s="10">
        <v>27050</v>
      </c>
      <c r="P34" s="10">
        <v>27050</v>
      </c>
      <c r="Q34" s="10">
        <v>27050</v>
      </c>
      <c r="R34" s="10">
        <v>27050</v>
      </c>
      <c r="S34" s="10">
        <v>27050</v>
      </c>
      <c r="T34" s="10">
        <v>27050</v>
      </c>
      <c r="U34" s="10">
        <v>27050</v>
      </c>
      <c r="V34" s="10">
        <v>27050</v>
      </c>
      <c r="W34" s="10">
        <v>27050</v>
      </c>
      <c r="X34" s="10">
        <v>27050</v>
      </c>
      <c r="Y34" s="10">
        <v>27050</v>
      </c>
      <c r="Z34" s="10">
        <v>27050</v>
      </c>
      <c r="AA34" s="10">
        <v>27050</v>
      </c>
      <c r="AB34" s="10">
        <v>27050</v>
      </c>
      <c r="AC34" s="10">
        <v>27050</v>
      </c>
      <c r="AD34" s="10">
        <v>27050</v>
      </c>
      <c r="AE34" s="10">
        <v>27050</v>
      </c>
      <c r="AF34" s="10">
        <v>27050</v>
      </c>
      <c r="AG34" s="10">
        <v>27050</v>
      </c>
      <c r="AH34" s="10">
        <v>27050</v>
      </c>
      <c r="AI34" s="10">
        <v>27050</v>
      </c>
      <c r="AJ34" s="10">
        <v>27050</v>
      </c>
      <c r="AK34" s="10">
        <v>27050</v>
      </c>
      <c r="AL34" s="10">
        <v>27050</v>
      </c>
      <c r="AM34" s="10">
        <v>27050</v>
      </c>
      <c r="AN34" s="10">
        <v>27050</v>
      </c>
      <c r="AO34" s="10">
        <v>27050</v>
      </c>
      <c r="AP34" s="10">
        <v>27050</v>
      </c>
      <c r="AQ34" s="10">
        <v>27050</v>
      </c>
      <c r="AR34" s="10">
        <v>27050</v>
      </c>
      <c r="AS34" s="10">
        <v>27050</v>
      </c>
      <c r="AT34" s="10">
        <v>27050</v>
      </c>
      <c r="AU34" s="10">
        <v>27050</v>
      </c>
      <c r="AV34" s="10">
        <v>27050</v>
      </c>
      <c r="AW34" s="10">
        <v>27050</v>
      </c>
      <c r="AX34" s="10">
        <v>27050</v>
      </c>
      <c r="AY34" s="10">
        <v>27050</v>
      </c>
      <c r="AZ34" s="10">
        <v>27050</v>
      </c>
      <c r="BA34" s="10">
        <v>27050</v>
      </c>
      <c r="BB34" s="10">
        <v>27050</v>
      </c>
      <c r="BC34" s="10">
        <v>27050</v>
      </c>
      <c r="BD34" s="10">
        <v>27050</v>
      </c>
      <c r="BE34" s="10">
        <v>27050</v>
      </c>
      <c r="BF34" s="10">
        <v>27050</v>
      </c>
      <c r="BG34" s="10">
        <v>27050</v>
      </c>
      <c r="BH34" s="10">
        <v>27050</v>
      </c>
      <c r="BI34" s="10">
        <v>27050</v>
      </c>
      <c r="BJ34" s="10">
        <v>27050</v>
      </c>
    </row>
    <row r="35" spans="1:62" ht="16.5">
      <c r="A35" s="16" t="s">
        <v>377</v>
      </c>
      <c r="B35" s="118" t="s">
        <v>372</v>
      </c>
      <c r="C35" s="10">
        <v>128748</v>
      </c>
      <c r="D35" s="10">
        <v>128748</v>
      </c>
      <c r="E35" s="10">
        <v>128748</v>
      </c>
      <c r="F35" s="10">
        <v>128748</v>
      </c>
      <c r="G35" s="10">
        <v>128748</v>
      </c>
      <c r="H35" s="10">
        <v>128748</v>
      </c>
      <c r="I35" s="10">
        <v>128748</v>
      </c>
      <c r="J35" s="10">
        <v>128748</v>
      </c>
      <c r="K35" s="10">
        <v>128748</v>
      </c>
      <c r="L35" s="10">
        <v>128748</v>
      </c>
      <c r="M35" s="10">
        <v>128748</v>
      </c>
      <c r="N35" s="10">
        <v>128748</v>
      </c>
      <c r="O35" s="10">
        <v>128748</v>
      </c>
      <c r="P35" s="10">
        <v>128748</v>
      </c>
      <c r="Q35" s="10">
        <v>128748</v>
      </c>
      <c r="R35" s="10">
        <v>128748</v>
      </c>
      <c r="S35" s="10">
        <v>128748</v>
      </c>
      <c r="T35" s="10">
        <v>128748</v>
      </c>
      <c r="U35" s="10">
        <v>128748</v>
      </c>
      <c r="V35" s="10">
        <v>128748</v>
      </c>
      <c r="W35" s="10">
        <v>128748</v>
      </c>
      <c r="X35" s="10">
        <v>128748</v>
      </c>
      <c r="Y35" s="10">
        <v>128748</v>
      </c>
      <c r="Z35" s="10">
        <v>128748</v>
      </c>
      <c r="AA35" s="10">
        <v>128748</v>
      </c>
      <c r="AB35" s="10">
        <v>128748</v>
      </c>
      <c r="AC35" s="10">
        <v>128748</v>
      </c>
      <c r="AD35" s="10">
        <v>128748</v>
      </c>
      <c r="AE35" s="10">
        <v>128748</v>
      </c>
      <c r="AF35" s="10">
        <v>128748</v>
      </c>
      <c r="AG35" s="10">
        <v>128748</v>
      </c>
      <c r="AH35" s="10">
        <v>128748</v>
      </c>
      <c r="AI35" s="10">
        <v>128748</v>
      </c>
      <c r="AJ35" s="10">
        <v>128748</v>
      </c>
      <c r="AK35" s="10">
        <v>128748</v>
      </c>
      <c r="AL35" s="10">
        <v>128748</v>
      </c>
      <c r="AM35" s="10">
        <v>128748</v>
      </c>
      <c r="AN35" s="10">
        <v>128748</v>
      </c>
      <c r="AO35" s="10">
        <v>128748</v>
      </c>
      <c r="AP35" s="10">
        <v>128748</v>
      </c>
      <c r="AQ35" s="10">
        <v>128748</v>
      </c>
      <c r="AR35" s="10">
        <v>128748</v>
      </c>
      <c r="AS35" s="10">
        <v>128748</v>
      </c>
      <c r="AT35" s="10">
        <v>128748</v>
      </c>
      <c r="AU35" s="10">
        <v>128748</v>
      </c>
      <c r="AV35" s="10">
        <v>128748</v>
      </c>
      <c r="AW35" s="10">
        <v>128748</v>
      </c>
      <c r="AX35" s="10">
        <v>128748</v>
      </c>
      <c r="AY35" s="10">
        <v>128748</v>
      </c>
      <c r="AZ35" s="10">
        <v>128748</v>
      </c>
      <c r="BA35" s="10">
        <v>128748</v>
      </c>
      <c r="BB35" s="10">
        <v>128748</v>
      </c>
      <c r="BC35" s="10">
        <v>128748</v>
      </c>
      <c r="BD35" s="10">
        <v>128748</v>
      </c>
      <c r="BE35" s="10">
        <v>128748</v>
      </c>
      <c r="BF35" s="10">
        <v>128748</v>
      </c>
      <c r="BG35" s="10">
        <v>128748</v>
      </c>
      <c r="BH35" s="10">
        <v>128748</v>
      </c>
      <c r="BI35" s="10">
        <v>128748</v>
      </c>
      <c r="BJ35" s="10">
        <v>128748</v>
      </c>
    </row>
    <row r="36" spans="1:62" ht="16.5">
      <c r="A36" s="16" t="s">
        <v>386</v>
      </c>
      <c r="B36" s="118" t="s">
        <v>372</v>
      </c>
      <c r="C36" s="10">
        <v>23002</v>
      </c>
      <c r="D36" s="10">
        <v>23002</v>
      </c>
      <c r="E36" s="10">
        <v>23002</v>
      </c>
      <c r="F36" s="10">
        <v>23002</v>
      </c>
      <c r="G36" s="10">
        <v>23002</v>
      </c>
      <c r="H36" s="10">
        <v>23002</v>
      </c>
      <c r="I36" s="10">
        <v>23002</v>
      </c>
      <c r="J36" s="10">
        <v>23002</v>
      </c>
      <c r="K36" s="10">
        <v>23002</v>
      </c>
      <c r="L36" s="10">
        <v>23002</v>
      </c>
      <c r="M36" s="10">
        <v>23002</v>
      </c>
      <c r="N36" s="10">
        <v>23002</v>
      </c>
      <c r="O36" s="10">
        <v>23002</v>
      </c>
      <c r="P36" s="10">
        <v>23002</v>
      </c>
      <c r="Q36" s="10">
        <v>23002</v>
      </c>
      <c r="R36" s="10">
        <v>23002</v>
      </c>
      <c r="S36" s="10">
        <v>23002</v>
      </c>
      <c r="T36" s="10">
        <v>23002</v>
      </c>
      <c r="U36" s="10">
        <v>23002</v>
      </c>
      <c r="V36" s="10">
        <v>23002</v>
      </c>
      <c r="W36" s="10">
        <v>23002</v>
      </c>
      <c r="X36" s="10">
        <v>23002</v>
      </c>
      <c r="Y36" s="10">
        <v>23002</v>
      </c>
      <c r="Z36" s="10">
        <v>23002</v>
      </c>
      <c r="AA36" s="10">
        <v>23002</v>
      </c>
      <c r="AB36" s="10">
        <v>23002</v>
      </c>
      <c r="AC36" s="10">
        <v>23002</v>
      </c>
      <c r="AD36" s="10">
        <v>23002</v>
      </c>
      <c r="AE36" s="10">
        <v>23002</v>
      </c>
      <c r="AF36" s="10">
        <v>23002</v>
      </c>
      <c r="AG36" s="10">
        <v>23002</v>
      </c>
      <c r="AH36" s="10">
        <v>23002</v>
      </c>
      <c r="AI36" s="10">
        <v>23002</v>
      </c>
      <c r="AJ36" s="10">
        <v>23002</v>
      </c>
      <c r="AK36" s="10">
        <v>23002</v>
      </c>
      <c r="AL36" s="10">
        <v>23002</v>
      </c>
      <c r="AM36" s="10">
        <v>23002</v>
      </c>
      <c r="AN36" s="10">
        <v>23002</v>
      </c>
      <c r="AO36" s="10">
        <v>23002</v>
      </c>
      <c r="AP36" s="10">
        <v>23002</v>
      </c>
      <c r="AQ36" s="10">
        <v>23002</v>
      </c>
      <c r="AR36" s="10">
        <v>23002</v>
      </c>
      <c r="AS36" s="10">
        <v>23002</v>
      </c>
      <c r="AT36" s="10">
        <v>23002</v>
      </c>
      <c r="AU36" s="10">
        <v>23002</v>
      </c>
      <c r="AV36" s="10">
        <v>23002</v>
      </c>
      <c r="AW36" s="10">
        <v>23002</v>
      </c>
      <c r="AX36" s="10">
        <v>23002</v>
      </c>
      <c r="AY36" s="10">
        <v>23002</v>
      </c>
      <c r="AZ36" s="10">
        <v>23002</v>
      </c>
      <c r="BA36" s="10">
        <v>23002</v>
      </c>
      <c r="BB36" s="10">
        <v>23002</v>
      </c>
      <c r="BC36" s="10">
        <v>23002</v>
      </c>
      <c r="BD36" s="10">
        <v>23002</v>
      </c>
      <c r="BE36" s="10">
        <v>23002</v>
      </c>
      <c r="BF36" s="10">
        <v>23002</v>
      </c>
      <c r="BG36" s="10">
        <v>23002</v>
      </c>
      <c r="BH36" s="10">
        <v>23002</v>
      </c>
      <c r="BI36" s="10">
        <v>23002</v>
      </c>
      <c r="BJ36" s="10">
        <v>23002</v>
      </c>
    </row>
    <row r="37" spans="1:62" ht="16.5">
      <c r="A37" s="16" t="s">
        <v>387</v>
      </c>
      <c r="B37" s="9" t="s">
        <v>389</v>
      </c>
      <c r="C37" s="10">
        <v>35000</v>
      </c>
      <c r="D37" s="10">
        <v>35000</v>
      </c>
      <c r="E37" s="10">
        <v>35000</v>
      </c>
      <c r="F37" s="10">
        <v>35000</v>
      </c>
      <c r="G37" s="10">
        <v>35000</v>
      </c>
      <c r="H37" s="10">
        <v>35000</v>
      </c>
      <c r="I37" s="10">
        <v>35000</v>
      </c>
      <c r="J37" s="10">
        <v>35000</v>
      </c>
      <c r="K37" s="10">
        <v>35000</v>
      </c>
      <c r="L37" s="10">
        <v>35000</v>
      </c>
      <c r="M37" s="10">
        <v>35000</v>
      </c>
      <c r="N37" s="10">
        <v>35000</v>
      </c>
      <c r="O37" s="10">
        <v>35000</v>
      </c>
      <c r="P37" s="10">
        <v>35000</v>
      </c>
      <c r="Q37" s="10">
        <v>35000</v>
      </c>
      <c r="R37" s="10">
        <v>35000</v>
      </c>
      <c r="S37" s="10">
        <v>35000</v>
      </c>
      <c r="T37" s="10">
        <v>35000</v>
      </c>
      <c r="U37" s="10">
        <v>35000</v>
      </c>
      <c r="V37" s="10">
        <v>35000</v>
      </c>
      <c r="W37" s="10">
        <v>35000</v>
      </c>
      <c r="X37" s="10">
        <v>35000</v>
      </c>
      <c r="Y37" s="10">
        <v>35000</v>
      </c>
      <c r="Z37" s="10">
        <v>35000</v>
      </c>
      <c r="AA37" s="10">
        <v>35000</v>
      </c>
      <c r="AB37" s="10">
        <v>35000</v>
      </c>
      <c r="AC37" s="10">
        <v>35000</v>
      </c>
      <c r="AD37" s="10">
        <v>35000</v>
      </c>
      <c r="AE37" s="10">
        <v>35000</v>
      </c>
      <c r="AF37" s="10">
        <v>35000</v>
      </c>
      <c r="AG37" s="10">
        <v>35000</v>
      </c>
      <c r="AH37" s="10">
        <v>35000</v>
      </c>
      <c r="AI37" s="10">
        <v>35000</v>
      </c>
      <c r="AJ37" s="10">
        <v>35000</v>
      </c>
      <c r="AK37" s="10">
        <v>35000</v>
      </c>
      <c r="AL37" s="10">
        <v>35000</v>
      </c>
      <c r="AM37" s="10">
        <v>35000</v>
      </c>
      <c r="AN37" s="10">
        <v>35000</v>
      </c>
      <c r="AO37" s="10">
        <v>35000</v>
      </c>
      <c r="AP37" s="10">
        <v>35000</v>
      </c>
      <c r="AQ37" s="10">
        <v>35000</v>
      </c>
      <c r="AR37" s="10">
        <v>35000</v>
      </c>
      <c r="AS37" s="10">
        <v>35000</v>
      </c>
      <c r="AT37" s="10">
        <v>35000</v>
      </c>
      <c r="AU37" s="10">
        <v>35000</v>
      </c>
      <c r="AV37" s="10">
        <v>35000</v>
      </c>
      <c r="AW37" s="10">
        <v>35000</v>
      </c>
      <c r="AX37" s="10">
        <v>35000</v>
      </c>
      <c r="AY37" s="10">
        <v>35000</v>
      </c>
      <c r="AZ37" s="10">
        <v>35000</v>
      </c>
      <c r="BA37" s="10">
        <v>35000</v>
      </c>
      <c r="BB37" s="10">
        <v>35000</v>
      </c>
      <c r="BC37" s="10">
        <v>35000</v>
      </c>
      <c r="BD37" s="10">
        <v>35000</v>
      </c>
      <c r="BE37" s="10">
        <v>35000</v>
      </c>
      <c r="BF37" s="10">
        <v>35000</v>
      </c>
      <c r="BG37" s="10">
        <v>35000</v>
      </c>
      <c r="BH37" s="10">
        <v>35000</v>
      </c>
      <c r="BI37" s="10">
        <v>35000</v>
      </c>
      <c r="BJ37" s="10">
        <v>35000</v>
      </c>
    </row>
    <row r="38" spans="1:62" ht="16.5">
      <c r="A38" s="16" t="s">
        <v>388</v>
      </c>
      <c r="B38" s="9" t="s">
        <v>63</v>
      </c>
      <c r="C38" s="10">
        <v>79358</v>
      </c>
      <c r="D38" s="10">
        <v>79358</v>
      </c>
      <c r="E38" s="10">
        <v>79358</v>
      </c>
      <c r="F38" s="10">
        <v>79358</v>
      </c>
      <c r="G38" s="10">
        <v>79358</v>
      </c>
      <c r="H38" s="10">
        <v>79358</v>
      </c>
      <c r="I38" s="10">
        <v>79358</v>
      </c>
      <c r="J38" s="10">
        <v>79358</v>
      </c>
      <c r="K38" s="10">
        <v>79358</v>
      </c>
      <c r="L38" s="10">
        <v>79358</v>
      </c>
      <c r="M38" s="10">
        <v>79358</v>
      </c>
      <c r="N38" s="10">
        <v>79358</v>
      </c>
      <c r="O38" s="10">
        <v>79358</v>
      </c>
      <c r="P38" s="10">
        <v>79358</v>
      </c>
      <c r="Q38" s="10">
        <v>79358</v>
      </c>
      <c r="R38" s="10">
        <v>79358</v>
      </c>
      <c r="S38" s="10">
        <v>79358</v>
      </c>
      <c r="T38" s="10">
        <v>79358</v>
      </c>
      <c r="U38" s="10">
        <v>79358</v>
      </c>
      <c r="V38" s="10">
        <v>79358</v>
      </c>
      <c r="W38" s="10">
        <v>79358</v>
      </c>
      <c r="X38" s="10">
        <v>79358</v>
      </c>
      <c r="Y38" s="10">
        <v>79358</v>
      </c>
      <c r="Z38" s="10">
        <v>79358</v>
      </c>
      <c r="AA38" s="10">
        <v>79358</v>
      </c>
      <c r="AB38" s="10">
        <v>79358</v>
      </c>
      <c r="AC38" s="10">
        <v>79358</v>
      </c>
      <c r="AD38" s="10">
        <v>79358</v>
      </c>
      <c r="AE38" s="10">
        <v>79358</v>
      </c>
      <c r="AF38" s="10">
        <v>79358</v>
      </c>
      <c r="AG38" s="10">
        <v>79358</v>
      </c>
      <c r="AH38" s="10">
        <v>79358</v>
      </c>
      <c r="AI38" s="10">
        <v>79358</v>
      </c>
      <c r="AJ38" s="10">
        <v>79358</v>
      </c>
      <c r="AK38" s="10">
        <v>79358</v>
      </c>
      <c r="AL38" s="10">
        <v>79358</v>
      </c>
      <c r="AM38" s="10">
        <v>79358</v>
      </c>
      <c r="AN38" s="10">
        <v>79358</v>
      </c>
      <c r="AO38" s="10">
        <v>79358</v>
      </c>
      <c r="AP38" s="10">
        <v>79358</v>
      </c>
      <c r="AQ38" s="10">
        <v>79358</v>
      </c>
      <c r="AR38" s="10">
        <v>79358</v>
      </c>
      <c r="AS38" s="10">
        <v>79358</v>
      </c>
      <c r="AT38" s="10">
        <v>79358</v>
      </c>
      <c r="AU38" s="10">
        <v>79358</v>
      </c>
      <c r="AV38" s="10">
        <v>79358</v>
      </c>
      <c r="AW38" s="10">
        <v>79358</v>
      </c>
      <c r="AX38" s="10">
        <v>79358</v>
      </c>
      <c r="AY38" s="10">
        <v>79358</v>
      </c>
      <c r="AZ38" s="10">
        <v>79358</v>
      </c>
      <c r="BA38" s="10">
        <v>79358</v>
      </c>
      <c r="BB38" s="10">
        <v>79358</v>
      </c>
      <c r="BC38" s="10">
        <v>79358</v>
      </c>
      <c r="BD38" s="10">
        <v>79358</v>
      </c>
      <c r="BE38" s="10">
        <v>79358</v>
      </c>
      <c r="BF38" s="10">
        <v>79358</v>
      </c>
      <c r="BG38" s="10">
        <v>79358</v>
      </c>
      <c r="BH38" s="10">
        <v>79358</v>
      </c>
      <c r="BI38" s="10">
        <v>79358</v>
      </c>
      <c r="BJ38" s="10">
        <v>79358</v>
      </c>
    </row>
    <row r="39" spans="1:62" ht="16.5">
      <c r="A39" s="16" t="s">
        <v>64</v>
      </c>
      <c r="B39" s="17" t="s">
        <v>390</v>
      </c>
      <c r="C39" s="10">
        <v>213156</v>
      </c>
      <c r="D39" s="10">
        <v>213156</v>
      </c>
      <c r="E39" s="10">
        <v>213156</v>
      </c>
      <c r="F39" s="10">
        <v>213156</v>
      </c>
      <c r="G39" s="10">
        <v>213156</v>
      </c>
      <c r="H39" s="10">
        <v>213156</v>
      </c>
      <c r="I39" s="10">
        <v>213156</v>
      </c>
      <c r="J39" s="10">
        <v>213156</v>
      </c>
      <c r="K39" s="10">
        <v>213156</v>
      </c>
      <c r="L39" s="10">
        <v>213156</v>
      </c>
      <c r="M39" s="10">
        <v>213156</v>
      </c>
      <c r="N39" s="10">
        <v>213156</v>
      </c>
      <c r="O39" s="10">
        <v>213156</v>
      </c>
      <c r="P39" s="10">
        <v>213156</v>
      </c>
      <c r="Q39" s="10">
        <v>213156</v>
      </c>
      <c r="R39" s="10">
        <v>213156</v>
      </c>
      <c r="S39" s="10">
        <v>213156</v>
      </c>
      <c r="T39" s="10">
        <v>213156</v>
      </c>
      <c r="U39" s="10">
        <v>213156</v>
      </c>
      <c r="V39" s="10">
        <v>213156</v>
      </c>
      <c r="W39" s="10">
        <v>213156</v>
      </c>
      <c r="X39" s="10">
        <v>213156</v>
      </c>
      <c r="Y39" s="10">
        <v>213156</v>
      </c>
      <c r="Z39" s="10">
        <v>213156</v>
      </c>
      <c r="AA39" s="10">
        <v>213156</v>
      </c>
      <c r="AB39" s="10">
        <v>213156</v>
      </c>
      <c r="AC39" s="10">
        <v>213156</v>
      </c>
      <c r="AD39" s="10">
        <v>213156</v>
      </c>
      <c r="AE39" s="10">
        <v>213156</v>
      </c>
      <c r="AF39" s="10">
        <v>213156</v>
      </c>
      <c r="AG39" s="10">
        <v>213156</v>
      </c>
      <c r="AH39" s="10">
        <v>213156</v>
      </c>
      <c r="AI39" s="10">
        <v>213156</v>
      </c>
      <c r="AJ39" s="10">
        <v>213156</v>
      </c>
      <c r="AK39" s="10">
        <v>213156</v>
      </c>
      <c r="AL39" s="10">
        <v>213156</v>
      </c>
      <c r="AM39" s="10">
        <v>213156</v>
      </c>
      <c r="AN39" s="10">
        <v>213156</v>
      </c>
      <c r="AO39" s="10">
        <v>213156</v>
      </c>
      <c r="AP39" s="10">
        <v>213156</v>
      </c>
      <c r="AQ39" s="10">
        <v>213156</v>
      </c>
      <c r="AR39" s="10">
        <v>213156</v>
      </c>
      <c r="AS39" s="10">
        <v>213156</v>
      </c>
      <c r="AT39" s="10">
        <v>213156</v>
      </c>
      <c r="AU39" s="10">
        <v>213156</v>
      </c>
      <c r="AV39" s="10">
        <v>213156</v>
      </c>
      <c r="AW39" s="10">
        <v>213156</v>
      </c>
      <c r="AX39" s="10">
        <v>213156</v>
      </c>
      <c r="AY39" s="10">
        <v>213156</v>
      </c>
      <c r="AZ39" s="10">
        <v>213156</v>
      </c>
      <c r="BA39" s="10">
        <v>213156</v>
      </c>
      <c r="BB39" s="10">
        <v>213156</v>
      </c>
      <c r="BC39" s="10">
        <v>213156</v>
      </c>
      <c r="BD39" s="10">
        <v>213156</v>
      </c>
      <c r="BE39" s="10">
        <v>213156</v>
      </c>
      <c r="BF39" s="10">
        <v>213156</v>
      </c>
      <c r="BG39" s="10">
        <v>213156</v>
      </c>
      <c r="BH39" s="10">
        <v>213156</v>
      </c>
      <c r="BI39" s="10">
        <v>213156</v>
      </c>
      <c r="BJ39" s="10">
        <v>213156</v>
      </c>
    </row>
    <row r="40" spans="1:62" ht="16.5">
      <c r="A40" s="16" t="s">
        <v>150</v>
      </c>
      <c r="B40" s="9" t="s">
        <v>103</v>
      </c>
      <c r="C40" s="10">
        <v>125442</v>
      </c>
      <c r="D40" s="10">
        <v>125442</v>
      </c>
      <c r="E40" s="10">
        <v>125442</v>
      </c>
      <c r="F40" s="10">
        <v>125442</v>
      </c>
      <c r="G40" s="10">
        <v>125442</v>
      </c>
      <c r="H40" s="10">
        <v>125442</v>
      </c>
      <c r="I40" s="10">
        <v>125442</v>
      </c>
      <c r="J40" s="10">
        <v>125442</v>
      </c>
      <c r="K40" s="10">
        <v>125442</v>
      </c>
      <c r="L40" s="10">
        <v>125442</v>
      </c>
      <c r="M40" s="10">
        <v>125442</v>
      </c>
      <c r="N40" s="10">
        <v>125442</v>
      </c>
      <c r="O40" s="10">
        <v>125442</v>
      </c>
      <c r="P40" s="10">
        <v>125442</v>
      </c>
      <c r="Q40" s="10">
        <v>125442</v>
      </c>
      <c r="R40" s="10">
        <v>125442</v>
      </c>
      <c r="S40" s="10">
        <v>125442</v>
      </c>
      <c r="T40" s="10">
        <v>125442</v>
      </c>
      <c r="U40" s="10">
        <v>125442</v>
      </c>
      <c r="V40" s="10">
        <v>125442</v>
      </c>
      <c r="W40" s="10">
        <v>125442</v>
      </c>
      <c r="X40" s="10">
        <v>125442</v>
      </c>
      <c r="Y40" s="10">
        <v>125442</v>
      </c>
      <c r="Z40" s="10">
        <v>125442</v>
      </c>
      <c r="AA40" s="10">
        <v>125442</v>
      </c>
      <c r="AB40" s="10">
        <v>125442</v>
      </c>
      <c r="AC40" s="10">
        <v>125442</v>
      </c>
      <c r="AD40" s="10">
        <v>125442</v>
      </c>
      <c r="AE40" s="10">
        <v>125442</v>
      </c>
      <c r="AF40" s="10">
        <v>125442</v>
      </c>
      <c r="AG40" s="10">
        <v>125442</v>
      </c>
      <c r="AH40" s="10">
        <v>125442</v>
      </c>
      <c r="AI40" s="10">
        <v>125442</v>
      </c>
      <c r="AJ40" s="10">
        <v>125442</v>
      </c>
      <c r="AK40" s="10">
        <v>125442</v>
      </c>
      <c r="AL40" s="10">
        <v>125442</v>
      </c>
      <c r="AM40" s="10">
        <v>125442</v>
      </c>
      <c r="AN40" s="10">
        <v>125442</v>
      </c>
      <c r="AO40" s="10">
        <v>125442</v>
      </c>
      <c r="AP40" s="10">
        <v>125442</v>
      </c>
      <c r="AQ40" s="10">
        <v>125442</v>
      </c>
      <c r="AR40" s="10">
        <v>125442</v>
      </c>
      <c r="AS40" s="10">
        <v>125442</v>
      </c>
      <c r="AT40" s="10">
        <v>125442</v>
      </c>
      <c r="AU40" s="10">
        <v>125442</v>
      </c>
      <c r="AV40" s="10">
        <v>125442</v>
      </c>
      <c r="AW40" s="10">
        <v>125442</v>
      </c>
      <c r="AX40" s="10">
        <v>125442</v>
      </c>
      <c r="AY40" s="10">
        <v>125442</v>
      </c>
      <c r="AZ40" s="10">
        <v>125442</v>
      </c>
      <c r="BA40" s="10">
        <v>125442</v>
      </c>
      <c r="BB40" s="10">
        <v>125442</v>
      </c>
      <c r="BC40" s="10">
        <v>125442</v>
      </c>
      <c r="BD40" s="10">
        <v>125442</v>
      </c>
      <c r="BE40" s="10">
        <v>125442</v>
      </c>
      <c r="BF40" s="10">
        <v>125442</v>
      </c>
      <c r="BG40" s="10">
        <v>125442</v>
      </c>
      <c r="BH40" s="10">
        <v>125442</v>
      </c>
      <c r="BI40" s="10">
        <v>125442</v>
      </c>
      <c r="BJ40" s="10">
        <v>125442</v>
      </c>
    </row>
    <row r="41" spans="1:62" ht="16.5">
      <c r="A41" s="16" t="s">
        <v>66</v>
      </c>
      <c r="B41" s="9" t="s">
        <v>67</v>
      </c>
      <c r="C41" s="10">
        <v>155196</v>
      </c>
      <c r="D41" s="10">
        <v>155196</v>
      </c>
      <c r="E41" s="10">
        <v>155196</v>
      </c>
      <c r="F41" s="10">
        <v>155196</v>
      </c>
      <c r="G41" s="10">
        <v>155196</v>
      </c>
      <c r="H41" s="10">
        <v>155196</v>
      </c>
      <c r="I41" s="10">
        <v>155196</v>
      </c>
      <c r="J41" s="10">
        <v>155196</v>
      </c>
      <c r="K41" s="10">
        <v>155196</v>
      </c>
      <c r="L41" s="10">
        <v>155196</v>
      </c>
      <c r="M41" s="10">
        <v>155196</v>
      </c>
      <c r="N41" s="10">
        <v>155196</v>
      </c>
      <c r="O41" s="10">
        <v>155196</v>
      </c>
      <c r="P41" s="10">
        <v>155196</v>
      </c>
      <c r="Q41" s="10">
        <v>155196</v>
      </c>
      <c r="R41" s="10">
        <v>155196</v>
      </c>
      <c r="S41" s="10">
        <v>155196</v>
      </c>
      <c r="T41" s="10">
        <v>155196</v>
      </c>
      <c r="U41" s="10">
        <v>155196</v>
      </c>
      <c r="V41" s="10">
        <v>155196</v>
      </c>
      <c r="W41" s="10">
        <v>155196</v>
      </c>
      <c r="X41" s="10">
        <v>155196</v>
      </c>
      <c r="Y41" s="10">
        <v>155196</v>
      </c>
      <c r="Z41" s="10">
        <v>155196</v>
      </c>
      <c r="AA41" s="10">
        <v>155196</v>
      </c>
      <c r="AB41" s="10">
        <v>155196</v>
      </c>
      <c r="AC41" s="10">
        <v>155196</v>
      </c>
      <c r="AD41" s="10">
        <v>155196</v>
      </c>
      <c r="AE41" s="10">
        <v>155196</v>
      </c>
      <c r="AF41" s="10">
        <v>155196</v>
      </c>
      <c r="AG41" s="10">
        <v>155196</v>
      </c>
      <c r="AH41" s="10">
        <v>155196</v>
      </c>
      <c r="AI41" s="10">
        <v>155196</v>
      </c>
      <c r="AJ41" s="10">
        <v>155196</v>
      </c>
      <c r="AK41" s="10">
        <v>155196</v>
      </c>
      <c r="AL41" s="10">
        <v>155196</v>
      </c>
      <c r="AM41" s="10">
        <v>155196</v>
      </c>
      <c r="AN41" s="10">
        <v>155196</v>
      </c>
      <c r="AO41" s="10">
        <v>155196</v>
      </c>
      <c r="AP41" s="10">
        <v>155196</v>
      </c>
      <c r="AQ41" s="10">
        <v>155196</v>
      </c>
      <c r="AR41" s="10">
        <v>155196</v>
      </c>
      <c r="AS41" s="10">
        <v>155196</v>
      </c>
      <c r="AT41" s="10">
        <v>155196</v>
      </c>
      <c r="AU41" s="10">
        <v>155196</v>
      </c>
      <c r="AV41" s="10">
        <v>155196</v>
      </c>
      <c r="AW41" s="10">
        <v>155196</v>
      </c>
      <c r="AX41" s="10">
        <v>155196</v>
      </c>
      <c r="AY41" s="10">
        <v>155196</v>
      </c>
      <c r="AZ41" s="10">
        <v>155196</v>
      </c>
      <c r="BA41" s="10">
        <v>155196</v>
      </c>
      <c r="BB41" s="10">
        <v>155196</v>
      </c>
      <c r="BC41" s="10">
        <v>155196</v>
      </c>
      <c r="BD41" s="10">
        <v>155196</v>
      </c>
      <c r="BE41" s="10">
        <v>155196</v>
      </c>
      <c r="BF41" s="10">
        <v>155196</v>
      </c>
      <c r="BG41" s="10">
        <v>155196</v>
      </c>
      <c r="BH41" s="10">
        <v>155196</v>
      </c>
      <c r="BI41" s="10">
        <v>155196</v>
      </c>
      <c r="BJ41" s="10">
        <v>155196</v>
      </c>
    </row>
    <row r="42" spans="1:62" ht="16.5">
      <c r="A42" s="16" t="s">
        <v>384</v>
      </c>
      <c r="B42" s="9" t="s">
        <v>385</v>
      </c>
      <c r="C42" s="10">
        <v>145800</v>
      </c>
      <c r="D42" s="10">
        <v>145800</v>
      </c>
      <c r="E42" s="10">
        <v>145800</v>
      </c>
      <c r="F42" s="10">
        <v>145800</v>
      </c>
      <c r="G42" s="10">
        <v>145800</v>
      </c>
      <c r="H42" s="10">
        <v>145800</v>
      </c>
      <c r="I42" s="10">
        <v>145800</v>
      </c>
      <c r="J42" s="10">
        <v>145800</v>
      </c>
      <c r="K42" s="10">
        <v>145800</v>
      </c>
      <c r="L42" s="10">
        <v>145800</v>
      </c>
      <c r="M42" s="10">
        <v>145800</v>
      </c>
      <c r="N42" s="10">
        <v>145800</v>
      </c>
      <c r="O42" s="10">
        <v>145800</v>
      </c>
      <c r="P42" s="10">
        <v>145800</v>
      </c>
      <c r="Q42" s="10">
        <v>145800</v>
      </c>
      <c r="R42" s="10">
        <v>145800</v>
      </c>
      <c r="S42" s="10">
        <v>145800</v>
      </c>
      <c r="T42" s="10">
        <v>145800</v>
      </c>
      <c r="U42" s="10">
        <v>145800</v>
      </c>
      <c r="V42" s="10">
        <v>145800</v>
      </c>
      <c r="W42" s="10">
        <v>145800</v>
      </c>
      <c r="X42" s="10">
        <v>145800</v>
      </c>
      <c r="Y42" s="10">
        <v>145800</v>
      </c>
      <c r="Z42" s="10">
        <v>145800</v>
      </c>
      <c r="AA42" s="10">
        <v>145800</v>
      </c>
      <c r="AB42" s="10">
        <v>145800</v>
      </c>
      <c r="AC42" s="10">
        <v>145800</v>
      </c>
      <c r="AD42" s="10">
        <v>145800</v>
      </c>
      <c r="AE42" s="10">
        <v>145800</v>
      </c>
      <c r="AF42" s="10">
        <v>145800</v>
      </c>
      <c r="AG42" s="10">
        <v>145800</v>
      </c>
      <c r="AH42" s="10">
        <v>145800</v>
      </c>
      <c r="AI42" s="10">
        <v>145800</v>
      </c>
      <c r="AJ42" s="10">
        <v>145800</v>
      </c>
      <c r="AK42" s="10">
        <v>145800</v>
      </c>
      <c r="AL42" s="10">
        <v>145800</v>
      </c>
      <c r="AM42" s="10">
        <v>145800</v>
      </c>
      <c r="AN42" s="10">
        <v>145800</v>
      </c>
      <c r="AO42" s="10">
        <v>145800</v>
      </c>
      <c r="AP42" s="10">
        <v>145800</v>
      </c>
      <c r="AQ42" s="10">
        <v>145800</v>
      </c>
      <c r="AR42" s="10">
        <v>145800</v>
      </c>
      <c r="AS42" s="10">
        <v>145800</v>
      </c>
      <c r="AT42" s="10">
        <v>145800</v>
      </c>
      <c r="AU42" s="10">
        <v>145800</v>
      </c>
      <c r="AV42" s="10">
        <v>145800</v>
      </c>
      <c r="AW42" s="10">
        <v>145800</v>
      </c>
      <c r="AX42" s="10">
        <v>145800</v>
      </c>
      <c r="AY42" s="10">
        <v>145800</v>
      </c>
      <c r="AZ42" s="10">
        <v>145800</v>
      </c>
      <c r="BA42" s="10">
        <v>145800</v>
      </c>
      <c r="BB42" s="10">
        <v>145800</v>
      </c>
      <c r="BC42" s="10">
        <v>145800</v>
      </c>
      <c r="BD42" s="10">
        <v>145800</v>
      </c>
      <c r="BE42" s="10">
        <v>145800</v>
      </c>
      <c r="BF42" s="10">
        <v>145800</v>
      </c>
      <c r="BG42" s="10">
        <v>145800</v>
      </c>
      <c r="BH42" s="10">
        <v>145800</v>
      </c>
      <c r="BI42" s="10">
        <v>145800</v>
      </c>
      <c r="BJ42" s="10">
        <v>145800</v>
      </c>
    </row>
    <row r="43" spans="1:62" ht="16.5">
      <c r="A43" s="16" t="s">
        <v>382</v>
      </c>
      <c r="B43" s="17" t="s">
        <v>77</v>
      </c>
      <c r="C43" s="10">
        <v>85422</v>
      </c>
      <c r="D43" s="10">
        <v>85422</v>
      </c>
      <c r="E43" s="10">
        <v>85422</v>
      </c>
      <c r="F43" s="10">
        <v>85422</v>
      </c>
      <c r="G43" s="10">
        <v>85422</v>
      </c>
      <c r="H43" s="10">
        <v>85422</v>
      </c>
      <c r="I43" s="10">
        <v>85422</v>
      </c>
      <c r="J43" s="10">
        <v>85422</v>
      </c>
      <c r="K43" s="10">
        <v>85422</v>
      </c>
      <c r="L43" s="10">
        <v>85422</v>
      </c>
      <c r="M43" s="10">
        <v>85422</v>
      </c>
      <c r="N43" s="10">
        <v>85422</v>
      </c>
      <c r="O43" s="10">
        <v>85422</v>
      </c>
      <c r="P43" s="10">
        <v>85422</v>
      </c>
      <c r="Q43" s="10">
        <v>85422</v>
      </c>
      <c r="R43" s="10">
        <v>85422</v>
      </c>
      <c r="S43" s="10">
        <v>85422</v>
      </c>
      <c r="T43" s="10">
        <v>85422</v>
      </c>
      <c r="U43" s="10">
        <v>85422</v>
      </c>
      <c r="V43" s="10">
        <v>85422</v>
      </c>
      <c r="W43" s="10">
        <v>85422</v>
      </c>
      <c r="X43" s="10">
        <v>85422</v>
      </c>
      <c r="Y43" s="10">
        <v>85422</v>
      </c>
      <c r="Z43" s="10">
        <v>85422</v>
      </c>
      <c r="AA43" s="10">
        <v>99239</v>
      </c>
      <c r="AB43" s="10">
        <v>99239</v>
      </c>
      <c r="AC43" s="10">
        <v>99239</v>
      </c>
      <c r="AD43" s="10">
        <v>99239</v>
      </c>
      <c r="AE43" s="10">
        <v>99239</v>
      </c>
      <c r="AF43" s="10">
        <v>99239</v>
      </c>
      <c r="AG43" s="10">
        <v>99239</v>
      </c>
      <c r="AH43" s="10">
        <v>99239</v>
      </c>
      <c r="AI43" s="10">
        <v>99239</v>
      </c>
      <c r="AJ43" s="10">
        <v>99239</v>
      </c>
      <c r="AK43" s="10">
        <v>99239</v>
      </c>
      <c r="AL43" s="10">
        <v>99239</v>
      </c>
      <c r="AM43" s="10">
        <v>99239</v>
      </c>
      <c r="AN43" s="10">
        <v>99239</v>
      </c>
      <c r="AO43" s="10">
        <v>99239</v>
      </c>
      <c r="AP43" s="10">
        <v>99239</v>
      </c>
      <c r="AQ43" s="10">
        <v>99239</v>
      </c>
      <c r="AR43" s="10">
        <v>99239</v>
      </c>
      <c r="AS43" s="10">
        <v>99239</v>
      </c>
      <c r="AT43" s="10">
        <v>99239</v>
      </c>
      <c r="AU43" s="10">
        <v>99239</v>
      </c>
      <c r="AV43" s="10">
        <v>99239</v>
      </c>
      <c r="AW43" s="10">
        <v>99239</v>
      </c>
      <c r="AX43" s="10">
        <v>99239</v>
      </c>
      <c r="AY43" s="10">
        <v>99239</v>
      </c>
      <c r="AZ43" s="10">
        <v>99239</v>
      </c>
      <c r="BA43" s="10">
        <v>99239</v>
      </c>
      <c r="BB43" s="10">
        <v>99239</v>
      </c>
      <c r="BC43" s="10">
        <v>99239</v>
      </c>
      <c r="BD43" s="10">
        <v>99239</v>
      </c>
      <c r="BE43" s="10">
        <v>99239</v>
      </c>
      <c r="BF43" s="10">
        <v>99239</v>
      </c>
      <c r="BG43" s="10">
        <v>99239</v>
      </c>
      <c r="BH43" s="10">
        <v>99239</v>
      </c>
      <c r="BI43" s="10">
        <v>99239</v>
      </c>
      <c r="BJ43" s="10">
        <v>99239</v>
      </c>
    </row>
    <row r="44" spans="1:62" ht="16.5">
      <c r="A44" s="16" t="s">
        <v>68</v>
      </c>
      <c r="B44" s="9" t="s">
        <v>381</v>
      </c>
      <c r="C44" s="10">
        <v>154003</v>
      </c>
      <c r="D44" s="10">
        <v>154003</v>
      </c>
      <c r="E44" s="10">
        <v>154003</v>
      </c>
      <c r="F44" s="10">
        <v>154003</v>
      </c>
      <c r="G44" s="10">
        <v>154003</v>
      </c>
      <c r="H44" s="10">
        <v>154003</v>
      </c>
      <c r="I44" s="10">
        <v>154003</v>
      </c>
      <c r="J44" s="10">
        <v>154003</v>
      </c>
      <c r="K44" s="10">
        <v>154003</v>
      </c>
      <c r="L44" s="10">
        <v>154003</v>
      </c>
      <c r="M44" s="10">
        <v>154003</v>
      </c>
      <c r="N44" s="10">
        <v>154003</v>
      </c>
      <c r="O44" s="10">
        <v>154003</v>
      </c>
      <c r="P44" s="10">
        <v>154003</v>
      </c>
      <c r="Q44" s="10">
        <v>154003</v>
      </c>
      <c r="R44" s="10">
        <v>154003</v>
      </c>
      <c r="S44" s="10">
        <v>154003</v>
      </c>
      <c r="T44" s="10">
        <v>154003</v>
      </c>
      <c r="U44" s="10">
        <v>154003</v>
      </c>
      <c r="V44" s="10">
        <v>154003</v>
      </c>
      <c r="W44" s="10">
        <v>154003</v>
      </c>
      <c r="X44" s="10">
        <v>154003</v>
      </c>
      <c r="Y44" s="10">
        <v>154003</v>
      </c>
      <c r="Z44" s="10">
        <v>154003</v>
      </c>
      <c r="AA44" s="10">
        <v>154003</v>
      </c>
      <c r="AB44" s="10">
        <v>154003</v>
      </c>
      <c r="AC44" s="10">
        <v>154003</v>
      </c>
      <c r="AD44" s="10">
        <v>154003</v>
      </c>
      <c r="AE44" s="10">
        <v>154003</v>
      </c>
      <c r="AF44" s="10">
        <v>154003</v>
      </c>
      <c r="AG44" s="10">
        <v>154003</v>
      </c>
      <c r="AH44" s="10">
        <v>154003</v>
      </c>
      <c r="AI44" s="10">
        <v>154003</v>
      </c>
      <c r="AJ44" s="10">
        <v>154003</v>
      </c>
      <c r="AK44" s="10">
        <v>154003</v>
      </c>
      <c r="AL44" s="10">
        <v>154003</v>
      </c>
      <c r="AM44" s="10">
        <v>154003</v>
      </c>
      <c r="AN44" s="10">
        <v>154003</v>
      </c>
      <c r="AO44" s="10">
        <v>154003</v>
      </c>
      <c r="AP44" s="10">
        <v>154003</v>
      </c>
      <c r="AQ44" s="10">
        <v>154003</v>
      </c>
      <c r="AR44" s="10">
        <v>154003</v>
      </c>
      <c r="AS44" s="10">
        <v>154003</v>
      </c>
      <c r="AT44" s="10">
        <v>154003</v>
      </c>
      <c r="AU44" s="10">
        <v>154003</v>
      </c>
      <c r="AV44" s="10">
        <v>154003</v>
      </c>
      <c r="AW44" s="10">
        <v>154003</v>
      </c>
      <c r="AX44" s="10">
        <v>154003</v>
      </c>
      <c r="AY44" s="10">
        <v>154003</v>
      </c>
      <c r="AZ44" s="10">
        <v>154003</v>
      </c>
      <c r="BA44" s="10">
        <v>154003</v>
      </c>
      <c r="BB44" s="10">
        <v>154003</v>
      </c>
      <c r="BC44" s="10">
        <v>154003</v>
      </c>
      <c r="BD44" s="10">
        <v>154003</v>
      </c>
      <c r="BE44" s="10">
        <v>154003</v>
      </c>
      <c r="BF44" s="10">
        <v>154003</v>
      </c>
      <c r="BG44" s="10">
        <v>154003</v>
      </c>
      <c r="BH44" s="10">
        <v>154003</v>
      </c>
      <c r="BI44" s="10">
        <v>154003</v>
      </c>
      <c r="BJ44" s="10">
        <v>154003</v>
      </c>
    </row>
    <row r="45" spans="1:62" ht="16.5">
      <c r="A45" s="16" t="s">
        <v>379</v>
      </c>
      <c r="B45" s="9" t="s">
        <v>380</v>
      </c>
      <c r="C45" s="10">
        <v>128738</v>
      </c>
      <c r="D45" s="10">
        <v>128738</v>
      </c>
      <c r="E45" s="10">
        <v>128738</v>
      </c>
      <c r="F45" s="10">
        <v>128738</v>
      </c>
      <c r="G45" s="10">
        <v>128738</v>
      </c>
      <c r="H45" s="10">
        <v>128738</v>
      </c>
      <c r="I45" s="10">
        <v>128738</v>
      </c>
      <c r="J45" s="10">
        <v>128738</v>
      </c>
      <c r="K45" s="10">
        <v>128738</v>
      </c>
      <c r="L45" s="10">
        <v>128738</v>
      </c>
      <c r="M45" s="10">
        <v>128738</v>
      </c>
      <c r="N45" s="10">
        <v>128738</v>
      </c>
      <c r="O45" s="10">
        <v>128738</v>
      </c>
      <c r="P45" s="10">
        <v>128738</v>
      </c>
      <c r="Q45" s="10">
        <v>128738</v>
      </c>
      <c r="R45" s="10">
        <v>128738</v>
      </c>
      <c r="S45" s="10">
        <v>128738</v>
      </c>
      <c r="T45" s="10">
        <v>128738</v>
      </c>
      <c r="U45" s="10">
        <v>128738</v>
      </c>
      <c r="V45" s="10">
        <v>128738</v>
      </c>
      <c r="W45" s="10">
        <v>128738</v>
      </c>
      <c r="X45" s="10">
        <v>128738</v>
      </c>
      <c r="Y45" s="10">
        <v>128738</v>
      </c>
      <c r="Z45" s="10">
        <v>128738</v>
      </c>
      <c r="AA45" s="10">
        <v>128738</v>
      </c>
      <c r="AB45" s="10">
        <v>128738</v>
      </c>
      <c r="AC45" s="10">
        <v>128738</v>
      </c>
      <c r="AD45" s="10">
        <v>128738</v>
      </c>
      <c r="AE45" s="10">
        <v>128738</v>
      </c>
      <c r="AF45" s="10">
        <v>128738</v>
      </c>
      <c r="AG45" s="10">
        <v>128738</v>
      </c>
      <c r="AH45" s="10">
        <v>128738</v>
      </c>
      <c r="AI45" s="10">
        <v>128738</v>
      </c>
      <c r="AJ45" s="10">
        <v>128738</v>
      </c>
      <c r="AK45" s="10">
        <v>128738</v>
      </c>
      <c r="AL45" s="10">
        <v>128738</v>
      </c>
      <c r="AM45" s="10">
        <v>128738</v>
      </c>
      <c r="AN45" s="10">
        <v>128738</v>
      </c>
      <c r="AO45" s="10">
        <v>128738</v>
      </c>
      <c r="AP45" s="10">
        <v>128738</v>
      </c>
      <c r="AQ45" s="10">
        <v>128738</v>
      </c>
      <c r="AR45" s="10">
        <v>128738</v>
      </c>
      <c r="AS45" s="10">
        <v>128738</v>
      </c>
      <c r="AT45" s="10">
        <v>128738</v>
      </c>
      <c r="AU45" s="10">
        <v>128738</v>
      </c>
      <c r="AV45" s="10">
        <v>128738</v>
      </c>
      <c r="AW45" s="10">
        <v>128738</v>
      </c>
      <c r="AX45" s="10">
        <v>128738</v>
      </c>
      <c r="AY45" s="10">
        <v>128738</v>
      </c>
      <c r="AZ45" s="10">
        <v>128738</v>
      </c>
      <c r="BA45" s="10">
        <v>128738</v>
      </c>
      <c r="BB45" s="10">
        <v>128738</v>
      </c>
      <c r="BC45" s="10">
        <v>128738</v>
      </c>
      <c r="BD45" s="10">
        <v>128738</v>
      </c>
      <c r="BE45" s="10">
        <v>128738</v>
      </c>
      <c r="BF45" s="10">
        <v>128738</v>
      </c>
      <c r="BG45" s="10">
        <v>128738</v>
      </c>
      <c r="BH45" s="10">
        <v>128738</v>
      </c>
      <c r="BI45" s="10">
        <v>128738</v>
      </c>
      <c r="BJ45" s="10">
        <v>128738</v>
      </c>
    </row>
    <row r="46" spans="1:62" ht="16.5">
      <c r="A46" s="16" t="s">
        <v>72</v>
      </c>
      <c r="B46" s="9" t="s">
        <v>378</v>
      </c>
      <c r="C46" s="10">
        <v>146565</v>
      </c>
      <c r="D46" s="10">
        <v>146565</v>
      </c>
      <c r="E46" s="10">
        <v>146565</v>
      </c>
      <c r="F46" s="10">
        <v>146565</v>
      </c>
      <c r="G46" s="10">
        <v>146565</v>
      </c>
      <c r="H46" s="10">
        <v>146565</v>
      </c>
      <c r="I46" s="10">
        <v>146565</v>
      </c>
      <c r="J46" s="10">
        <v>146565</v>
      </c>
      <c r="K46" s="10">
        <v>146565</v>
      </c>
      <c r="L46" s="10">
        <v>146565</v>
      </c>
      <c r="M46" s="10">
        <v>146565</v>
      </c>
      <c r="N46" s="10">
        <v>146565</v>
      </c>
      <c r="O46" s="10">
        <v>146565</v>
      </c>
      <c r="P46" s="10">
        <v>146565</v>
      </c>
      <c r="Q46" s="10">
        <v>146565</v>
      </c>
      <c r="R46" s="10">
        <v>146565</v>
      </c>
      <c r="S46" s="10">
        <v>146565</v>
      </c>
      <c r="T46" s="10">
        <v>146565</v>
      </c>
      <c r="U46" s="10">
        <v>146565</v>
      </c>
      <c r="V46" s="10">
        <v>146565</v>
      </c>
      <c r="W46" s="10">
        <v>146565</v>
      </c>
      <c r="X46" s="10">
        <v>146565</v>
      </c>
      <c r="Y46" s="10">
        <v>146565</v>
      </c>
      <c r="Z46" s="10">
        <v>146565</v>
      </c>
      <c r="AA46" s="10">
        <v>146565</v>
      </c>
      <c r="AB46" s="10">
        <v>146565</v>
      </c>
      <c r="AC46" s="10">
        <v>146565</v>
      </c>
      <c r="AD46" s="10">
        <v>146565</v>
      </c>
      <c r="AE46" s="10">
        <v>146565</v>
      </c>
      <c r="AF46" s="10">
        <v>146565</v>
      </c>
      <c r="AG46" s="10">
        <v>146565</v>
      </c>
      <c r="AH46" s="10">
        <v>146565</v>
      </c>
      <c r="AI46" s="10">
        <v>146565</v>
      </c>
      <c r="AJ46" s="10">
        <v>146565</v>
      </c>
      <c r="AK46" s="10">
        <v>146565</v>
      </c>
      <c r="AL46" s="10">
        <v>146565</v>
      </c>
      <c r="AM46" s="10">
        <v>146565</v>
      </c>
      <c r="AN46" s="10">
        <v>146565</v>
      </c>
      <c r="AO46" s="10">
        <v>146565</v>
      </c>
      <c r="AP46" s="10">
        <v>146565</v>
      </c>
      <c r="AQ46" s="10">
        <v>146565</v>
      </c>
      <c r="AR46" s="10">
        <v>146565</v>
      </c>
      <c r="AS46" s="10">
        <v>146565</v>
      </c>
      <c r="AT46" s="10">
        <v>146565</v>
      </c>
      <c r="AU46" s="10">
        <v>146565</v>
      </c>
      <c r="AV46" s="10">
        <v>146565</v>
      </c>
      <c r="AW46" s="10">
        <v>146565</v>
      </c>
      <c r="AX46" s="10">
        <v>146565</v>
      </c>
      <c r="AY46" s="10">
        <v>146565</v>
      </c>
      <c r="AZ46" s="10">
        <v>146565</v>
      </c>
      <c r="BA46" s="10">
        <v>146565</v>
      </c>
      <c r="BB46" s="10">
        <v>146565</v>
      </c>
      <c r="BC46" s="10">
        <v>146565</v>
      </c>
      <c r="BD46" s="10">
        <v>146565</v>
      </c>
      <c r="BE46" s="10">
        <v>146565</v>
      </c>
      <c r="BF46" s="10">
        <v>146565</v>
      </c>
      <c r="BG46" s="10">
        <v>146565</v>
      </c>
      <c r="BH46" s="10">
        <v>146565</v>
      </c>
      <c r="BI46" s="10">
        <v>146565</v>
      </c>
      <c r="BJ46" s="10">
        <v>146565</v>
      </c>
    </row>
    <row r="47" spans="1:62" ht="16.5">
      <c r="A47" s="16" t="s">
        <v>74</v>
      </c>
      <c r="B47" s="9" t="s">
        <v>75</v>
      </c>
      <c r="C47" s="10">
        <v>50000</v>
      </c>
      <c r="D47" s="10">
        <v>50000</v>
      </c>
      <c r="E47" s="10">
        <v>50000</v>
      </c>
      <c r="F47" s="10">
        <v>50000</v>
      </c>
      <c r="G47" s="10">
        <v>50000</v>
      </c>
      <c r="H47" s="10">
        <v>50000</v>
      </c>
      <c r="I47" s="10">
        <v>50000</v>
      </c>
      <c r="J47" s="10">
        <v>50000</v>
      </c>
      <c r="K47" s="10">
        <v>50000</v>
      </c>
      <c r="L47" s="10">
        <v>50000</v>
      </c>
      <c r="M47" s="10">
        <v>50000</v>
      </c>
      <c r="N47" s="10">
        <v>50000</v>
      </c>
      <c r="O47" s="10">
        <v>50000</v>
      </c>
      <c r="P47" s="10">
        <v>50000</v>
      </c>
      <c r="Q47" s="10">
        <v>50000</v>
      </c>
      <c r="R47" s="10">
        <v>50000</v>
      </c>
      <c r="S47" s="10">
        <v>50000</v>
      </c>
      <c r="T47" s="10">
        <v>50000</v>
      </c>
      <c r="U47" s="10">
        <v>50000</v>
      </c>
      <c r="V47" s="10">
        <v>50000</v>
      </c>
      <c r="W47" s="10">
        <v>50000</v>
      </c>
      <c r="X47" s="10">
        <v>50000</v>
      </c>
      <c r="Y47" s="10">
        <v>50000</v>
      </c>
      <c r="Z47" s="10">
        <v>50000</v>
      </c>
      <c r="AA47" s="10">
        <v>50000</v>
      </c>
      <c r="AB47" s="10">
        <v>50000</v>
      </c>
      <c r="AC47" s="10">
        <v>50000</v>
      </c>
      <c r="AD47" s="10">
        <v>50000</v>
      </c>
      <c r="AE47" s="10">
        <v>50000</v>
      </c>
      <c r="AF47" s="10">
        <v>50000</v>
      </c>
      <c r="AG47" s="10">
        <v>50000</v>
      </c>
      <c r="AH47" s="10">
        <v>50000</v>
      </c>
      <c r="AI47" s="10">
        <v>50000</v>
      </c>
      <c r="AJ47" s="10">
        <v>50000</v>
      </c>
      <c r="AK47" s="10">
        <v>50000</v>
      </c>
      <c r="AL47" s="10">
        <v>50000</v>
      </c>
      <c r="AM47" s="10">
        <v>50000</v>
      </c>
      <c r="AN47" s="10">
        <v>50000</v>
      </c>
      <c r="AO47" s="10">
        <v>50000</v>
      </c>
      <c r="AP47" s="10">
        <v>50000</v>
      </c>
      <c r="AQ47" s="10">
        <v>50000</v>
      </c>
      <c r="AR47" s="10">
        <v>50000</v>
      </c>
      <c r="AS47" s="10">
        <v>50000</v>
      </c>
      <c r="AT47" s="10">
        <v>50000</v>
      </c>
      <c r="AU47" s="10">
        <v>50000</v>
      </c>
      <c r="AV47" s="10">
        <v>50000</v>
      </c>
      <c r="AW47" s="10">
        <v>50000</v>
      </c>
      <c r="AX47" s="10">
        <v>50000</v>
      </c>
      <c r="AY47" s="10">
        <v>50000</v>
      </c>
      <c r="AZ47" s="10">
        <v>50000</v>
      </c>
      <c r="BA47" s="10">
        <v>50000</v>
      </c>
      <c r="BB47" s="10">
        <v>50000</v>
      </c>
      <c r="BC47" s="10">
        <v>50000</v>
      </c>
      <c r="BD47" s="10">
        <v>50000</v>
      </c>
      <c r="BE47" s="10">
        <v>50000</v>
      </c>
      <c r="BF47" s="10">
        <v>50000</v>
      </c>
      <c r="BG47" s="10">
        <v>50000</v>
      </c>
      <c r="BH47" s="10">
        <v>50000</v>
      </c>
      <c r="BI47" s="10">
        <v>50000</v>
      </c>
      <c r="BJ47" s="10">
        <v>50000</v>
      </c>
    </row>
    <row r="48" spans="1:62" s="45" customFormat="1" ht="16.5">
      <c r="A48" s="16" t="s">
        <v>419</v>
      </c>
      <c r="B48" s="9" t="s">
        <v>77</v>
      </c>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row>
    <row r="49" spans="1:62" ht="16.5">
      <c r="A49" s="16" t="s">
        <v>153</v>
      </c>
      <c r="B49" s="118" t="s">
        <v>391</v>
      </c>
      <c r="C49" s="10">
        <v>54858</v>
      </c>
      <c r="D49" s="10">
        <v>54858</v>
      </c>
      <c r="E49" s="10">
        <v>54858</v>
      </c>
      <c r="F49" s="10">
        <v>54858</v>
      </c>
      <c r="G49" s="10">
        <v>54858</v>
      </c>
      <c r="H49" s="10">
        <v>54858</v>
      </c>
      <c r="I49" s="10">
        <v>54858</v>
      </c>
      <c r="J49" s="10">
        <v>54858</v>
      </c>
      <c r="K49" s="10">
        <v>54858</v>
      </c>
      <c r="L49" s="10">
        <v>54858</v>
      </c>
      <c r="M49" s="10">
        <v>54858</v>
      </c>
      <c r="N49" s="10">
        <v>54858</v>
      </c>
      <c r="O49" s="10">
        <v>54858</v>
      </c>
      <c r="P49" s="10">
        <v>54858</v>
      </c>
      <c r="Q49" s="10">
        <v>54858</v>
      </c>
      <c r="R49" s="10">
        <v>54858</v>
      </c>
      <c r="S49" s="10">
        <v>54858</v>
      </c>
      <c r="T49" s="10">
        <v>54858</v>
      </c>
      <c r="U49" s="10">
        <v>54858</v>
      </c>
      <c r="V49" s="10">
        <v>54858</v>
      </c>
      <c r="W49" s="10">
        <v>54858</v>
      </c>
      <c r="X49" s="10">
        <v>54858</v>
      </c>
      <c r="Y49" s="10">
        <v>54858</v>
      </c>
      <c r="Z49" s="10">
        <v>54858</v>
      </c>
      <c r="AA49" s="10">
        <v>54858</v>
      </c>
      <c r="AB49" s="10">
        <v>54858</v>
      </c>
      <c r="AC49" s="10">
        <v>54858</v>
      </c>
      <c r="AD49" s="10">
        <v>54858</v>
      </c>
      <c r="AE49" s="10">
        <v>54858</v>
      </c>
      <c r="AF49" s="10">
        <v>54858</v>
      </c>
      <c r="AG49" s="10">
        <v>54858</v>
      </c>
      <c r="AH49" s="10">
        <v>54858</v>
      </c>
      <c r="AI49" s="10">
        <v>54858</v>
      </c>
      <c r="AJ49" s="10">
        <v>54858</v>
      </c>
      <c r="AK49" s="10">
        <v>54858</v>
      </c>
      <c r="AL49" s="10">
        <v>54858</v>
      </c>
      <c r="AM49" s="10">
        <v>54858</v>
      </c>
      <c r="AN49" s="10">
        <v>54858</v>
      </c>
      <c r="AO49" s="10">
        <v>54858</v>
      </c>
      <c r="AP49" s="10">
        <v>54858</v>
      </c>
      <c r="AQ49" s="10">
        <v>54858</v>
      </c>
      <c r="AR49" s="10">
        <v>54858</v>
      </c>
      <c r="AS49" s="10">
        <v>54858</v>
      </c>
      <c r="AT49" s="10">
        <v>54858</v>
      </c>
      <c r="AU49" s="10">
        <v>54858</v>
      </c>
      <c r="AV49" s="10">
        <v>54858</v>
      </c>
      <c r="AW49" s="10">
        <v>54858</v>
      </c>
      <c r="AX49" s="10">
        <v>54858</v>
      </c>
      <c r="AY49" s="10">
        <v>54858</v>
      </c>
      <c r="AZ49" s="10">
        <v>54858</v>
      </c>
      <c r="BA49" s="10">
        <v>54858</v>
      </c>
      <c r="BB49" s="10">
        <v>54858</v>
      </c>
      <c r="BC49" s="10">
        <v>54858</v>
      </c>
      <c r="BD49" s="10">
        <v>54858</v>
      </c>
      <c r="BE49" s="10">
        <v>54858</v>
      </c>
      <c r="BF49" s="10">
        <v>54858</v>
      </c>
      <c r="BG49" s="10">
        <v>54858</v>
      </c>
      <c r="BH49" s="10">
        <v>54858</v>
      </c>
      <c r="BI49" s="10">
        <v>54858</v>
      </c>
      <c r="BJ49" s="10">
        <v>54858</v>
      </c>
    </row>
    <row r="50" spans="1:62" ht="16.5">
      <c r="A50" s="16" t="s">
        <v>155</v>
      </c>
      <c r="B50" s="9" t="s">
        <v>237</v>
      </c>
      <c r="C50" s="10">
        <v>57794</v>
      </c>
      <c r="D50" s="10">
        <v>57794</v>
      </c>
      <c r="E50" s="10">
        <v>57794</v>
      </c>
      <c r="F50" s="10">
        <v>57794</v>
      </c>
      <c r="G50" s="10">
        <v>57794</v>
      </c>
      <c r="H50" s="10">
        <v>57794</v>
      </c>
      <c r="I50" s="10">
        <v>57794</v>
      </c>
      <c r="J50" s="10">
        <v>57794</v>
      </c>
      <c r="K50" s="10">
        <v>57794</v>
      </c>
      <c r="L50" s="10">
        <v>57794</v>
      </c>
      <c r="M50" s="10">
        <v>57794</v>
      </c>
      <c r="N50" s="10">
        <v>57794</v>
      </c>
      <c r="O50" s="10">
        <v>57794</v>
      </c>
      <c r="P50" s="10">
        <v>57794</v>
      </c>
      <c r="Q50" s="10">
        <v>57794</v>
      </c>
      <c r="R50" s="10">
        <v>57794</v>
      </c>
      <c r="S50" s="10">
        <v>57794</v>
      </c>
      <c r="T50" s="10">
        <v>57794</v>
      </c>
      <c r="U50" s="10">
        <v>57794</v>
      </c>
      <c r="V50" s="10">
        <v>57794</v>
      </c>
      <c r="W50" s="10">
        <v>57794</v>
      </c>
      <c r="X50" s="10">
        <v>57794</v>
      </c>
      <c r="Y50" s="10">
        <v>57794</v>
      </c>
      <c r="Z50" s="10">
        <v>57794</v>
      </c>
      <c r="AA50" s="10">
        <v>57794</v>
      </c>
      <c r="AB50" s="10">
        <v>57794</v>
      </c>
      <c r="AC50" s="10">
        <v>57794</v>
      </c>
      <c r="AD50" s="10">
        <v>57794</v>
      </c>
      <c r="AE50" s="10">
        <v>57794</v>
      </c>
      <c r="AF50" s="10">
        <v>57794</v>
      </c>
      <c r="AG50" s="10">
        <v>57794</v>
      </c>
      <c r="AH50" s="10">
        <v>57794</v>
      </c>
      <c r="AI50" s="10">
        <v>57794</v>
      </c>
      <c r="AJ50" s="10">
        <v>57794</v>
      </c>
      <c r="AK50" s="10">
        <v>57794</v>
      </c>
      <c r="AL50" s="10">
        <v>57794</v>
      </c>
      <c r="AM50" s="10">
        <v>57794</v>
      </c>
      <c r="AN50" s="10">
        <v>57794</v>
      </c>
      <c r="AO50" s="10">
        <v>57794</v>
      </c>
      <c r="AP50" s="10">
        <v>57794</v>
      </c>
      <c r="AQ50" s="10">
        <v>57794</v>
      </c>
      <c r="AR50" s="10">
        <v>57794</v>
      </c>
      <c r="AS50" s="10">
        <v>57794</v>
      </c>
      <c r="AT50" s="10">
        <v>57794</v>
      </c>
      <c r="AU50" s="10">
        <v>57794</v>
      </c>
      <c r="AV50" s="10">
        <v>57794</v>
      </c>
      <c r="AW50" s="10">
        <v>57794</v>
      </c>
      <c r="AX50" s="10">
        <v>57794</v>
      </c>
      <c r="AY50" s="10">
        <v>57794</v>
      </c>
      <c r="AZ50" s="10">
        <v>57794</v>
      </c>
      <c r="BA50" s="10">
        <v>57794</v>
      </c>
      <c r="BB50" s="10">
        <v>57794</v>
      </c>
      <c r="BC50" s="10">
        <v>57794</v>
      </c>
      <c r="BD50" s="10">
        <v>57794</v>
      </c>
      <c r="BE50" s="10">
        <v>57794</v>
      </c>
      <c r="BF50" s="10">
        <v>57794</v>
      </c>
      <c r="BG50" s="10">
        <v>57794</v>
      </c>
      <c r="BH50" s="10">
        <v>57794</v>
      </c>
      <c r="BI50" s="10">
        <v>57794</v>
      </c>
      <c r="BJ50" s="10">
        <v>57794</v>
      </c>
    </row>
    <row r="51" spans="1:62" ht="16.5">
      <c r="A51" s="16" t="s">
        <v>78</v>
      </c>
      <c r="B51" s="9" t="s">
        <v>392</v>
      </c>
      <c r="C51" s="10">
        <v>118036</v>
      </c>
      <c r="D51" s="10">
        <v>118036</v>
      </c>
      <c r="E51" s="10">
        <v>118036</v>
      </c>
      <c r="F51" s="10">
        <v>118036</v>
      </c>
      <c r="G51" s="10">
        <v>118036</v>
      </c>
      <c r="H51" s="10">
        <v>118036</v>
      </c>
      <c r="I51" s="10">
        <v>118036</v>
      </c>
      <c r="J51" s="10">
        <v>118036</v>
      </c>
      <c r="K51" s="10">
        <v>118036</v>
      </c>
      <c r="L51" s="10">
        <v>118036</v>
      </c>
      <c r="M51" s="10">
        <v>118036</v>
      </c>
      <c r="N51" s="10">
        <v>118036</v>
      </c>
      <c r="O51" s="10">
        <v>118036</v>
      </c>
      <c r="P51" s="10">
        <v>118036</v>
      </c>
      <c r="Q51" s="10">
        <v>118036</v>
      </c>
      <c r="R51" s="10">
        <v>118036</v>
      </c>
      <c r="S51" s="10">
        <v>118036</v>
      </c>
      <c r="T51" s="10">
        <v>118036</v>
      </c>
      <c r="U51" s="10">
        <v>118036</v>
      </c>
      <c r="V51" s="10">
        <v>118036</v>
      </c>
      <c r="W51" s="10">
        <v>118036</v>
      </c>
      <c r="X51" s="10">
        <v>118036</v>
      </c>
      <c r="Y51" s="10">
        <v>118036</v>
      </c>
      <c r="Z51" s="10">
        <v>118036</v>
      </c>
      <c r="AA51" s="10">
        <v>118036</v>
      </c>
      <c r="AB51" s="10">
        <v>118036</v>
      </c>
      <c r="AC51" s="10">
        <v>118036</v>
      </c>
      <c r="AD51" s="10">
        <v>118036</v>
      </c>
      <c r="AE51" s="10">
        <v>118036</v>
      </c>
      <c r="AF51" s="10">
        <v>118036</v>
      </c>
      <c r="AG51" s="10">
        <v>118036</v>
      </c>
      <c r="AH51" s="10">
        <v>118036</v>
      </c>
      <c r="AI51" s="10">
        <v>118036</v>
      </c>
      <c r="AJ51" s="10">
        <v>118036</v>
      </c>
      <c r="AK51" s="10">
        <v>118036</v>
      </c>
      <c r="AL51" s="10">
        <v>118036</v>
      </c>
      <c r="AM51" s="10">
        <v>118036</v>
      </c>
      <c r="AN51" s="10">
        <v>118036</v>
      </c>
      <c r="AO51" s="10">
        <v>118036</v>
      </c>
      <c r="AP51" s="10">
        <v>118036</v>
      </c>
      <c r="AQ51" s="10">
        <v>118036</v>
      </c>
      <c r="AR51" s="10">
        <v>118036</v>
      </c>
      <c r="AS51" s="10">
        <v>118036</v>
      </c>
      <c r="AT51" s="10">
        <v>118036</v>
      </c>
      <c r="AU51" s="10">
        <v>118036</v>
      </c>
      <c r="AV51" s="10">
        <v>118036</v>
      </c>
      <c r="AW51" s="10">
        <v>118036</v>
      </c>
      <c r="AX51" s="10">
        <v>118036</v>
      </c>
      <c r="AY51" s="10">
        <v>118036</v>
      </c>
      <c r="AZ51" s="10">
        <v>118036</v>
      </c>
      <c r="BA51" s="10">
        <v>118036</v>
      </c>
      <c r="BB51" s="10">
        <v>118036</v>
      </c>
      <c r="BC51" s="10">
        <v>118036</v>
      </c>
      <c r="BD51" s="10">
        <v>118036</v>
      </c>
      <c r="BE51" s="10">
        <v>118036</v>
      </c>
      <c r="BF51" s="10">
        <v>118036</v>
      </c>
      <c r="BG51" s="10">
        <v>118036</v>
      </c>
      <c r="BH51" s="10">
        <v>118036</v>
      </c>
      <c r="BI51" s="10">
        <v>118036</v>
      </c>
      <c r="BJ51" s="10">
        <v>118036</v>
      </c>
    </row>
    <row r="52" spans="1:62" ht="16.5">
      <c r="A52" s="16" t="s">
        <v>393</v>
      </c>
      <c r="B52" s="118" t="s">
        <v>372</v>
      </c>
      <c r="C52" s="10">
        <v>35166</v>
      </c>
      <c r="D52" s="10">
        <v>35166</v>
      </c>
      <c r="E52" s="10">
        <v>35166</v>
      </c>
      <c r="F52" s="10">
        <v>35166</v>
      </c>
      <c r="G52" s="10">
        <v>35166</v>
      </c>
      <c r="H52" s="10">
        <v>35166</v>
      </c>
      <c r="I52" s="10">
        <v>35166</v>
      </c>
      <c r="J52" s="10">
        <v>35166</v>
      </c>
      <c r="K52" s="10">
        <v>35166</v>
      </c>
      <c r="L52" s="10">
        <v>35166</v>
      </c>
      <c r="M52" s="10">
        <v>35166</v>
      </c>
      <c r="N52" s="10">
        <v>35166</v>
      </c>
      <c r="O52" s="10">
        <v>35166</v>
      </c>
      <c r="P52" s="10">
        <v>35166</v>
      </c>
      <c r="Q52" s="10">
        <v>35166</v>
      </c>
      <c r="R52" s="10">
        <v>35166</v>
      </c>
      <c r="S52" s="10">
        <v>35166</v>
      </c>
      <c r="T52" s="10">
        <v>35166</v>
      </c>
      <c r="U52" s="10">
        <v>35166</v>
      </c>
      <c r="V52" s="10">
        <v>35166</v>
      </c>
      <c r="W52" s="10">
        <v>35166</v>
      </c>
      <c r="X52" s="10">
        <v>35166</v>
      </c>
      <c r="Y52" s="10">
        <v>35166</v>
      </c>
      <c r="Z52" s="10">
        <v>35166</v>
      </c>
      <c r="AA52" s="10">
        <v>35166</v>
      </c>
      <c r="AB52" s="10">
        <v>35166</v>
      </c>
      <c r="AC52" s="10">
        <v>35166</v>
      </c>
      <c r="AD52" s="10">
        <v>35166</v>
      </c>
      <c r="AE52" s="10">
        <v>35166</v>
      </c>
      <c r="AF52" s="10">
        <v>35166</v>
      </c>
      <c r="AG52" s="10">
        <v>35166</v>
      </c>
      <c r="AH52" s="10">
        <v>35166</v>
      </c>
      <c r="AI52" s="10">
        <v>35166</v>
      </c>
      <c r="AJ52" s="10">
        <v>35166</v>
      </c>
      <c r="AK52" s="10">
        <v>35166</v>
      </c>
      <c r="AL52" s="10">
        <v>35166</v>
      </c>
      <c r="AM52" s="10">
        <v>35166</v>
      </c>
      <c r="AN52" s="10">
        <v>35166</v>
      </c>
      <c r="AO52" s="10">
        <v>35166</v>
      </c>
      <c r="AP52" s="10">
        <v>35166</v>
      </c>
      <c r="AQ52" s="10">
        <v>35166</v>
      </c>
      <c r="AR52" s="10">
        <v>35166</v>
      </c>
      <c r="AS52" s="10">
        <v>35166</v>
      </c>
      <c r="AT52" s="10">
        <v>35166</v>
      </c>
      <c r="AU52" s="10">
        <v>35166</v>
      </c>
      <c r="AV52" s="10">
        <v>35166</v>
      </c>
      <c r="AW52" s="10">
        <v>35166</v>
      </c>
      <c r="AX52" s="10">
        <v>35166</v>
      </c>
      <c r="AY52" s="10">
        <v>35166</v>
      </c>
      <c r="AZ52" s="10">
        <v>35166</v>
      </c>
      <c r="BA52" s="10">
        <v>35166</v>
      </c>
      <c r="BB52" s="10">
        <v>35166</v>
      </c>
      <c r="BC52" s="10">
        <v>35166</v>
      </c>
      <c r="BD52" s="10">
        <v>35166</v>
      </c>
      <c r="BE52" s="10">
        <v>35166</v>
      </c>
      <c r="BF52" s="10">
        <v>35166</v>
      </c>
      <c r="BG52" s="10">
        <v>35166</v>
      </c>
      <c r="BH52" s="10">
        <v>35166</v>
      </c>
      <c r="BI52" s="10">
        <v>35166</v>
      </c>
      <c r="BJ52" s="10">
        <v>35166</v>
      </c>
    </row>
    <row r="53" spans="1:62" ht="16.5">
      <c r="A53" s="16" t="s">
        <v>394</v>
      </c>
      <c r="B53" s="118" t="s">
        <v>372</v>
      </c>
      <c r="C53" s="10">
        <v>35840</v>
      </c>
      <c r="D53" s="10">
        <v>35840</v>
      </c>
      <c r="E53" s="10">
        <v>35840</v>
      </c>
      <c r="F53" s="10">
        <v>35840</v>
      </c>
      <c r="G53" s="10">
        <v>35840</v>
      </c>
      <c r="H53" s="10">
        <v>35840</v>
      </c>
      <c r="I53" s="10">
        <v>35840</v>
      </c>
      <c r="J53" s="10">
        <v>35840</v>
      </c>
      <c r="K53" s="10">
        <v>35840</v>
      </c>
      <c r="L53" s="10">
        <v>35840</v>
      </c>
      <c r="M53" s="10">
        <v>35840</v>
      </c>
      <c r="N53" s="10">
        <v>35840</v>
      </c>
      <c r="O53" s="10">
        <v>35840</v>
      </c>
      <c r="P53" s="10">
        <v>35840</v>
      </c>
      <c r="Q53" s="10">
        <v>35840</v>
      </c>
      <c r="R53" s="10">
        <v>35840</v>
      </c>
      <c r="S53" s="10">
        <v>35840</v>
      </c>
      <c r="T53" s="10">
        <v>35840</v>
      </c>
      <c r="U53" s="10">
        <v>35840</v>
      </c>
      <c r="V53" s="10">
        <v>35840</v>
      </c>
      <c r="W53" s="10">
        <v>35840</v>
      </c>
      <c r="X53" s="10">
        <v>35840</v>
      </c>
      <c r="Y53" s="10">
        <v>35840</v>
      </c>
      <c r="Z53" s="10">
        <v>35840</v>
      </c>
      <c r="AA53" s="10">
        <v>35840</v>
      </c>
      <c r="AB53" s="10">
        <v>35840</v>
      </c>
      <c r="AC53" s="10">
        <v>35840</v>
      </c>
      <c r="AD53" s="10">
        <v>35840</v>
      </c>
      <c r="AE53" s="10">
        <v>35840</v>
      </c>
      <c r="AF53" s="10">
        <v>35840</v>
      </c>
      <c r="AG53" s="10">
        <v>35840</v>
      </c>
      <c r="AH53" s="10">
        <v>35840</v>
      </c>
      <c r="AI53" s="10">
        <v>35840</v>
      </c>
      <c r="AJ53" s="10">
        <v>35840</v>
      </c>
      <c r="AK53" s="10">
        <v>35840</v>
      </c>
      <c r="AL53" s="10">
        <v>35840</v>
      </c>
      <c r="AM53" s="10">
        <v>35840</v>
      </c>
      <c r="AN53" s="10">
        <v>35840</v>
      </c>
      <c r="AO53" s="10">
        <v>35840</v>
      </c>
      <c r="AP53" s="10">
        <v>35840</v>
      </c>
      <c r="AQ53" s="10">
        <v>35840</v>
      </c>
      <c r="AR53" s="10">
        <v>35840</v>
      </c>
      <c r="AS53" s="10">
        <v>35840</v>
      </c>
      <c r="AT53" s="10">
        <v>35840</v>
      </c>
      <c r="AU53" s="10">
        <v>35840</v>
      </c>
      <c r="AV53" s="10">
        <v>35840</v>
      </c>
      <c r="AW53" s="10">
        <v>35840</v>
      </c>
      <c r="AX53" s="10">
        <v>35840</v>
      </c>
      <c r="AY53" s="10">
        <v>35840</v>
      </c>
      <c r="AZ53" s="10">
        <v>35840</v>
      </c>
      <c r="BA53" s="10">
        <v>35840</v>
      </c>
      <c r="BB53" s="10">
        <v>35840</v>
      </c>
      <c r="BC53" s="10">
        <v>35840</v>
      </c>
      <c r="BD53" s="10">
        <v>35840</v>
      </c>
      <c r="BE53" s="10">
        <v>35840</v>
      </c>
      <c r="BF53" s="10">
        <v>35840</v>
      </c>
      <c r="BG53" s="10">
        <v>35840</v>
      </c>
      <c r="BH53" s="10">
        <v>35840</v>
      </c>
      <c r="BI53" s="10">
        <v>35840</v>
      </c>
      <c r="BJ53" s="10">
        <v>35840</v>
      </c>
    </row>
    <row r="54" spans="1:62" ht="16.5">
      <c r="A54" s="16" t="s">
        <v>157</v>
      </c>
      <c r="B54" s="9" t="s">
        <v>414</v>
      </c>
      <c r="C54" s="10">
        <v>38641</v>
      </c>
      <c r="D54" s="10">
        <v>38641</v>
      </c>
      <c r="E54" s="10">
        <v>38641</v>
      </c>
      <c r="F54" s="10">
        <v>38641</v>
      </c>
      <c r="G54" s="10">
        <v>38641</v>
      </c>
      <c r="H54" s="10">
        <v>38641</v>
      </c>
      <c r="I54" s="10">
        <v>38641</v>
      </c>
      <c r="J54" s="10">
        <v>38641</v>
      </c>
      <c r="K54" s="10">
        <v>38641</v>
      </c>
      <c r="L54" s="10">
        <v>38641</v>
      </c>
      <c r="M54" s="10">
        <v>38641</v>
      </c>
      <c r="N54" s="10">
        <v>38641</v>
      </c>
      <c r="O54" s="10">
        <v>38641</v>
      </c>
      <c r="P54" s="10">
        <v>38641</v>
      </c>
      <c r="Q54" s="10">
        <v>38641</v>
      </c>
      <c r="R54" s="10">
        <v>38641</v>
      </c>
      <c r="S54" s="10">
        <v>38641</v>
      </c>
      <c r="T54" s="10">
        <v>38641</v>
      </c>
      <c r="U54" s="10">
        <v>38641</v>
      </c>
      <c r="V54" s="10">
        <v>38641</v>
      </c>
      <c r="W54" s="10">
        <v>38641</v>
      </c>
      <c r="X54" s="10">
        <v>38641</v>
      </c>
      <c r="Y54" s="10">
        <v>38641</v>
      </c>
      <c r="Z54" s="10">
        <v>38641</v>
      </c>
      <c r="AA54" s="10">
        <v>38641</v>
      </c>
      <c r="AB54" s="10">
        <v>38641</v>
      </c>
      <c r="AC54" s="10">
        <v>38641</v>
      </c>
      <c r="AD54" s="10">
        <v>38641</v>
      </c>
      <c r="AE54" s="10">
        <v>38641</v>
      </c>
      <c r="AF54" s="10">
        <v>38641</v>
      </c>
      <c r="AG54" s="10">
        <v>38641</v>
      </c>
      <c r="AH54" s="10">
        <v>38641</v>
      </c>
      <c r="AI54" s="10">
        <v>38641</v>
      </c>
      <c r="AJ54" s="10">
        <v>38641</v>
      </c>
      <c r="AK54" s="10">
        <v>38641</v>
      </c>
      <c r="AL54" s="10">
        <v>38641</v>
      </c>
      <c r="AM54" s="10">
        <v>38641</v>
      </c>
      <c r="AN54" s="10">
        <v>38641</v>
      </c>
      <c r="AO54" s="10">
        <v>38641</v>
      </c>
      <c r="AP54" s="10">
        <v>38641</v>
      </c>
      <c r="AQ54" s="10">
        <v>38641</v>
      </c>
      <c r="AR54" s="10">
        <v>38641</v>
      </c>
      <c r="AS54" s="10">
        <v>38641</v>
      </c>
      <c r="AT54" s="10">
        <v>38641</v>
      </c>
      <c r="AU54" s="10">
        <v>38641</v>
      </c>
      <c r="AV54" s="10">
        <v>38641</v>
      </c>
      <c r="AW54" s="10">
        <v>38641</v>
      </c>
      <c r="AX54" s="10">
        <v>38641</v>
      </c>
      <c r="AY54" s="10">
        <v>38641</v>
      </c>
      <c r="AZ54" s="10">
        <v>38641</v>
      </c>
      <c r="BA54" s="10">
        <v>38641</v>
      </c>
      <c r="BB54" s="10">
        <v>38641</v>
      </c>
      <c r="BC54" s="10">
        <v>38641</v>
      </c>
      <c r="BD54" s="10">
        <v>38641</v>
      </c>
      <c r="BE54" s="10">
        <v>38641</v>
      </c>
      <c r="BF54" s="10">
        <v>38641</v>
      </c>
      <c r="BG54" s="10">
        <v>38641</v>
      </c>
      <c r="BH54" s="10">
        <v>38641</v>
      </c>
      <c r="BI54" s="10">
        <v>38641</v>
      </c>
      <c r="BJ54" s="10">
        <v>38641</v>
      </c>
    </row>
    <row r="55" spans="1:62" ht="16.5">
      <c r="A55" s="16" t="s">
        <v>159</v>
      </c>
      <c r="B55" s="118" t="s">
        <v>395</v>
      </c>
      <c r="C55" s="10">
        <v>35585</v>
      </c>
      <c r="D55" s="10">
        <v>35585</v>
      </c>
      <c r="E55" s="10">
        <v>35585</v>
      </c>
      <c r="F55" s="10">
        <v>35585</v>
      </c>
      <c r="G55" s="10">
        <v>35585</v>
      </c>
      <c r="H55" s="10">
        <v>35585</v>
      </c>
      <c r="I55" s="10">
        <v>35585</v>
      </c>
      <c r="J55" s="10">
        <v>35585</v>
      </c>
      <c r="K55" s="10">
        <v>35585</v>
      </c>
      <c r="L55" s="10">
        <v>35585</v>
      </c>
      <c r="M55" s="10">
        <v>35585</v>
      </c>
      <c r="N55" s="10">
        <v>35585</v>
      </c>
      <c r="O55" s="10">
        <v>35585</v>
      </c>
      <c r="P55" s="10">
        <v>35585</v>
      </c>
      <c r="Q55" s="10">
        <v>35585</v>
      </c>
      <c r="R55" s="10">
        <v>35585</v>
      </c>
      <c r="S55" s="10">
        <v>35585</v>
      </c>
      <c r="T55" s="10">
        <v>35585</v>
      </c>
      <c r="U55" s="10">
        <v>35585</v>
      </c>
      <c r="V55" s="10">
        <v>35585</v>
      </c>
      <c r="W55" s="10">
        <v>35585</v>
      </c>
      <c r="X55" s="10">
        <v>35585</v>
      </c>
      <c r="Y55" s="10">
        <v>35585</v>
      </c>
      <c r="Z55" s="10">
        <v>35585</v>
      </c>
      <c r="AA55" s="10">
        <v>35585</v>
      </c>
      <c r="AB55" s="10">
        <v>35585</v>
      </c>
      <c r="AC55" s="10">
        <v>35585</v>
      </c>
      <c r="AD55" s="10">
        <v>35585</v>
      </c>
      <c r="AE55" s="10">
        <v>35585</v>
      </c>
      <c r="AF55" s="10">
        <v>35585</v>
      </c>
      <c r="AG55" s="10">
        <v>35585</v>
      </c>
      <c r="AH55" s="10">
        <v>35585</v>
      </c>
      <c r="AI55" s="10">
        <v>35585</v>
      </c>
      <c r="AJ55" s="10">
        <v>35585</v>
      </c>
      <c r="AK55" s="10">
        <v>35585</v>
      </c>
      <c r="AL55" s="10">
        <v>35585</v>
      </c>
      <c r="AM55" s="10">
        <v>35585</v>
      </c>
      <c r="AN55" s="10">
        <v>35585</v>
      </c>
      <c r="AO55" s="10">
        <v>35585</v>
      </c>
      <c r="AP55" s="10">
        <v>35585</v>
      </c>
      <c r="AQ55" s="10">
        <v>35585</v>
      </c>
      <c r="AR55" s="10">
        <v>35585</v>
      </c>
      <c r="AS55" s="10">
        <v>35585</v>
      </c>
      <c r="AT55" s="10">
        <v>35585</v>
      </c>
      <c r="AU55" s="10">
        <v>35585</v>
      </c>
      <c r="AV55" s="10">
        <v>35585</v>
      </c>
      <c r="AW55" s="10">
        <v>35585</v>
      </c>
      <c r="AX55" s="10">
        <v>35585</v>
      </c>
      <c r="AY55" s="10">
        <v>35585</v>
      </c>
      <c r="AZ55" s="10">
        <v>35585</v>
      </c>
      <c r="BA55" s="10">
        <v>35585</v>
      </c>
      <c r="BB55" s="10">
        <v>35585</v>
      </c>
      <c r="BC55" s="10">
        <v>35585</v>
      </c>
      <c r="BD55" s="10">
        <v>35585</v>
      </c>
      <c r="BE55" s="10">
        <v>35585</v>
      </c>
      <c r="BF55" s="10">
        <v>35585</v>
      </c>
      <c r="BG55" s="10">
        <v>35585</v>
      </c>
      <c r="BH55" s="10">
        <v>35585</v>
      </c>
      <c r="BI55" s="10">
        <v>35585</v>
      </c>
      <c r="BJ55" s="10">
        <v>35585</v>
      </c>
    </row>
    <row r="56" spans="1:62" ht="16.5">
      <c r="A56" s="16" t="s">
        <v>161</v>
      </c>
      <c r="B56" s="118" t="s">
        <v>391</v>
      </c>
      <c r="C56" s="10">
        <v>47640</v>
      </c>
      <c r="D56" s="10">
        <v>47640</v>
      </c>
      <c r="E56" s="10">
        <v>47640</v>
      </c>
      <c r="F56" s="10">
        <v>47640</v>
      </c>
      <c r="G56" s="10">
        <v>47640</v>
      </c>
      <c r="H56" s="10">
        <v>47640</v>
      </c>
      <c r="I56" s="10">
        <v>47640</v>
      </c>
      <c r="J56" s="10">
        <v>47640</v>
      </c>
      <c r="K56" s="10">
        <v>47640</v>
      </c>
      <c r="L56" s="10">
        <v>47640</v>
      </c>
      <c r="M56" s="10">
        <v>47640</v>
      </c>
      <c r="N56" s="10">
        <v>47640</v>
      </c>
      <c r="O56" s="10">
        <v>47640</v>
      </c>
      <c r="P56" s="10">
        <v>47640</v>
      </c>
      <c r="Q56" s="10">
        <v>47640</v>
      </c>
      <c r="R56" s="10">
        <v>47640</v>
      </c>
      <c r="S56" s="10">
        <v>47640</v>
      </c>
      <c r="T56" s="10">
        <v>47640</v>
      </c>
      <c r="U56" s="10">
        <v>47640</v>
      </c>
      <c r="V56" s="10">
        <v>47640</v>
      </c>
      <c r="W56" s="10">
        <v>47640</v>
      </c>
      <c r="X56" s="10">
        <v>47640</v>
      </c>
      <c r="Y56" s="10">
        <v>47640</v>
      </c>
      <c r="Z56" s="10">
        <v>47640</v>
      </c>
      <c r="AA56" s="10">
        <v>47640</v>
      </c>
      <c r="AB56" s="10">
        <v>47640</v>
      </c>
      <c r="AC56" s="10">
        <v>47640</v>
      </c>
      <c r="AD56" s="10">
        <v>47640</v>
      </c>
      <c r="AE56" s="10">
        <v>47640</v>
      </c>
      <c r="AF56" s="10">
        <v>47640</v>
      </c>
      <c r="AG56" s="10">
        <v>47640</v>
      </c>
      <c r="AH56" s="10">
        <v>47640</v>
      </c>
      <c r="AI56" s="10">
        <v>47640</v>
      </c>
      <c r="AJ56" s="10">
        <v>47640</v>
      </c>
      <c r="AK56" s="10">
        <v>47640</v>
      </c>
      <c r="AL56" s="10">
        <v>47640</v>
      </c>
      <c r="AM56" s="10">
        <v>47640</v>
      </c>
      <c r="AN56" s="10">
        <v>47640</v>
      </c>
      <c r="AO56" s="10">
        <v>47640</v>
      </c>
      <c r="AP56" s="10">
        <v>47640</v>
      </c>
      <c r="AQ56" s="10">
        <v>47640</v>
      </c>
      <c r="AR56" s="10">
        <v>47640</v>
      </c>
      <c r="AS56" s="10">
        <v>47640</v>
      </c>
      <c r="AT56" s="10">
        <v>47640</v>
      </c>
      <c r="AU56" s="10">
        <v>47640</v>
      </c>
      <c r="AV56" s="10">
        <v>47640</v>
      </c>
      <c r="AW56" s="10">
        <v>47640</v>
      </c>
      <c r="AX56" s="10">
        <v>47640</v>
      </c>
      <c r="AY56" s="10">
        <v>47640</v>
      </c>
      <c r="AZ56" s="10">
        <v>47640</v>
      </c>
      <c r="BA56" s="10">
        <v>47640</v>
      </c>
      <c r="BB56" s="10">
        <v>47640</v>
      </c>
      <c r="BC56" s="10">
        <v>47640</v>
      </c>
      <c r="BD56" s="10">
        <v>47640</v>
      </c>
      <c r="BE56" s="10">
        <v>47640</v>
      </c>
      <c r="BF56" s="10">
        <v>47640</v>
      </c>
      <c r="BG56" s="10">
        <v>47640</v>
      </c>
      <c r="BH56" s="10">
        <v>47640</v>
      </c>
      <c r="BI56" s="10">
        <v>47640</v>
      </c>
      <c r="BJ56" s="10">
        <v>47640</v>
      </c>
    </row>
    <row r="57" spans="1:62" ht="16.5">
      <c r="A57" s="16" t="s">
        <v>80</v>
      </c>
      <c r="B57" s="118" t="s">
        <v>391</v>
      </c>
      <c r="C57" s="10">
        <v>47798</v>
      </c>
      <c r="D57" s="10">
        <v>47798</v>
      </c>
      <c r="E57" s="10">
        <v>47798</v>
      </c>
      <c r="F57" s="10">
        <v>47798</v>
      </c>
      <c r="G57" s="10">
        <v>47798</v>
      </c>
      <c r="H57" s="10">
        <v>47798</v>
      </c>
      <c r="I57" s="10">
        <v>47798</v>
      </c>
      <c r="J57" s="10">
        <v>47798</v>
      </c>
      <c r="K57" s="10">
        <v>47798</v>
      </c>
      <c r="L57" s="10">
        <v>47798</v>
      </c>
      <c r="M57" s="10">
        <v>47798</v>
      </c>
      <c r="N57" s="10">
        <v>47798</v>
      </c>
      <c r="O57" s="10">
        <v>47798</v>
      </c>
      <c r="P57" s="10">
        <v>47798</v>
      </c>
      <c r="Q57" s="10">
        <v>47798</v>
      </c>
      <c r="R57" s="10">
        <v>47798</v>
      </c>
      <c r="S57" s="10">
        <v>47798</v>
      </c>
      <c r="T57" s="10">
        <v>47798</v>
      </c>
      <c r="U57" s="10">
        <v>47798</v>
      </c>
      <c r="V57" s="10">
        <v>47798</v>
      </c>
      <c r="W57" s="10">
        <v>47798</v>
      </c>
      <c r="X57" s="10">
        <v>47798</v>
      </c>
      <c r="Y57" s="10">
        <v>47798</v>
      </c>
      <c r="Z57" s="10">
        <v>47798</v>
      </c>
      <c r="AA57" s="10">
        <v>47798</v>
      </c>
      <c r="AB57" s="10">
        <v>47798</v>
      </c>
      <c r="AC57" s="10">
        <v>47798</v>
      </c>
      <c r="AD57" s="10">
        <v>47798</v>
      </c>
      <c r="AE57" s="10">
        <v>47798</v>
      </c>
      <c r="AF57" s="10">
        <v>47798</v>
      </c>
      <c r="AG57" s="10">
        <v>47798</v>
      </c>
      <c r="AH57" s="10">
        <v>47798</v>
      </c>
      <c r="AI57" s="10">
        <v>47798</v>
      </c>
      <c r="AJ57" s="10">
        <v>47798</v>
      </c>
      <c r="AK57" s="10">
        <v>47798</v>
      </c>
      <c r="AL57" s="10">
        <v>47798</v>
      </c>
      <c r="AM57" s="10">
        <v>47798</v>
      </c>
      <c r="AN57" s="10">
        <v>47798</v>
      </c>
      <c r="AO57" s="10">
        <v>47798</v>
      </c>
      <c r="AP57" s="10">
        <v>47798</v>
      </c>
      <c r="AQ57" s="10">
        <v>47798</v>
      </c>
      <c r="AR57" s="10">
        <v>47798</v>
      </c>
      <c r="AS57" s="10">
        <v>47798</v>
      </c>
      <c r="AT57" s="10">
        <v>47798</v>
      </c>
      <c r="AU57" s="10">
        <v>47798</v>
      </c>
      <c r="AV57" s="10">
        <v>47798</v>
      </c>
      <c r="AW57" s="10">
        <v>47798</v>
      </c>
      <c r="AX57" s="10">
        <v>47798</v>
      </c>
      <c r="AY57" s="10">
        <v>47798</v>
      </c>
      <c r="AZ57" s="10">
        <v>47798</v>
      </c>
      <c r="BA57" s="10">
        <v>47798</v>
      </c>
      <c r="BB57" s="10">
        <v>47798</v>
      </c>
      <c r="BC57" s="10">
        <v>47798</v>
      </c>
      <c r="BD57" s="10">
        <v>47798</v>
      </c>
      <c r="BE57" s="10">
        <v>47798</v>
      </c>
      <c r="BF57" s="10">
        <v>47798</v>
      </c>
      <c r="BG57" s="10">
        <v>47798</v>
      </c>
      <c r="BH57" s="10">
        <v>47798</v>
      </c>
      <c r="BI57" s="10">
        <v>47798</v>
      </c>
      <c r="BJ57" s="10">
        <v>47798</v>
      </c>
    </row>
    <row r="58" spans="1:62" ht="16.5">
      <c r="A58" s="16" t="s">
        <v>82</v>
      </c>
      <c r="B58" s="118" t="s">
        <v>391</v>
      </c>
      <c r="C58" s="10">
        <v>47703</v>
      </c>
      <c r="D58" s="10">
        <v>47703</v>
      </c>
      <c r="E58" s="10">
        <v>47703</v>
      </c>
      <c r="F58" s="10">
        <v>47703</v>
      </c>
      <c r="G58" s="10">
        <v>47703</v>
      </c>
      <c r="H58" s="10">
        <v>47703</v>
      </c>
      <c r="I58" s="10">
        <v>47703</v>
      </c>
      <c r="J58" s="10">
        <v>47703</v>
      </c>
      <c r="K58" s="10">
        <v>47703</v>
      </c>
      <c r="L58" s="10">
        <v>47703</v>
      </c>
      <c r="M58" s="10">
        <v>47703</v>
      </c>
      <c r="N58" s="10">
        <v>47703</v>
      </c>
      <c r="O58" s="10">
        <v>47703</v>
      </c>
      <c r="P58" s="10">
        <v>47703</v>
      </c>
      <c r="Q58" s="10">
        <v>47703</v>
      </c>
      <c r="R58" s="10">
        <v>47703</v>
      </c>
      <c r="S58" s="10">
        <v>47703</v>
      </c>
      <c r="T58" s="10">
        <v>47703</v>
      </c>
      <c r="U58" s="10">
        <v>47703</v>
      </c>
      <c r="V58" s="10">
        <v>47703</v>
      </c>
      <c r="W58" s="10">
        <v>47703</v>
      </c>
      <c r="X58" s="10">
        <v>47703</v>
      </c>
      <c r="Y58" s="10">
        <v>47703</v>
      </c>
      <c r="Z58" s="10">
        <v>47703</v>
      </c>
      <c r="AA58" s="10">
        <v>47703</v>
      </c>
      <c r="AB58" s="10">
        <v>47703</v>
      </c>
      <c r="AC58" s="10">
        <v>47703</v>
      </c>
      <c r="AD58" s="10">
        <v>47703</v>
      </c>
      <c r="AE58" s="10">
        <v>47703</v>
      </c>
      <c r="AF58" s="10">
        <v>47703</v>
      </c>
      <c r="AG58" s="10">
        <v>47703</v>
      </c>
      <c r="AH58" s="10">
        <v>47703</v>
      </c>
      <c r="AI58" s="10">
        <v>47703</v>
      </c>
      <c r="AJ58" s="10">
        <v>47703</v>
      </c>
      <c r="AK58" s="10">
        <v>47703</v>
      </c>
      <c r="AL58" s="10">
        <v>47703</v>
      </c>
      <c r="AM58" s="10">
        <v>47703</v>
      </c>
      <c r="AN58" s="10">
        <v>47703</v>
      </c>
      <c r="AO58" s="10">
        <v>47703</v>
      </c>
      <c r="AP58" s="10">
        <v>47703</v>
      </c>
      <c r="AQ58" s="10">
        <v>47703</v>
      </c>
      <c r="AR58" s="10">
        <v>47703</v>
      </c>
      <c r="AS58" s="10">
        <v>47703</v>
      </c>
      <c r="AT58" s="10">
        <v>47703</v>
      </c>
      <c r="AU58" s="10">
        <v>47703</v>
      </c>
      <c r="AV58" s="10">
        <v>47703</v>
      </c>
      <c r="AW58" s="10">
        <v>47703</v>
      </c>
      <c r="AX58" s="10">
        <v>47703</v>
      </c>
      <c r="AY58" s="10">
        <v>47703</v>
      </c>
      <c r="AZ58" s="10">
        <v>47703</v>
      </c>
      <c r="BA58" s="10">
        <v>47703</v>
      </c>
      <c r="BB58" s="10">
        <v>47703</v>
      </c>
      <c r="BC58" s="10">
        <v>47703</v>
      </c>
      <c r="BD58" s="10">
        <v>47703</v>
      </c>
      <c r="BE58" s="10">
        <v>47703</v>
      </c>
      <c r="BF58" s="10">
        <v>47703</v>
      </c>
      <c r="BG58" s="10">
        <v>47703</v>
      </c>
      <c r="BH58" s="10">
        <v>47703</v>
      </c>
      <c r="BI58" s="10">
        <v>47703</v>
      </c>
      <c r="BJ58" s="10">
        <v>47703</v>
      </c>
    </row>
    <row r="59" spans="1:62" ht="16.5">
      <c r="A59" s="16" t="s">
        <v>84</v>
      </c>
      <c r="B59" s="9" t="s">
        <v>83</v>
      </c>
      <c r="C59" s="10">
        <v>220378</v>
      </c>
      <c r="D59" s="10">
        <v>220378</v>
      </c>
      <c r="E59" s="10">
        <v>220378</v>
      </c>
      <c r="F59" s="10">
        <v>220378</v>
      </c>
      <c r="G59" s="10">
        <v>220378</v>
      </c>
      <c r="H59" s="10">
        <v>220378</v>
      </c>
      <c r="I59" s="10">
        <v>220378</v>
      </c>
      <c r="J59" s="10">
        <v>220378</v>
      </c>
      <c r="K59" s="10">
        <v>220378</v>
      </c>
      <c r="L59" s="10">
        <v>220378</v>
      </c>
      <c r="M59" s="10">
        <v>220378</v>
      </c>
      <c r="N59" s="10">
        <v>220378</v>
      </c>
      <c r="O59" s="10">
        <v>220378</v>
      </c>
      <c r="P59" s="10">
        <v>220378</v>
      </c>
      <c r="Q59" s="10">
        <v>220378</v>
      </c>
      <c r="R59" s="10">
        <v>220378</v>
      </c>
      <c r="S59" s="10">
        <v>220378</v>
      </c>
      <c r="T59" s="10">
        <v>220378</v>
      </c>
      <c r="U59" s="10">
        <v>220378</v>
      </c>
      <c r="V59" s="10">
        <v>220378</v>
      </c>
      <c r="W59" s="10">
        <v>220378</v>
      </c>
      <c r="X59" s="10">
        <v>220378</v>
      </c>
      <c r="Y59" s="10">
        <v>220378</v>
      </c>
      <c r="Z59" s="10">
        <v>220378</v>
      </c>
      <c r="AA59" s="10">
        <v>220378</v>
      </c>
      <c r="AB59" s="10">
        <v>220378</v>
      </c>
      <c r="AC59" s="10">
        <v>220378</v>
      </c>
      <c r="AD59" s="10">
        <v>220378</v>
      </c>
      <c r="AE59" s="10">
        <v>220378</v>
      </c>
      <c r="AF59" s="10">
        <v>220378</v>
      </c>
      <c r="AG59" s="10">
        <v>220378</v>
      </c>
      <c r="AH59" s="10">
        <v>220378</v>
      </c>
      <c r="AI59" s="10">
        <v>220378</v>
      </c>
      <c r="AJ59" s="10">
        <v>220378</v>
      </c>
      <c r="AK59" s="10">
        <v>220378</v>
      </c>
      <c r="AL59" s="10">
        <v>220378</v>
      </c>
      <c r="AM59" s="10">
        <v>220378</v>
      </c>
      <c r="AN59" s="10">
        <v>220378</v>
      </c>
      <c r="AO59" s="10">
        <v>220378</v>
      </c>
      <c r="AP59" s="10">
        <v>220378</v>
      </c>
      <c r="AQ59" s="10">
        <v>220378</v>
      </c>
      <c r="AR59" s="10">
        <v>220378</v>
      </c>
      <c r="AS59" s="10">
        <v>220378</v>
      </c>
      <c r="AT59" s="10">
        <v>220378</v>
      </c>
      <c r="AU59" s="10">
        <v>220378</v>
      </c>
      <c r="AV59" s="10">
        <v>220378</v>
      </c>
      <c r="AW59" s="10">
        <v>220378</v>
      </c>
      <c r="AX59" s="10">
        <v>220378</v>
      </c>
      <c r="AY59" s="10">
        <v>220378</v>
      </c>
      <c r="AZ59" s="10">
        <v>220378</v>
      </c>
      <c r="BA59" s="10">
        <v>220378</v>
      </c>
      <c r="BB59" s="10">
        <v>220378</v>
      </c>
      <c r="BC59" s="10">
        <v>220378</v>
      </c>
      <c r="BD59" s="10">
        <v>220378</v>
      </c>
      <c r="BE59" s="10">
        <v>220378</v>
      </c>
      <c r="BF59" s="10">
        <v>220378</v>
      </c>
      <c r="BG59" s="10">
        <v>220378</v>
      </c>
      <c r="BH59" s="10">
        <v>220378</v>
      </c>
      <c r="BI59" s="10">
        <v>220378</v>
      </c>
      <c r="BJ59" s="10">
        <v>220378</v>
      </c>
    </row>
    <row r="60" spans="1:62" ht="16.5">
      <c r="A60" s="16" t="s">
        <v>85</v>
      </c>
      <c r="B60" s="118" t="s">
        <v>372</v>
      </c>
      <c r="C60" s="10">
        <v>55097</v>
      </c>
      <c r="D60" s="10">
        <v>55097</v>
      </c>
      <c r="E60" s="10">
        <v>55097</v>
      </c>
      <c r="F60" s="10">
        <v>55097</v>
      </c>
      <c r="G60" s="10">
        <v>55097</v>
      </c>
      <c r="H60" s="10">
        <v>55097</v>
      </c>
      <c r="I60" s="10">
        <v>55097</v>
      </c>
      <c r="J60" s="10">
        <v>55097</v>
      </c>
      <c r="K60" s="10">
        <v>55097</v>
      </c>
      <c r="L60" s="10">
        <v>55097</v>
      </c>
      <c r="M60" s="10">
        <v>55097</v>
      </c>
      <c r="N60" s="10">
        <v>55097</v>
      </c>
      <c r="O60" s="10">
        <v>55097</v>
      </c>
      <c r="P60" s="10">
        <v>55097</v>
      </c>
      <c r="Q60" s="10">
        <v>55097</v>
      </c>
      <c r="R60" s="10">
        <v>55097</v>
      </c>
      <c r="S60" s="10">
        <v>55097</v>
      </c>
      <c r="T60" s="10">
        <v>55097</v>
      </c>
      <c r="U60" s="10">
        <v>55097</v>
      </c>
      <c r="V60" s="10">
        <v>55097</v>
      </c>
      <c r="W60" s="10">
        <v>55097</v>
      </c>
      <c r="X60" s="10">
        <v>55097</v>
      </c>
      <c r="Y60" s="10">
        <v>55097</v>
      </c>
      <c r="Z60" s="10">
        <v>55097</v>
      </c>
      <c r="AA60" s="10">
        <v>55097</v>
      </c>
      <c r="AB60" s="10">
        <v>55097</v>
      </c>
      <c r="AC60" s="10">
        <v>55097</v>
      </c>
      <c r="AD60" s="10">
        <v>55097</v>
      </c>
      <c r="AE60" s="10">
        <v>55097</v>
      </c>
      <c r="AF60" s="10">
        <v>55097</v>
      </c>
      <c r="AG60" s="10">
        <v>55097</v>
      </c>
      <c r="AH60" s="10">
        <v>55097</v>
      </c>
      <c r="AI60" s="10">
        <v>55097</v>
      </c>
      <c r="AJ60" s="10">
        <v>55097</v>
      </c>
      <c r="AK60" s="10">
        <v>55097</v>
      </c>
      <c r="AL60" s="10">
        <v>55097</v>
      </c>
      <c r="AM60" s="10">
        <v>55097</v>
      </c>
      <c r="AN60" s="10">
        <v>55097</v>
      </c>
      <c r="AO60" s="10">
        <v>55097</v>
      </c>
      <c r="AP60" s="10">
        <v>55097</v>
      </c>
      <c r="AQ60" s="10">
        <v>55097</v>
      </c>
      <c r="AR60" s="10">
        <v>55097</v>
      </c>
      <c r="AS60" s="10">
        <v>55097</v>
      </c>
      <c r="AT60" s="10">
        <v>55097</v>
      </c>
      <c r="AU60" s="10">
        <v>55097</v>
      </c>
      <c r="AV60" s="10">
        <v>55097</v>
      </c>
      <c r="AW60" s="10">
        <v>55097</v>
      </c>
      <c r="AX60" s="10">
        <v>55097</v>
      </c>
      <c r="AY60" s="10">
        <v>55097</v>
      </c>
      <c r="AZ60" s="10">
        <v>55097</v>
      </c>
      <c r="BA60" s="10">
        <v>55097</v>
      </c>
      <c r="BB60" s="10">
        <v>55097</v>
      </c>
      <c r="BC60" s="10">
        <v>55097</v>
      </c>
      <c r="BD60" s="10">
        <v>55097</v>
      </c>
      <c r="BE60" s="10">
        <v>55097</v>
      </c>
      <c r="BF60" s="10">
        <v>55097</v>
      </c>
      <c r="BG60" s="10">
        <v>55097</v>
      </c>
      <c r="BH60" s="10">
        <v>55097</v>
      </c>
      <c r="BI60" s="10">
        <v>55097</v>
      </c>
      <c r="BJ60" s="10">
        <v>55097</v>
      </c>
    </row>
    <row r="61" spans="1:62" ht="16.5">
      <c r="A61" s="16" t="s">
        <v>86</v>
      </c>
      <c r="B61" s="118" t="s">
        <v>372</v>
      </c>
      <c r="C61" s="10">
        <v>57285</v>
      </c>
      <c r="D61" s="10">
        <v>57285</v>
      </c>
      <c r="E61" s="10">
        <v>57285</v>
      </c>
      <c r="F61" s="10">
        <v>57285</v>
      </c>
      <c r="G61" s="10">
        <v>57285</v>
      </c>
      <c r="H61" s="10">
        <v>57285</v>
      </c>
      <c r="I61" s="10">
        <v>57285</v>
      </c>
      <c r="J61" s="10">
        <v>57285</v>
      </c>
      <c r="K61" s="10">
        <v>57285</v>
      </c>
      <c r="L61" s="10">
        <v>57285</v>
      </c>
      <c r="M61" s="10">
        <v>57285</v>
      </c>
      <c r="N61" s="10">
        <v>57285</v>
      </c>
      <c r="O61" s="10">
        <v>57285</v>
      </c>
      <c r="P61" s="10">
        <v>57285</v>
      </c>
      <c r="Q61" s="10">
        <v>57285</v>
      </c>
      <c r="R61" s="10">
        <v>57285</v>
      </c>
      <c r="S61" s="10">
        <v>57285</v>
      </c>
      <c r="T61" s="10">
        <v>57285</v>
      </c>
      <c r="U61" s="10">
        <v>57285</v>
      </c>
      <c r="V61" s="10">
        <v>57285</v>
      </c>
      <c r="W61" s="10">
        <v>57285</v>
      </c>
      <c r="X61" s="10">
        <v>57285</v>
      </c>
      <c r="Y61" s="10">
        <v>57285</v>
      </c>
      <c r="Z61" s="10">
        <v>57285</v>
      </c>
      <c r="AA61" s="10">
        <v>57285</v>
      </c>
      <c r="AB61" s="10">
        <v>57285</v>
      </c>
      <c r="AC61" s="10">
        <v>57285</v>
      </c>
      <c r="AD61" s="10">
        <v>57285</v>
      </c>
      <c r="AE61" s="10">
        <v>57285</v>
      </c>
      <c r="AF61" s="10">
        <v>57285</v>
      </c>
      <c r="AG61" s="10">
        <v>57285</v>
      </c>
      <c r="AH61" s="10">
        <v>57285</v>
      </c>
      <c r="AI61" s="10">
        <v>57285</v>
      </c>
      <c r="AJ61" s="10">
        <v>57285</v>
      </c>
      <c r="AK61" s="10">
        <v>57285</v>
      </c>
      <c r="AL61" s="10">
        <v>57285</v>
      </c>
      <c r="AM61" s="10">
        <v>57285</v>
      </c>
      <c r="AN61" s="10">
        <v>57285</v>
      </c>
      <c r="AO61" s="10">
        <v>57285</v>
      </c>
      <c r="AP61" s="10">
        <v>57285</v>
      </c>
      <c r="AQ61" s="10">
        <v>57285</v>
      </c>
      <c r="AR61" s="10">
        <v>57285</v>
      </c>
      <c r="AS61" s="10">
        <v>57285</v>
      </c>
      <c r="AT61" s="10">
        <v>57285</v>
      </c>
      <c r="AU61" s="10">
        <v>57285</v>
      </c>
      <c r="AV61" s="10">
        <v>57285</v>
      </c>
      <c r="AW61" s="10">
        <v>57285</v>
      </c>
      <c r="AX61" s="10">
        <v>57285</v>
      </c>
      <c r="AY61" s="10">
        <v>57285</v>
      </c>
      <c r="AZ61" s="10">
        <v>57285</v>
      </c>
      <c r="BA61" s="10">
        <v>57285</v>
      </c>
      <c r="BB61" s="10">
        <v>57285</v>
      </c>
      <c r="BC61" s="10">
        <v>57285</v>
      </c>
      <c r="BD61" s="10">
        <v>57285</v>
      </c>
      <c r="BE61" s="10">
        <v>57285</v>
      </c>
      <c r="BF61" s="10">
        <v>57285</v>
      </c>
      <c r="BG61" s="10">
        <v>57285</v>
      </c>
      <c r="BH61" s="10">
        <v>57285</v>
      </c>
      <c r="BI61" s="10">
        <v>57285</v>
      </c>
      <c r="BJ61" s="10">
        <v>57285</v>
      </c>
    </row>
    <row r="62" spans="1:62" ht="16.5">
      <c r="A62" s="16" t="s">
        <v>396</v>
      </c>
      <c r="B62" s="118" t="s">
        <v>372</v>
      </c>
      <c r="C62" s="10">
        <v>81736</v>
      </c>
      <c r="D62" s="10">
        <v>81736</v>
      </c>
      <c r="E62" s="10">
        <v>81736</v>
      </c>
      <c r="F62" s="10">
        <v>81736</v>
      </c>
      <c r="G62" s="10">
        <v>81736</v>
      </c>
      <c r="H62" s="10">
        <v>81736</v>
      </c>
      <c r="I62" s="10">
        <v>81736</v>
      </c>
      <c r="J62" s="10">
        <v>81736</v>
      </c>
      <c r="K62" s="10">
        <v>81736</v>
      </c>
      <c r="L62" s="10">
        <v>81736</v>
      </c>
      <c r="M62" s="10">
        <v>81736</v>
      </c>
      <c r="N62" s="10">
        <v>81736</v>
      </c>
      <c r="O62" s="10">
        <v>81736</v>
      </c>
      <c r="P62" s="10">
        <v>81736</v>
      </c>
      <c r="Q62" s="10">
        <v>81736</v>
      </c>
      <c r="R62" s="10">
        <v>81736</v>
      </c>
      <c r="S62" s="10">
        <v>81736</v>
      </c>
      <c r="T62" s="10">
        <v>81736</v>
      </c>
      <c r="U62" s="10">
        <v>81736</v>
      </c>
      <c r="V62" s="10">
        <v>81736</v>
      </c>
      <c r="W62" s="10">
        <v>81736</v>
      </c>
      <c r="X62" s="10">
        <v>81736</v>
      </c>
      <c r="Y62" s="10">
        <v>81736</v>
      </c>
      <c r="Z62" s="10">
        <v>81736</v>
      </c>
      <c r="AA62" s="10">
        <v>81736</v>
      </c>
      <c r="AB62" s="10">
        <v>81736</v>
      </c>
      <c r="AC62" s="10">
        <v>81736</v>
      </c>
      <c r="AD62" s="10">
        <v>81736</v>
      </c>
      <c r="AE62" s="10">
        <v>81736</v>
      </c>
      <c r="AF62" s="10">
        <v>81736</v>
      </c>
      <c r="AG62" s="10">
        <v>81736</v>
      </c>
      <c r="AH62" s="10">
        <v>81736</v>
      </c>
      <c r="AI62" s="10">
        <v>81736</v>
      </c>
      <c r="AJ62" s="10">
        <v>81736</v>
      </c>
      <c r="AK62" s="10">
        <v>81736</v>
      </c>
      <c r="AL62" s="10">
        <v>81736</v>
      </c>
      <c r="AM62" s="10">
        <v>81736</v>
      </c>
      <c r="AN62" s="10">
        <v>81736</v>
      </c>
      <c r="AO62" s="10">
        <v>81736</v>
      </c>
      <c r="AP62" s="10">
        <v>81736</v>
      </c>
      <c r="AQ62" s="10">
        <v>81736</v>
      </c>
      <c r="AR62" s="10">
        <v>81736</v>
      </c>
      <c r="AS62" s="10">
        <v>81736</v>
      </c>
      <c r="AT62" s="10">
        <v>81736</v>
      </c>
      <c r="AU62" s="10">
        <v>81736</v>
      </c>
      <c r="AV62" s="10">
        <v>81736</v>
      </c>
      <c r="AW62" s="10">
        <v>81736</v>
      </c>
      <c r="AX62" s="10">
        <v>81736</v>
      </c>
      <c r="AY62" s="10">
        <v>81736</v>
      </c>
      <c r="AZ62" s="10">
        <v>81736</v>
      </c>
      <c r="BA62" s="10">
        <v>81736</v>
      </c>
      <c r="BB62" s="10">
        <v>81736</v>
      </c>
      <c r="BC62" s="10">
        <v>81736</v>
      </c>
      <c r="BD62" s="10">
        <v>81736</v>
      </c>
      <c r="BE62" s="10">
        <v>81736</v>
      </c>
      <c r="BF62" s="10">
        <v>81736</v>
      </c>
      <c r="BG62" s="10">
        <v>81736</v>
      </c>
      <c r="BH62" s="10">
        <v>81736</v>
      </c>
      <c r="BI62" s="10">
        <v>81736</v>
      </c>
      <c r="BJ62" s="10">
        <v>81736</v>
      </c>
    </row>
    <row r="63" spans="1:62" s="45" customFormat="1" ht="16.5">
      <c r="A63" s="16" t="s">
        <v>88</v>
      </c>
      <c r="B63" s="9" t="s">
        <v>397</v>
      </c>
      <c r="C63" s="10">
        <v>44210</v>
      </c>
      <c r="D63" s="10">
        <v>44210</v>
      </c>
      <c r="E63" s="10">
        <v>44210</v>
      </c>
      <c r="F63" s="10">
        <v>44210</v>
      </c>
      <c r="G63" s="10">
        <v>44210</v>
      </c>
      <c r="H63" s="10">
        <v>44210</v>
      </c>
      <c r="I63" s="10">
        <v>44210</v>
      </c>
      <c r="J63" s="10">
        <v>44210</v>
      </c>
      <c r="K63" s="10">
        <v>44210</v>
      </c>
      <c r="L63" s="10">
        <v>44210</v>
      </c>
      <c r="M63" s="10">
        <v>44210</v>
      </c>
      <c r="N63" s="10">
        <v>44210</v>
      </c>
      <c r="O63" s="10">
        <v>44210</v>
      </c>
      <c r="P63" s="10">
        <v>44210</v>
      </c>
      <c r="Q63" s="10">
        <v>44210</v>
      </c>
      <c r="R63" s="10">
        <v>44210</v>
      </c>
      <c r="S63" s="10">
        <v>44210</v>
      </c>
      <c r="T63" s="10">
        <v>44210</v>
      </c>
      <c r="U63" s="10">
        <v>44210</v>
      </c>
      <c r="V63" s="10">
        <v>44210</v>
      </c>
      <c r="W63" s="10">
        <v>44210</v>
      </c>
      <c r="X63" s="10">
        <v>44210</v>
      </c>
      <c r="Y63" s="10">
        <v>44210</v>
      </c>
      <c r="Z63" s="10">
        <v>44210</v>
      </c>
      <c r="AA63" s="10">
        <v>44210</v>
      </c>
      <c r="AB63" s="10">
        <v>44210</v>
      </c>
      <c r="AC63" s="10">
        <v>44210</v>
      </c>
      <c r="AD63" s="10">
        <v>44210</v>
      </c>
      <c r="AE63" s="10">
        <v>44210</v>
      </c>
      <c r="AF63" s="10">
        <v>44210</v>
      </c>
      <c r="AG63" s="10">
        <v>44210</v>
      </c>
      <c r="AH63" s="10">
        <v>44210</v>
      </c>
      <c r="AI63" s="10">
        <v>44210</v>
      </c>
      <c r="AJ63" s="10">
        <v>44210</v>
      </c>
      <c r="AK63" s="10">
        <v>44210</v>
      </c>
      <c r="AL63" s="10">
        <v>44210</v>
      </c>
      <c r="AM63" s="10">
        <v>44210</v>
      </c>
      <c r="AN63" s="10">
        <v>44210</v>
      </c>
      <c r="AO63" s="10">
        <v>44210</v>
      </c>
      <c r="AP63" s="10">
        <v>44210</v>
      </c>
      <c r="AQ63" s="10">
        <v>44210</v>
      </c>
      <c r="AR63" s="10">
        <v>44210</v>
      </c>
      <c r="AS63" s="10">
        <v>44210</v>
      </c>
      <c r="AT63" s="10">
        <v>44210</v>
      </c>
      <c r="AU63" s="10">
        <v>44210</v>
      </c>
      <c r="AV63" s="10">
        <v>44210</v>
      </c>
      <c r="AW63" s="10">
        <v>44210</v>
      </c>
      <c r="AX63" s="10">
        <v>44210</v>
      </c>
      <c r="AY63" s="10">
        <v>44210</v>
      </c>
      <c r="AZ63" s="10">
        <v>44210</v>
      </c>
      <c r="BA63" s="10">
        <v>44210</v>
      </c>
      <c r="BB63" s="10">
        <v>44210</v>
      </c>
      <c r="BC63" s="10">
        <v>44210</v>
      </c>
      <c r="BD63" s="10">
        <v>44210</v>
      </c>
      <c r="BE63" s="10">
        <v>44210</v>
      </c>
      <c r="BF63" s="10">
        <v>44210</v>
      </c>
      <c r="BG63" s="10">
        <v>44210</v>
      </c>
      <c r="BH63" s="10">
        <v>44210</v>
      </c>
      <c r="BI63" s="10">
        <v>44210</v>
      </c>
      <c r="BJ63" s="10">
        <v>44210</v>
      </c>
    </row>
    <row r="64" spans="1:62" ht="16.5">
      <c r="A64" s="16" t="s">
        <v>90</v>
      </c>
      <c r="B64" s="9" t="s">
        <v>91</v>
      </c>
      <c r="C64" s="10">
        <v>11000</v>
      </c>
      <c r="D64" s="10">
        <v>11000</v>
      </c>
      <c r="E64" s="10">
        <v>11000</v>
      </c>
      <c r="F64" s="10">
        <v>11000</v>
      </c>
      <c r="G64" s="10">
        <v>11000</v>
      </c>
      <c r="H64" s="10">
        <v>11000</v>
      </c>
      <c r="I64" s="10">
        <v>11000</v>
      </c>
      <c r="J64" s="10">
        <v>11000</v>
      </c>
      <c r="K64" s="10">
        <v>11000</v>
      </c>
      <c r="L64" s="10">
        <v>11000</v>
      </c>
      <c r="M64" s="10">
        <v>11000</v>
      </c>
      <c r="N64" s="10">
        <v>11000</v>
      </c>
      <c r="O64" s="10">
        <v>11165</v>
      </c>
      <c r="P64" s="10">
        <v>11165</v>
      </c>
      <c r="Q64" s="10">
        <v>11165</v>
      </c>
      <c r="R64" s="10">
        <v>11165</v>
      </c>
      <c r="S64" s="10">
        <v>11165</v>
      </c>
      <c r="T64" s="10">
        <v>11165</v>
      </c>
      <c r="U64" s="10">
        <v>11165</v>
      </c>
      <c r="V64" s="10">
        <v>11165</v>
      </c>
      <c r="W64" s="10">
        <v>11165</v>
      </c>
      <c r="X64" s="10">
        <v>11165</v>
      </c>
      <c r="Y64" s="10">
        <v>11165</v>
      </c>
      <c r="Z64" s="10">
        <v>11165</v>
      </c>
      <c r="AA64" s="10">
        <v>11332</v>
      </c>
      <c r="AB64" s="10">
        <v>11332</v>
      </c>
      <c r="AC64" s="10">
        <v>11332</v>
      </c>
      <c r="AD64" s="10">
        <v>11332</v>
      </c>
      <c r="AE64" s="10">
        <v>11332</v>
      </c>
      <c r="AF64" s="10">
        <v>11332</v>
      </c>
      <c r="AG64" s="10">
        <v>11332</v>
      </c>
      <c r="AH64" s="10">
        <v>11332</v>
      </c>
      <c r="AI64" s="10">
        <v>11332</v>
      </c>
      <c r="AJ64" s="10">
        <v>11332</v>
      </c>
      <c r="AK64" s="10">
        <v>11332</v>
      </c>
      <c r="AL64" s="10">
        <v>11332</v>
      </c>
      <c r="AM64" s="10">
        <v>11502</v>
      </c>
      <c r="AN64" s="10">
        <v>11502</v>
      </c>
      <c r="AO64" s="10">
        <v>11502</v>
      </c>
      <c r="AP64" s="10">
        <v>11502</v>
      </c>
      <c r="AQ64" s="10">
        <v>11502</v>
      </c>
      <c r="AR64" s="10">
        <v>11502</v>
      </c>
      <c r="AS64" s="10">
        <v>11502</v>
      </c>
      <c r="AT64" s="10">
        <v>11502</v>
      </c>
      <c r="AU64" s="10">
        <v>11502</v>
      </c>
      <c r="AV64" s="10">
        <v>11502</v>
      </c>
      <c r="AW64" s="10">
        <v>11502</v>
      </c>
      <c r="AX64" s="10">
        <v>11502</v>
      </c>
      <c r="AY64" s="10">
        <v>11675</v>
      </c>
      <c r="AZ64" s="10">
        <v>11675</v>
      </c>
      <c r="BA64" s="10">
        <v>11675</v>
      </c>
      <c r="BB64" s="10">
        <v>11675</v>
      </c>
      <c r="BC64" s="10">
        <v>11675</v>
      </c>
      <c r="BD64" s="10">
        <v>11675</v>
      </c>
      <c r="BE64" s="10">
        <v>11675</v>
      </c>
      <c r="BF64" s="10">
        <v>11675</v>
      </c>
      <c r="BG64" s="10">
        <v>11675</v>
      </c>
      <c r="BH64" s="10">
        <v>11675</v>
      </c>
      <c r="BI64" s="10">
        <v>11675</v>
      </c>
      <c r="BJ64" s="10">
        <v>11675</v>
      </c>
    </row>
    <row r="65" spans="1:62" ht="16.5">
      <c r="A65" s="16" t="s">
        <v>92</v>
      </c>
      <c r="B65" s="118" t="s">
        <v>372</v>
      </c>
      <c r="C65" s="10">
        <v>134251</v>
      </c>
      <c r="D65" s="10">
        <v>134251</v>
      </c>
      <c r="E65" s="10">
        <v>134251</v>
      </c>
      <c r="F65" s="10">
        <v>134251</v>
      </c>
      <c r="G65" s="10">
        <v>134251</v>
      </c>
      <c r="H65" s="10">
        <v>134251</v>
      </c>
      <c r="I65" s="10">
        <v>134251</v>
      </c>
      <c r="J65" s="10">
        <v>134251</v>
      </c>
      <c r="K65" s="10">
        <v>134251</v>
      </c>
      <c r="L65" s="10">
        <v>134251</v>
      </c>
      <c r="M65" s="10">
        <v>134251</v>
      </c>
      <c r="N65" s="10">
        <v>134251</v>
      </c>
      <c r="O65" s="10">
        <v>134251</v>
      </c>
      <c r="P65" s="10">
        <v>134251</v>
      </c>
      <c r="Q65" s="10">
        <v>134251</v>
      </c>
      <c r="R65" s="10">
        <v>134251</v>
      </c>
      <c r="S65" s="10">
        <v>134251</v>
      </c>
      <c r="T65" s="10">
        <v>134251</v>
      </c>
      <c r="U65" s="10">
        <v>134251</v>
      </c>
      <c r="V65" s="10">
        <v>134251</v>
      </c>
      <c r="W65" s="10">
        <v>134251</v>
      </c>
      <c r="X65" s="10">
        <v>134251</v>
      </c>
      <c r="Y65" s="10">
        <v>134251</v>
      </c>
      <c r="Z65" s="10">
        <v>134251</v>
      </c>
      <c r="AA65" s="10">
        <v>134251</v>
      </c>
      <c r="AB65" s="10">
        <v>134251</v>
      </c>
      <c r="AC65" s="10">
        <v>134251</v>
      </c>
      <c r="AD65" s="10">
        <v>134251</v>
      </c>
      <c r="AE65" s="10">
        <v>134251</v>
      </c>
      <c r="AF65" s="10">
        <v>134251</v>
      </c>
      <c r="AG65" s="10">
        <v>134251</v>
      </c>
      <c r="AH65" s="10">
        <v>134251</v>
      </c>
      <c r="AI65" s="10">
        <v>134251</v>
      </c>
      <c r="AJ65" s="10">
        <v>134251</v>
      </c>
      <c r="AK65" s="10">
        <v>134251</v>
      </c>
      <c r="AL65" s="10">
        <v>134251</v>
      </c>
      <c r="AM65" s="10">
        <v>134251</v>
      </c>
      <c r="AN65" s="10">
        <v>134251</v>
      </c>
      <c r="AO65" s="10">
        <v>134251</v>
      </c>
      <c r="AP65" s="10">
        <v>134251</v>
      </c>
      <c r="AQ65" s="10">
        <v>134251</v>
      </c>
      <c r="AR65" s="10">
        <v>134251</v>
      </c>
      <c r="AS65" s="10">
        <v>134251</v>
      </c>
      <c r="AT65" s="10">
        <v>134251</v>
      </c>
      <c r="AU65" s="10">
        <v>134251</v>
      </c>
      <c r="AV65" s="10">
        <v>134251</v>
      </c>
      <c r="AW65" s="10">
        <v>134251</v>
      </c>
      <c r="AX65" s="10">
        <v>134251</v>
      </c>
      <c r="AY65" s="10">
        <v>134251</v>
      </c>
      <c r="AZ65" s="10">
        <v>134251</v>
      </c>
      <c r="BA65" s="10">
        <v>134251</v>
      </c>
      <c r="BB65" s="10">
        <v>134251</v>
      </c>
      <c r="BC65" s="10">
        <v>134251</v>
      </c>
      <c r="BD65" s="10">
        <v>134251</v>
      </c>
      <c r="BE65" s="10">
        <v>134251</v>
      </c>
      <c r="BF65" s="10">
        <v>134251</v>
      </c>
      <c r="BG65" s="10">
        <v>134251</v>
      </c>
      <c r="BH65" s="10">
        <v>134251</v>
      </c>
      <c r="BI65" s="10">
        <v>134251</v>
      </c>
      <c r="BJ65" s="10">
        <v>134251</v>
      </c>
    </row>
    <row r="66" spans="1:62" ht="16.5">
      <c r="A66" s="16" t="s">
        <v>398</v>
      </c>
      <c r="B66" s="118" t="s">
        <v>372</v>
      </c>
      <c r="C66" s="10">
        <v>95732</v>
      </c>
      <c r="D66" s="10">
        <v>95732</v>
      </c>
      <c r="E66" s="10">
        <v>95732</v>
      </c>
      <c r="F66" s="10">
        <v>95732</v>
      </c>
      <c r="G66" s="10">
        <v>95732</v>
      </c>
      <c r="H66" s="10">
        <v>95732</v>
      </c>
      <c r="I66" s="10">
        <v>95732</v>
      </c>
      <c r="J66" s="10">
        <v>95732</v>
      </c>
      <c r="K66" s="10">
        <v>95732</v>
      </c>
      <c r="L66" s="10">
        <v>95732</v>
      </c>
      <c r="M66" s="10">
        <v>95732</v>
      </c>
      <c r="N66" s="10">
        <v>95732</v>
      </c>
      <c r="O66" s="10">
        <v>95732</v>
      </c>
      <c r="P66" s="10">
        <v>95732</v>
      </c>
      <c r="Q66" s="10">
        <v>95732</v>
      </c>
      <c r="R66" s="10">
        <v>95732</v>
      </c>
      <c r="S66" s="10">
        <v>95732</v>
      </c>
      <c r="T66" s="10">
        <v>95732</v>
      </c>
      <c r="U66" s="10">
        <v>95732</v>
      </c>
      <c r="V66" s="10">
        <v>95732</v>
      </c>
      <c r="W66" s="10">
        <v>95732</v>
      </c>
      <c r="X66" s="10">
        <v>95732</v>
      </c>
      <c r="Y66" s="10">
        <v>95732</v>
      </c>
      <c r="Z66" s="10">
        <v>95732</v>
      </c>
      <c r="AA66" s="10">
        <v>95732</v>
      </c>
      <c r="AB66" s="10">
        <v>95732</v>
      </c>
      <c r="AC66" s="10">
        <v>95732</v>
      </c>
      <c r="AD66" s="10">
        <v>95732</v>
      </c>
      <c r="AE66" s="10">
        <v>95732</v>
      </c>
      <c r="AF66" s="10">
        <v>95732</v>
      </c>
      <c r="AG66" s="10">
        <v>95732</v>
      </c>
      <c r="AH66" s="10">
        <v>95732</v>
      </c>
      <c r="AI66" s="10">
        <v>95732</v>
      </c>
      <c r="AJ66" s="10">
        <v>95732</v>
      </c>
      <c r="AK66" s="10">
        <v>95732</v>
      </c>
      <c r="AL66" s="10">
        <v>95732</v>
      </c>
      <c r="AM66" s="10">
        <v>95732</v>
      </c>
      <c r="AN66" s="10">
        <v>95732</v>
      </c>
      <c r="AO66" s="10">
        <v>95732</v>
      </c>
      <c r="AP66" s="10">
        <v>95732</v>
      </c>
      <c r="AQ66" s="10">
        <v>95732</v>
      </c>
      <c r="AR66" s="10">
        <v>95732</v>
      </c>
      <c r="AS66" s="10">
        <v>95732</v>
      </c>
      <c r="AT66" s="10">
        <v>95732</v>
      </c>
      <c r="AU66" s="10">
        <v>95732</v>
      </c>
      <c r="AV66" s="10">
        <v>95732</v>
      </c>
      <c r="AW66" s="10">
        <v>95732</v>
      </c>
      <c r="AX66" s="10">
        <v>95732</v>
      </c>
      <c r="AY66" s="10">
        <v>95732</v>
      </c>
      <c r="AZ66" s="10">
        <v>95732</v>
      </c>
      <c r="BA66" s="10">
        <v>95732</v>
      </c>
      <c r="BB66" s="10">
        <v>95732</v>
      </c>
      <c r="BC66" s="10">
        <v>95732</v>
      </c>
      <c r="BD66" s="10">
        <v>95732</v>
      </c>
      <c r="BE66" s="10">
        <v>95732</v>
      </c>
      <c r="BF66" s="10">
        <v>95732</v>
      </c>
      <c r="BG66" s="10">
        <v>95732</v>
      </c>
      <c r="BH66" s="10">
        <v>95732</v>
      </c>
      <c r="BI66" s="10">
        <v>95732</v>
      </c>
      <c r="BJ66" s="10">
        <v>95732</v>
      </c>
    </row>
    <row r="67" spans="1:62" ht="16.5">
      <c r="A67" s="16" t="s">
        <v>102</v>
      </c>
      <c r="B67" s="118" t="s">
        <v>372</v>
      </c>
      <c r="C67" s="10">
        <v>84262</v>
      </c>
      <c r="D67" s="10">
        <v>84262</v>
      </c>
      <c r="E67" s="10">
        <v>84262</v>
      </c>
      <c r="F67" s="10">
        <v>84262</v>
      </c>
      <c r="G67" s="10">
        <v>84262</v>
      </c>
      <c r="H67" s="10">
        <v>84262</v>
      </c>
      <c r="I67" s="10">
        <v>84262</v>
      </c>
      <c r="J67" s="10">
        <v>84262</v>
      </c>
      <c r="K67" s="10">
        <v>84262</v>
      </c>
      <c r="L67" s="10">
        <v>84262</v>
      </c>
      <c r="M67" s="10">
        <v>84262</v>
      </c>
      <c r="N67" s="10">
        <v>84262</v>
      </c>
      <c r="O67" s="10">
        <v>84262</v>
      </c>
      <c r="P67" s="10">
        <v>84262</v>
      </c>
      <c r="Q67" s="10">
        <v>84262</v>
      </c>
      <c r="R67" s="10">
        <v>84262</v>
      </c>
      <c r="S67" s="10">
        <v>84262</v>
      </c>
      <c r="T67" s="10">
        <v>84262</v>
      </c>
      <c r="U67" s="10">
        <v>84262</v>
      </c>
      <c r="V67" s="10">
        <v>84262</v>
      </c>
      <c r="W67" s="10">
        <v>84262</v>
      </c>
      <c r="X67" s="10">
        <v>84262</v>
      </c>
      <c r="Y67" s="10">
        <v>84262</v>
      </c>
      <c r="Z67" s="10">
        <v>84262</v>
      </c>
      <c r="AA67" s="10">
        <v>84262</v>
      </c>
      <c r="AB67" s="10">
        <v>84262</v>
      </c>
      <c r="AC67" s="10">
        <v>84262</v>
      </c>
      <c r="AD67" s="10">
        <v>84262</v>
      </c>
      <c r="AE67" s="10">
        <v>84262</v>
      </c>
      <c r="AF67" s="10">
        <v>84262</v>
      </c>
      <c r="AG67" s="10">
        <v>84262</v>
      </c>
      <c r="AH67" s="10">
        <v>84262</v>
      </c>
      <c r="AI67" s="10">
        <v>84262</v>
      </c>
      <c r="AJ67" s="10">
        <v>84262</v>
      </c>
      <c r="AK67" s="10">
        <v>84262</v>
      </c>
      <c r="AL67" s="10">
        <v>84262</v>
      </c>
      <c r="AM67" s="10">
        <v>84262</v>
      </c>
      <c r="AN67" s="10">
        <v>84262</v>
      </c>
      <c r="AO67" s="10">
        <v>84262</v>
      </c>
      <c r="AP67" s="10">
        <v>84262</v>
      </c>
      <c r="AQ67" s="10">
        <v>84262</v>
      </c>
      <c r="AR67" s="10">
        <v>84262</v>
      </c>
      <c r="AS67" s="10">
        <v>84262</v>
      </c>
      <c r="AT67" s="10">
        <v>84262</v>
      </c>
      <c r="AU67" s="10">
        <v>84262</v>
      </c>
      <c r="AV67" s="10">
        <v>84262</v>
      </c>
      <c r="AW67" s="10">
        <v>84262</v>
      </c>
      <c r="AX67" s="10">
        <v>84262</v>
      </c>
      <c r="AY67" s="10">
        <v>84262</v>
      </c>
      <c r="AZ67" s="10">
        <v>84262</v>
      </c>
      <c r="BA67" s="10">
        <v>84262</v>
      </c>
      <c r="BB67" s="10">
        <v>84262</v>
      </c>
      <c r="BC67" s="10">
        <v>84262</v>
      </c>
      <c r="BD67" s="10">
        <v>84262</v>
      </c>
      <c r="BE67" s="10">
        <v>84262</v>
      </c>
      <c r="BF67" s="10">
        <v>84262</v>
      </c>
      <c r="BG67" s="10">
        <v>84262</v>
      </c>
      <c r="BH67" s="10">
        <v>84262</v>
      </c>
      <c r="BI67" s="10">
        <v>84262</v>
      </c>
      <c r="BJ67" s="10">
        <v>84262</v>
      </c>
    </row>
    <row r="68" spans="1:62" ht="16.5">
      <c r="A68" s="16" t="s">
        <v>94</v>
      </c>
      <c r="B68" s="17" t="s">
        <v>163</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row>
    <row r="69" spans="1:62" ht="16.5">
      <c r="A69" s="16" t="s">
        <v>401</v>
      </c>
      <c r="B69" s="118" t="s">
        <v>372</v>
      </c>
      <c r="C69" s="10">
        <v>88550</v>
      </c>
      <c r="D69" s="10">
        <v>88550</v>
      </c>
      <c r="E69" s="10">
        <v>88550</v>
      </c>
      <c r="F69" s="10">
        <v>88550</v>
      </c>
      <c r="G69" s="10">
        <v>88550</v>
      </c>
      <c r="H69" s="10">
        <v>88550</v>
      </c>
      <c r="I69" s="10">
        <v>88550</v>
      </c>
      <c r="J69" s="10">
        <v>88550</v>
      </c>
      <c r="K69" s="10">
        <v>88550</v>
      </c>
      <c r="L69" s="10">
        <v>88550</v>
      </c>
      <c r="M69" s="10">
        <v>88550</v>
      </c>
      <c r="N69" s="10">
        <v>88550</v>
      </c>
      <c r="O69" s="10">
        <v>88550</v>
      </c>
      <c r="P69" s="10">
        <v>88550</v>
      </c>
      <c r="Q69" s="10">
        <v>88550</v>
      </c>
      <c r="R69" s="10">
        <v>88550</v>
      </c>
      <c r="S69" s="10">
        <v>88550</v>
      </c>
      <c r="T69" s="10">
        <v>88550</v>
      </c>
      <c r="U69" s="10">
        <v>88550</v>
      </c>
      <c r="V69" s="10">
        <v>88550</v>
      </c>
      <c r="W69" s="10">
        <v>88550</v>
      </c>
      <c r="X69" s="10">
        <v>88550</v>
      </c>
      <c r="Y69" s="10">
        <v>88550</v>
      </c>
      <c r="Z69" s="10">
        <v>88550</v>
      </c>
      <c r="AA69" s="10">
        <v>88550</v>
      </c>
      <c r="AB69" s="10">
        <v>88550</v>
      </c>
      <c r="AC69" s="10">
        <v>88550</v>
      </c>
      <c r="AD69" s="10">
        <v>88550</v>
      </c>
      <c r="AE69" s="10">
        <v>88550</v>
      </c>
      <c r="AF69" s="10">
        <v>88550</v>
      </c>
      <c r="AG69" s="10">
        <v>88550</v>
      </c>
      <c r="AH69" s="10">
        <v>88550</v>
      </c>
      <c r="AI69" s="10">
        <v>88550</v>
      </c>
      <c r="AJ69" s="10">
        <v>88550</v>
      </c>
      <c r="AK69" s="10">
        <v>88550</v>
      </c>
      <c r="AL69" s="10">
        <v>88550</v>
      </c>
      <c r="AM69" s="10">
        <v>88550</v>
      </c>
      <c r="AN69" s="10">
        <v>88550</v>
      </c>
      <c r="AO69" s="10">
        <v>88550</v>
      </c>
      <c r="AP69" s="10">
        <v>88550</v>
      </c>
      <c r="AQ69" s="10">
        <v>88550</v>
      </c>
      <c r="AR69" s="10">
        <v>88550</v>
      </c>
      <c r="AS69" s="10">
        <v>88550</v>
      </c>
      <c r="AT69" s="10">
        <v>88550</v>
      </c>
      <c r="AU69" s="10">
        <v>88550</v>
      </c>
      <c r="AV69" s="10">
        <v>88550</v>
      </c>
      <c r="AW69" s="10">
        <v>88550</v>
      </c>
      <c r="AX69" s="10">
        <v>88550</v>
      </c>
      <c r="AY69" s="10">
        <v>88550</v>
      </c>
      <c r="AZ69" s="10">
        <v>88550</v>
      </c>
      <c r="BA69" s="10">
        <v>88550</v>
      </c>
      <c r="BB69" s="10">
        <v>88550</v>
      </c>
      <c r="BC69" s="10">
        <v>88550</v>
      </c>
      <c r="BD69" s="10">
        <v>88550</v>
      </c>
      <c r="BE69" s="10">
        <v>88550</v>
      </c>
      <c r="BF69" s="10">
        <v>88550</v>
      </c>
      <c r="BG69" s="10">
        <v>88550</v>
      </c>
      <c r="BH69" s="10">
        <v>88550</v>
      </c>
      <c r="BI69" s="10">
        <v>88550</v>
      </c>
      <c r="BJ69" s="10">
        <v>88550</v>
      </c>
    </row>
    <row r="70" spans="1:62" ht="16.5">
      <c r="A70" s="16" t="s">
        <v>399</v>
      </c>
      <c r="B70" s="118" t="s">
        <v>372</v>
      </c>
      <c r="C70" s="10">
        <v>85760</v>
      </c>
      <c r="D70" s="10">
        <v>85760</v>
      </c>
      <c r="E70" s="10">
        <v>85760</v>
      </c>
      <c r="F70" s="10">
        <v>85760</v>
      </c>
      <c r="G70" s="10">
        <v>85760</v>
      </c>
      <c r="H70" s="10">
        <v>85760</v>
      </c>
      <c r="I70" s="10">
        <v>85760</v>
      </c>
      <c r="J70" s="10">
        <v>85760</v>
      </c>
      <c r="K70" s="10">
        <v>85760</v>
      </c>
      <c r="L70" s="10">
        <v>85760</v>
      </c>
      <c r="M70" s="10">
        <v>85760</v>
      </c>
      <c r="N70" s="10">
        <v>85760</v>
      </c>
      <c r="O70" s="10">
        <v>85760</v>
      </c>
      <c r="P70" s="10">
        <v>85760</v>
      </c>
      <c r="Q70" s="10">
        <v>85760</v>
      </c>
      <c r="R70" s="10">
        <v>85760</v>
      </c>
      <c r="S70" s="10">
        <v>85760</v>
      </c>
      <c r="T70" s="10">
        <v>85760</v>
      </c>
      <c r="U70" s="10">
        <v>85760</v>
      </c>
      <c r="V70" s="10">
        <v>85760</v>
      </c>
      <c r="W70" s="10">
        <v>85760</v>
      </c>
      <c r="X70" s="10">
        <v>85760</v>
      </c>
      <c r="Y70" s="10">
        <v>85760</v>
      </c>
      <c r="Z70" s="10">
        <v>85760</v>
      </c>
      <c r="AA70" s="10">
        <v>85760</v>
      </c>
      <c r="AB70" s="10">
        <v>85760</v>
      </c>
      <c r="AC70" s="10">
        <v>85760</v>
      </c>
      <c r="AD70" s="10">
        <v>85760</v>
      </c>
      <c r="AE70" s="10">
        <v>85760</v>
      </c>
      <c r="AF70" s="10">
        <v>85760</v>
      </c>
      <c r="AG70" s="10">
        <v>85760</v>
      </c>
      <c r="AH70" s="10">
        <v>85760</v>
      </c>
      <c r="AI70" s="10">
        <v>85760</v>
      </c>
      <c r="AJ70" s="10">
        <v>85760</v>
      </c>
      <c r="AK70" s="10">
        <v>85760</v>
      </c>
      <c r="AL70" s="10">
        <v>85760</v>
      </c>
      <c r="AM70" s="10">
        <v>85760</v>
      </c>
      <c r="AN70" s="10">
        <v>85760</v>
      </c>
      <c r="AO70" s="10">
        <v>85760</v>
      </c>
      <c r="AP70" s="10">
        <v>85760</v>
      </c>
      <c r="AQ70" s="10">
        <v>85760</v>
      </c>
      <c r="AR70" s="10">
        <v>85760</v>
      </c>
      <c r="AS70" s="10">
        <v>85760</v>
      </c>
      <c r="AT70" s="10">
        <v>85760</v>
      </c>
      <c r="AU70" s="10">
        <v>85760</v>
      </c>
      <c r="AV70" s="10">
        <v>85760</v>
      </c>
      <c r="AW70" s="10">
        <v>85760</v>
      </c>
      <c r="AX70" s="10">
        <v>85760</v>
      </c>
      <c r="AY70" s="10">
        <v>85760</v>
      </c>
      <c r="AZ70" s="10">
        <v>85760</v>
      </c>
      <c r="BA70" s="10">
        <v>85760</v>
      </c>
      <c r="BB70" s="10">
        <v>85760</v>
      </c>
      <c r="BC70" s="10">
        <v>85760</v>
      </c>
      <c r="BD70" s="10">
        <v>85760</v>
      </c>
      <c r="BE70" s="10">
        <v>85760</v>
      </c>
      <c r="BF70" s="10">
        <v>85760</v>
      </c>
      <c r="BG70" s="10">
        <v>85760</v>
      </c>
      <c r="BH70" s="10">
        <v>85760</v>
      </c>
      <c r="BI70" s="10">
        <v>85760</v>
      </c>
      <c r="BJ70" s="10">
        <v>85760</v>
      </c>
    </row>
    <row r="71" spans="1:62" ht="16.5">
      <c r="A71" s="16" t="s">
        <v>98</v>
      </c>
      <c r="B71" s="9" t="s">
        <v>99</v>
      </c>
      <c r="C71" s="10">
        <v>98802</v>
      </c>
      <c r="D71" s="10">
        <v>98802</v>
      </c>
      <c r="E71" s="10">
        <v>98802</v>
      </c>
      <c r="F71" s="10">
        <v>98802</v>
      </c>
      <c r="G71" s="10">
        <v>98802</v>
      </c>
      <c r="H71" s="10">
        <v>98802</v>
      </c>
      <c r="I71" s="10">
        <v>98802</v>
      </c>
      <c r="J71" s="10">
        <v>98802</v>
      </c>
      <c r="K71" s="10">
        <v>98802</v>
      </c>
      <c r="L71" s="10">
        <v>98802</v>
      </c>
      <c r="M71" s="10">
        <v>98802</v>
      </c>
      <c r="N71" s="10">
        <v>98802</v>
      </c>
      <c r="O71" s="10">
        <v>98802</v>
      </c>
      <c r="P71" s="10">
        <v>98802</v>
      </c>
      <c r="Q71" s="10">
        <v>98802</v>
      </c>
      <c r="R71" s="10">
        <v>98802</v>
      </c>
      <c r="S71" s="10">
        <v>98802</v>
      </c>
      <c r="T71" s="10">
        <v>98802</v>
      </c>
      <c r="U71" s="10">
        <v>98802</v>
      </c>
      <c r="V71" s="10">
        <v>98802</v>
      </c>
      <c r="W71" s="10">
        <v>98802</v>
      </c>
      <c r="X71" s="10">
        <v>98802</v>
      </c>
      <c r="Y71" s="10">
        <v>98802</v>
      </c>
      <c r="Z71" s="10">
        <v>98802</v>
      </c>
      <c r="AA71" s="10">
        <v>98802</v>
      </c>
      <c r="AB71" s="10">
        <v>98802</v>
      </c>
      <c r="AC71" s="10">
        <v>98802</v>
      </c>
      <c r="AD71" s="10">
        <v>98802</v>
      </c>
      <c r="AE71" s="10">
        <v>98802</v>
      </c>
      <c r="AF71" s="10">
        <v>98802</v>
      </c>
      <c r="AG71" s="10">
        <v>98802</v>
      </c>
      <c r="AH71" s="10">
        <v>98802</v>
      </c>
      <c r="AI71" s="10">
        <v>98802</v>
      </c>
      <c r="AJ71" s="10">
        <v>98802</v>
      </c>
      <c r="AK71" s="10">
        <v>98802</v>
      </c>
      <c r="AL71" s="10">
        <v>98802</v>
      </c>
      <c r="AM71" s="10">
        <v>98802</v>
      </c>
      <c r="AN71" s="10">
        <v>98802</v>
      </c>
      <c r="AO71" s="10">
        <v>98802</v>
      </c>
      <c r="AP71" s="10">
        <v>98802</v>
      </c>
      <c r="AQ71" s="10">
        <v>98802</v>
      </c>
      <c r="AR71" s="10">
        <v>98802</v>
      </c>
      <c r="AS71" s="10">
        <v>98802</v>
      </c>
      <c r="AT71" s="10">
        <v>98802</v>
      </c>
      <c r="AU71" s="10">
        <v>98802</v>
      </c>
      <c r="AV71" s="10">
        <v>98802</v>
      </c>
      <c r="AW71" s="10">
        <v>98802</v>
      </c>
      <c r="AX71" s="10">
        <v>98802</v>
      </c>
      <c r="AY71" s="10">
        <v>98802</v>
      </c>
      <c r="AZ71" s="10">
        <v>98802</v>
      </c>
      <c r="BA71" s="10">
        <v>98802</v>
      </c>
      <c r="BB71" s="10">
        <v>98802</v>
      </c>
      <c r="BC71" s="10">
        <v>98802</v>
      </c>
      <c r="BD71" s="10">
        <v>98802</v>
      </c>
      <c r="BE71" s="10">
        <v>98802</v>
      </c>
      <c r="BF71" s="10">
        <v>98802</v>
      </c>
      <c r="BG71" s="10">
        <v>98802</v>
      </c>
      <c r="BH71" s="10">
        <v>98802</v>
      </c>
      <c r="BI71" s="10">
        <v>98802</v>
      </c>
      <c r="BJ71" s="10">
        <v>98802</v>
      </c>
    </row>
    <row r="72" spans="1:62" ht="16.5">
      <c r="A72" s="16" t="s">
        <v>100</v>
      </c>
      <c r="B72" s="118" t="s">
        <v>372</v>
      </c>
      <c r="C72" s="10">
        <v>172072</v>
      </c>
      <c r="D72" s="10">
        <v>172072</v>
      </c>
      <c r="E72" s="10">
        <v>172072</v>
      </c>
      <c r="F72" s="10">
        <v>172072</v>
      </c>
      <c r="G72" s="10">
        <v>172072</v>
      </c>
      <c r="H72" s="10">
        <v>172072</v>
      </c>
      <c r="I72" s="10">
        <v>172072</v>
      </c>
      <c r="J72" s="10">
        <v>172072</v>
      </c>
      <c r="K72" s="10">
        <v>172072</v>
      </c>
      <c r="L72" s="10">
        <v>172072</v>
      </c>
      <c r="M72" s="10">
        <v>172072</v>
      </c>
      <c r="N72" s="10">
        <v>172072</v>
      </c>
      <c r="O72" s="10">
        <v>172072</v>
      </c>
      <c r="P72" s="10">
        <v>172072</v>
      </c>
      <c r="Q72" s="10">
        <v>172072</v>
      </c>
      <c r="R72" s="10">
        <v>172072</v>
      </c>
      <c r="S72" s="10">
        <v>172072</v>
      </c>
      <c r="T72" s="10">
        <v>172072</v>
      </c>
      <c r="U72" s="10">
        <v>172072</v>
      </c>
      <c r="V72" s="10">
        <v>172072</v>
      </c>
      <c r="W72" s="10">
        <v>172072</v>
      </c>
      <c r="X72" s="10">
        <v>172072</v>
      </c>
      <c r="Y72" s="10">
        <v>172072</v>
      </c>
      <c r="Z72" s="10">
        <v>172072</v>
      </c>
      <c r="AA72" s="10">
        <v>172072</v>
      </c>
      <c r="AB72" s="10">
        <v>172072</v>
      </c>
      <c r="AC72" s="10">
        <v>172072</v>
      </c>
      <c r="AD72" s="10">
        <v>172072</v>
      </c>
      <c r="AE72" s="10">
        <v>172072</v>
      </c>
      <c r="AF72" s="10">
        <v>172072</v>
      </c>
      <c r="AG72" s="10">
        <v>172072</v>
      </c>
      <c r="AH72" s="10">
        <v>172072</v>
      </c>
      <c r="AI72" s="10">
        <v>172072</v>
      </c>
      <c r="AJ72" s="10">
        <v>172072</v>
      </c>
      <c r="AK72" s="10">
        <v>172072</v>
      </c>
      <c r="AL72" s="10">
        <v>172072</v>
      </c>
      <c r="AM72" s="10">
        <v>172072</v>
      </c>
      <c r="AN72" s="10">
        <v>172072</v>
      </c>
      <c r="AO72" s="10">
        <v>172072</v>
      </c>
      <c r="AP72" s="10">
        <v>172072</v>
      </c>
      <c r="AQ72" s="10">
        <v>172072</v>
      </c>
      <c r="AR72" s="10">
        <v>172072</v>
      </c>
      <c r="AS72" s="10">
        <v>172072</v>
      </c>
      <c r="AT72" s="10">
        <v>172072</v>
      </c>
      <c r="AU72" s="10">
        <v>172072</v>
      </c>
      <c r="AV72" s="10">
        <v>172072</v>
      </c>
      <c r="AW72" s="10">
        <v>172072</v>
      </c>
      <c r="AX72" s="10">
        <v>172072</v>
      </c>
      <c r="AY72" s="10">
        <v>172072</v>
      </c>
      <c r="AZ72" s="10">
        <v>172072</v>
      </c>
      <c r="BA72" s="10">
        <v>172072</v>
      </c>
      <c r="BB72" s="10">
        <v>172072</v>
      </c>
      <c r="BC72" s="10">
        <v>172072</v>
      </c>
      <c r="BD72" s="10">
        <v>172072</v>
      </c>
      <c r="BE72" s="10">
        <v>172072</v>
      </c>
      <c r="BF72" s="10">
        <v>172072</v>
      </c>
      <c r="BG72" s="10">
        <v>172072</v>
      </c>
      <c r="BH72" s="10">
        <v>172072</v>
      </c>
      <c r="BI72" s="10">
        <v>172072</v>
      </c>
      <c r="BJ72" s="10">
        <v>172072</v>
      </c>
    </row>
    <row r="73" spans="1:62" ht="16.5">
      <c r="A73" s="16" t="s">
        <v>164</v>
      </c>
      <c r="B73" s="118" t="s">
        <v>391</v>
      </c>
      <c r="C73" s="10">
        <v>172471</v>
      </c>
      <c r="D73" s="10">
        <v>172471</v>
      </c>
      <c r="E73" s="10">
        <v>172471</v>
      </c>
      <c r="F73" s="10">
        <v>172471</v>
      </c>
      <c r="G73" s="10">
        <v>172471</v>
      </c>
      <c r="H73" s="10">
        <v>172471</v>
      </c>
      <c r="I73" s="10">
        <v>172471</v>
      </c>
      <c r="J73" s="10">
        <v>172471</v>
      </c>
      <c r="K73" s="10">
        <v>172471</v>
      </c>
      <c r="L73" s="10">
        <v>172471</v>
      </c>
      <c r="M73" s="10">
        <v>172471</v>
      </c>
      <c r="N73" s="10">
        <v>172471</v>
      </c>
      <c r="O73" s="10">
        <v>172471</v>
      </c>
      <c r="P73" s="10">
        <v>172471</v>
      </c>
      <c r="Q73" s="10">
        <v>172471</v>
      </c>
      <c r="R73" s="10">
        <v>172471</v>
      </c>
      <c r="S73" s="10">
        <v>172471</v>
      </c>
      <c r="T73" s="10">
        <v>172471</v>
      </c>
      <c r="U73" s="10">
        <v>172471</v>
      </c>
      <c r="V73" s="10">
        <v>172471</v>
      </c>
      <c r="W73" s="10">
        <v>172471</v>
      </c>
      <c r="X73" s="10">
        <v>172471</v>
      </c>
      <c r="Y73" s="10">
        <v>172471</v>
      </c>
      <c r="Z73" s="10">
        <v>172471</v>
      </c>
      <c r="AA73" s="10">
        <v>172471</v>
      </c>
      <c r="AB73" s="10">
        <v>172471</v>
      </c>
      <c r="AC73" s="10">
        <v>172471</v>
      </c>
      <c r="AD73" s="10">
        <v>172471</v>
      </c>
      <c r="AE73" s="10">
        <v>172471</v>
      </c>
      <c r="AF73" s="10">
        <v>172471</v>
      </c>
      <c r="AG73" s="10">
        <v>172471</v>
      </c>
      <c r="AH73" s="10">
        <v>172471</v>
      </c>
      <c r="AI73" s="10">
        <v>172471</v>
      </c>
      <c r="AJ73" s="10">
        <v>172471</v>
      </c>
      <c r="AK73" s="10">
        <v>172471</v>
      </c>
      <c r="AL73" s="10">
        <v>172471</v>
      </c>
      <c r="AM73" s="10">
        <v>172471</v>
      </c>
      <c r="AN73" s="10">
        <v>172471</v>
      </c>
      <c r="AO73" s="10">
        <v>172471</v>
      </c>
      <c r="AP73" s="10">
        <v>172471</v>
      </c>
      <c r="AQ73" s="10">
        <v>172471</v>
      </c>
      <c r="AR73" s="10">
        <v>172471</v>
      </c>
      <c r="AS73" s="10">
        <v>172471</v>
      </c>
      <c r="AT73" s="10">
        <v>172471</v>
      </c>
      <c r="AU73" s="10">
        <v>172471</v>
      </c>
      <c r="AV73" s="10">
        <v>172471</v>
      </c>
      <c r="AW73" s="10">
        <v>172471</v>
      </c>
      <c r="AX73" s="10">
        <v>172471</v>
      </c>
      <c r="AY73" s="10">
        <v>172471</v>
      </c>
      <c r="AZ73" s="10">
        <v>172471</v>
      </c>
      <c r="BA73" s="10">
        <v>172471</v>
      </c>
      <c r="BB73" s="10">
        <v>172471</v>
      </c>
      <c r="BC73" s="10">
        <v>172471</v>
      </c>
      <c r="BD73" s="10">
        <v>172471</v>
      </c>
      <c r="BE73" s="10">
        <v>172471</v>
      </c>
      <c r="BF73" s="10">
        <v>172471</v>
      </c>
      <c r="BG73" s="10">
        <v>172471</v>
      </c>
      <c r="BH73" s="10">
        <v>172471</v>
      </c>
      <c r="BI73" s="10">
        <v>172471</v>
      </c>
      <c r="BJ73" s="10">
        <v>172471</v>
      </c>
    </row>
    <row r="74" spans="1:62" ht="16.5">
      <c r="A74" s="16" t="s">
        <v>400</v>
      </c>
      <c r="B74" s="118" t="s">
        <v>372</v>
      </c>
      <c r="C74" s="10">
        <v>88549</v>
      </c>
      <c r="D74" s="10">
        <v>88549</v>
      </c>
      <c r="E74" s="10">
        <v>88549</v>
      </c>
      <c r="F74" s="10">
        <v>88549</v>
      </c>
      <c r="G74" s="10">
        <v>88549</v>
      </c>
      <c r="H74" s="10">
        <v>88549</v>
      </c>
      <c r="I74" s="10">
        <v>88549</v>
      </c>
      <c r="J74" s="10">
        <v>88549</v>
      </c>
      <c r="K74" s="10">
        <v>88549</v>
      </c>
      <c r="L74" s="10">
        <v>88549</v>
      </c>
      <c r="M74" s="10">
        <v>88549</v>
      </c>
      <c r="N74" s="10">
        <v>88549</v>
      </c>
      <c r="O74" s="10">
        <v>88549</v>
      </c>
      <c r="P74" s="10">
        <v>88549</v>
      </c>
      <c r="Q74" s="10">
        <v>88549</v>
      </c>
      <c r="R74" s="10">
        <v>88549</v>
      </c>
      <c r="S74" s="10">
        <v>88549</v>
      </c>
      <c r="T74" s="10">
        <v>88549</v>
      </c>
      <c r="U74" s="10">
        <v>88549</v>
      </c>
      <c r="V74" s="10">
        <v>88549</v>
      </c>
      <c r="W74" s="10">
        <v>88549</v>
      </c>
      <c r="X74" s="10">
        <v>88549</v>
      </c>
      <c r="Y74" s="10">
        <v>88549</v>
      </c>
      <c r="Z74" s="10">
        <v>88549</v>
      </c>
      <c r="AA74" s="10">
        <v>88549</v>
      </c>
      <c r="AB74" s="10">
        <v>88549</v>
      </c>
      <c r="AC74" s="10">
        <v>88549</v>
      </c>
      <c r="AD74" s="10">
        <v>88549</v>
      </c>
      <c r="AE74" s="10">
        <v>88549</v>
      </c>
      <c r="AF74" s="10">
        <v>88549</v>
      </c>
      <c r="AG74" s="10">
        <v>88549</v>
      </c>
      <c r="AH74" s="10">
        <v>88549</v>
      </c>
      <c r="AI74" s="10">
        <v>88549</v>
      </c>
      <c r="AJ74" s="10">
        <v>88549</v>
      </c>
      <c r="AK74" s="10">
        <v>88549</v>
      </c>
      <c r="AL74" s="10">
        <v>88549</v>
      </c>
      <c r="AM74" s="10">
        <v>88549</v>
      </c>
      <c r="AN74" s="10">
        <v>88549</v>
      </c>
      <c r="AO74" s="10">
        <v>88549</v>
      </c>
      <c r="AP74" s="10">
        <v>88549</v>
      </c>
      <c r="AQ74" s="10">
        <v>88549</v>
      </c>
      <c r="AR74" s="10">
        <v>88549</v>
      </c>
      <c r="AS74" s="10">
        <v>88549</v>
      </c>
      <c r="AT74" s="10">
        <v>88549</v>
      </c>
      <c r="AU74" s="10">
        <v>88549</v>
      </c>
      <c r="AV74" s="10">
        <v>88549</v>
      </c>
      <c r="AW74" s="10">
        <v>88549</v>
      </c>
      <c r="AX74" s="10">
        <v>88549</v>
      </c>
      <c r="AY74" s="10">
        <v>88549</v>
      </c>
      <c r="AZ74" s="10">
        <v>88549</v>
      </c>
      <c r="BA74" s="10">
        <v>88549</v>
      </c>
      <c r="BB74" s="10">
        <v>88549</v>
      </c>
      <c r="BC74" s="10">
        <v>88549</v>
      </c>
      <c r="BD74" s="10">
        <v>88549</v>
      </c>
      <c r="BE74" s="10">
        <v>88549</v>
      </c>
      <c r="BF74" s="10">
        <v>88549</v>
      </c>
      <c r="BG74" s="10">
        <v>88549</v>
      </c>
      <c r="BH74" s="10">
        <v>88549</v>
      </c>
      <c r="BI74" s="10">
        <v>88549</v>
      </c>
      <c r="BJ74" s="10">
        <v>88549</v>
      </c>
    </row>
    <row r="75" spans="1:62" ht="16.5">
      <c r="A75" s="16" t="s">
        <v>104</v>
      </c>
      <c r="B75" s="9" t="s">
        <v>105</v>
      </c>
      <c r="C75" s="10">
        <v>95619</v>
      </c>
      <c r="D75" s="10">
        <v>95619</v>
      </c>
      <c r="E75" s="10">
        <v>95619</v>
      </c>
      <c r="F75" s="10">
        <v>95619</v>
      </c>
      <c r="G75" s="10">
        <v>95619</v>
      </c>
      <c r="H75" s="10">
        <v>95619</v>
      </c>
      <c r="I75" s="10">
        <v>95619</v>
      </c>
      <c r="J75" s="10">
        <v>95619</v>
      </c>
      <c r="K75" s="10">
        <v>95619</v>
      </c>
      <c r="L75" s="10">
        <v>95619</v>
      </c>
      <c r="M75" s="10">
        <v>95619</v>
      </c>
      <c r="N75" s="10">
        <v>95619</v>
      </c>
      <c r="O75" s="10">
        <v>95619</v>
      </c>
      <c r="P75" s="10">
        <v>95619</v>
      </c>
      <c r="Q75" s="10">
        <v>95619</v>
      </c>
      <c r="R75" s="10">
        <v>95619</v>
      </c>
      <c r="S75" s="10">
        <v>95619</v>
      </c>
      <c r="T75" s="10">
        <v>95619</v>
      </c>
      <c r="U75" s="10">
        <v>95619</v>
      </c>
      <c r="V75" s="10">
        <v>95619</v>
      </c>
      <c r="W75" s="10">
        <v>95619</v>
      </c>
      <c r="X75" s="10">
        <v>95619</v>
      </c>
      <c r="Y75" s="10">
        <v>95619</v>
      </c>
      <c r="Z75" s="10">
        <v>95619</v>
      </c>
      <c r="AA75" s="10">
        <v>95619</v>
      </c>
      <c r="AB75" s="10">
        <v>95619</v>
      </c>
      <c r="AC75" s="10">
        <v>95619</v>
      </c>
      <c r="AD75" s="10">
        <v>95619</v>
      </c>
      <c r="AE75" s="10">
        <v>95619</v>
      </c>
      <c r="AF75" s="10">
        <v>95619</v>
      </c>
      <c r="AG75" s="10">
        <v>95619</v>
      </c>
      <c r="AH75" s="10">
        <v>95619</v>
      </c>
      <c r="AI75" s="10">
        <v>95619</v>
      </c>
      <c r="AJ75" s="10">
        <v>95619</v>
      </c>
      <c r="AK75" s="10">
        <v>95619</v>
      </c>
      <c r="AL75" s="10">
        <v>95619</v>
      </c>
      <c r="AM75" s="10">
        <v>95619</v>
      </c>
      <c r="AN75" s="10">
        <v>95619</v>
      </c>
      <c r="AO75" s="10">
        <v>95619</v>
      </c>
      <c r="AP75" s="10">
        <v>95619</v>
      </c>
      <c r="AQ75" s="10">
        <v>95619</v>
      </c>
      <c r="AR75" s="10">
        <v>95619</v>
      </c>
      <c r="AS75" s="10">
        <v>95619</v>
      </c>
      <c r="AT75" s="10">
        <v>95619</v>
      </c>
      <c r="AU75" s="10">
        <v>95619</v>
      </c>
      <c r="AV75" s="10">
        <v>95619</v>
      </c>
      <c r="AW75" s="10">
        <v>95619</v>
      </c>
      <c r="AX75" s="10">
        <v>95619</v>
      </c>
      <c r="AY75" s="10">
        <v>95619</v>
      </c>
      <c r="AZ75" s="10">
        <v>95619</v>
      </c>
      <c r="BA75" s="10">
        <v>95619</v>
      </c>
      <c r="BB75" s="10">
        <v>95619</v>
      </c>
      <c r="BC75" s="10">
        <v>95619</v>
      </c>
      <c r="BD75" s="10">
        <v>95619</v>
      </c>
      <c r="BE75" s="10">
        <v>95619</v>
      </c>
      <c r="BF75" s="10">
        <v>95619</v>
      </c>
      <c r="BG75" s="10">
        <v>95619</v>
      </c>
      <c r="BH75" s="10">
        <v>95619</v>
      </c>
      <c r="BI75" s="10">
        <v>95619</v>
      </c>
      <c r="BJ75" s="10">
        <v>95619</v>
      </c>
    </row>
    <row r="76" spans="1:62" ht="16.5">
      <c r="A76" s="16" t="s">
        <v>165</v>
      </c>
      <c r="B76" s="118" t="s">
        <v>383</v>
      </c>
      <c r="C76" s="10">
        <v>85050</v>
      </c>
      <c r="D76" s="10">
        <v>85050</v>
      </c>
      <c r="E76" s="10">
        <v>85050</v>
      </c>
      <c r="F76" s="10">
        <v>85050</v>
      </c>
      <c r="G76" s="10">
        <v>85050</v>
      </c>
      <c r="H76" s="10">
        <v>85050</v>
      </c>
      <c r="I76" s="10">
        <v>85050</v>
      </c>
      <c r="J76" s="10">
        <v>85050</v>
      </c>
      <c r="K76" s="10">
        <v>85050</v>
      </c>
      <c r="L76" s="10">
        <v>85050</v>
      </c>
      <c r="M76" s="10">
        <v>85050</v>
      </c>
      <c r="N76" s="10">
        <v>85050</v>
      </c>
      <c r="O76" s="10">
        <v>85050</v>
      </c>
      <c r="P76" s="10">
        <v>85050</v>
      </c>
      <c r="Q76" s="10">
        <v>85050</v>
      </c>
      <c r="R76" s="10">
        <v>85050</v>
      </c>
      <c r="S76" s="10">
        <v>85050</v>
      </c>
      <c r="T76" s="10">
        <v>85050</v>
      </c>
      <c r="U76" s="10">
        <v>85050</v>
      </c>
      <c r="V76" s="10">
        <v>85050</v>
      </c>
      <c r="W76" s="10">
        <v>85050</v>
      </c>
      <c r="X76" s="10">
        <v>85050</v>
      </c>
      <c r="Y76" s="10">
        <v>85050</v>
      </c>
      <c r="Z76" s="10">
        <v>85050</v>
      </c>
      <c r="AA76" s="10">
        <v>85050</v>
      </c>
      <c r="AB76" s="10">
        <v>85050</v>
      </c>
      <c r="AC76" s="10">
        <v>85050</v>
      </c>
      <c r="AD76" s="10">
        <v>85050</v>
      </c>
      <c r="AE76" s="10">
        <v>85050</v>
      </c>
      <c r="AF76" s="10">
        <v>85050</v>
      </c>
      <c r="AG76" s="10">
        <v>85050</v>
      </c>
      <c r="AH76" s="10">
        <v>85050</v>
      </c>
      <c r="AI76" s="10">
        <v>85050</v>
      </c>
      <c r="AJ76" s="10">
        <v>85050</v>
      </c>
      <c r="AK76" s="10">
        <v>85050</v>
      </c>
      <c r="AL76" s="10">
        <v>85050</v>
      </c>
      <c r="AM76" s="10">
        <v>85050</v>
      </c>
      <c r="AN76" s="10">
        <v>85050</v>
      </c>
      <c r="AO76" s="10">
        <v>85050</v>
      </c>
      <c r="AP76" s="10">
        <v>85050</v>
      </c>
      <c r="AQ76" s="10">
        <v>85050</v>
      </c>
      <c r="AR76" s="10">
        <v>85050</v>
      </c>
      <c r="AS76" s="10">
        <v>85050</v>
      </c>
      <c r="AT76" s="10">
        <v>85050</v>
      </c>
      <c r="AU76" s="10">
        <v>85050</v>
      </c>
      <c r="AV76" s="10">
        <v>85050</v>
      </c>
      <c r="AW76" s="10">
        <v>85050</v>
      </c>
      <c r="AX76" s="10">
        <v>85050</v>
      </c>
      <c r="AY76" s="10">
        <v>85050</v>
      </c>
      <c r="AZ76" s="10">
        <v>85050</v>
      </c>
      <c r="BA76" s="10">
        <v>85050</v>
      </c>
      <c r="BB76" s="10">
        <v>85050</v>
      </c>
      <c r="BC76" s="10">
        <v>85050</v>
      </c>
      <c r="BD76" s="10">
        <v>85050</v>
      </c>
      <c r="BE76" s="10">
        <v>85050</v>
      </c>
      <c r="BF76" s="10">
        <v>85050</v>
      </c>
      <c r="BG76" s="10">
        <v>85050</v>
      </c>
      <c r="BH76" s="10">
        <v>85050</v>
      </c>
      <c r="BI76" s="10">
        <v>85050</v>
      </c>
      <c r="BJ76" s="10">
        <v>85050</v>
      </c>
    </row>
    <row r="77" spans="1:62" ht="16.5">
      <c r="A77" s="16" t="s">
        <v>402</v>
      </c>
      <c r="B77" s="118" t="s">
        <v>383</v>
      </c>
      <c r="C77" s="10">
        <v>17730</v>
      </c>
      <c r="D77" s="10">
        <v>17730</v>
      </c>
      <c r="E77" s="10">
        <v>17730</v>
      </c>
      <c r="F77" s="10">
        <v>17730</v>
      </c>
      <c r="G77" s="10">
        <v>17730</v>
      </c>
      <c r="H77" s="10">
        <v>17730</v>
      </c>
      <c r="I77" s="10">
        <v>17730</v>
      </c>
      <c r="J77" s="10">
        <v>17730</v>
      </c>
      <c r="K77" s="10">
        <v>17730</v>
      </c>
      <c r="L77" s="10">
        <v>17730</v>
      </c>
      <c r="M77" s="10">
        <v>17730</v>
      </c>
      <c r="N77" s="10">
        <v>17730</v>
      </c>
      <c r="O77" s="10">
        <v>17730</v>
      </c>
      <c r="P77" s="10">
        <v>17730</v>
      </c>
      <c r="Q77" s="10">
        <v>17730</v>
      </c>
      <c r="R77" s="10">
        <v>17730</v>
      </c>
      <c r="S77" s="10">
        <v>17730</v>
      </c>
      <c r="T77" s="10">
        <v>17730</v>
      </c>
      <c r="U77" s="10">
        <v>17730</v>
      </c>
      <c r="V77" s="10">
        <v>17730</v>
      </c>
      <c r="W77" s="10">
        <v>17730</v>
      </c>
      <c r="X77" s="10">
        <v>17730</v>
      </c>
      <c r="Y77" s="10">
        <v>17730</v>
      </c>
      <c r="Z77" s="10">
        <v>17730</v>
      </c>
      <c r="AA77" s="10">
        <v>17730</v>
      </c>
      <c r="AB77" s="10">
        <v>17730</v>
      </c>
      <c r="AC77" s="10">
        <v>17730</v>
      </c>
      <c r="AD77" s="10">
        <v>17730</v>
      </c>
      <c r="AE77" s="10">
        <v>17730</v>
      </c>
      <c r="AF77" s="10">
        <v>17730</v>
      </c>
      <c r="AG77" s="10">
        <v>17730</v>
      </c>
      <c r="AH77" s="10">
        <v>17730</v>
      </c>
      <c r="AI77" s="10">
        <v>17730</v>
      </c>
      <c r="AJ77" s="10">
        <v>17730</v>
      </c>
      <c r="AK77" s="10">
        <v>17730</v>
      </c>
      <c r="AL77" s="10">
        <v>17730</v>
      </c>
      <c r="AM77" s="10">
        <v>17730</v>
      </c>
      <c r="AN77" s="10">
        <v>17730</v>
      </c>
      <c r="AO77" s="10">
        <v>17730</v>
      </c>
      <c r="AP77" s="10">
        <v>17730</v>
      </c>
      <c r="AQ77" s="10">
        <v>17730</v>
      </c>
      <c r="AR77" s="10">
        <v>17730</v>
      </c>
      <c r="AS77" s="10">
        <v>17730</v>
      </c>
      <c r="AT77" s="10">
        <v>17730</v>
      </c>
      <c r="AU77" s="10">
        <v>17730</v>
      </c>
      <c r="AV77" s="10">
        <v>17730</v>
      </c>
      <c r="AW77" s="10">
        <v>17730</v>
      </c>
      <c r="AX77" s="10">
        <v>17730</v>
      </c>
      <c r="AY77" s="10">
        <v>17730</v>
      </c>
      <c r="AZ77" s="10">
        <v>17730</v>
      </c>
      <c r="BA77" s="10">
        <v>17730</v>
      </c>
      <c r="BB77" s="10">
        <v>17730</v>
      </c>
      <c r="BC77" s="10">
        <v>17730</v>
      </c>
      <c r="BD77" s="10">
        <v>17730</v>
      </c>
      <c r="BE77" s="10">
        <v>17730</v>
      </c>
      <c r="BF77" s="10">
        <v>17730</v>
      </c>
      <c r="BG77" s="10">
        <v>17730</v>
      </c>
      <c r="BH77" s="10">
        <v>17730</v>
      </c>
      <c r="BI77" s="10">
        <v>17730</v>
      </c>
      <c r="BJ77" s="10">
        <v>17730</v>
      </c>
    </row>
    <row r="78" spans="1:62" ht="16.5">
      <c r="A78" s="16" t="s">
        <v>403</v>
      </c>
      <c r="B78" s="118" t="s">
        <v>372</v>
      </c>
      <c r="C78" s="10">
        <v>178080</v>
      </c>
      <c r="D78" s="10">
        <v>178080</v>
      </c>
      <c r="E78" s="10">
        <v>178080</v>
      </c>
      <c r="F78" s="10">
        <v>178080</v>
      </c>
      <c r="G78" s="10">
        <v>178080</v>
      </c>
      <c r="H78" s="10">
        <v>178080</v>
      </c>
      <c r="I78" s="10">
        <v>178080</v>
      </c>
      <c r="J78" s="10">
        <v>178080</v>
      </c>
      <c r="K78" s="10">
        <v>178080</v>
      </c>
      <c r="L78" s="10">
        <v>178080</v>
      </c>
      <c r="M78" s="10">
        <v>178080</v>
      </c>
      <c r="N78" s="10">
        <v>178080</v>
      </c>
      <c r="O78" s="10">
        <v>178080</v>
      </c>
      <c r="P78" s="10">
        <v>178080</v>
      </c>
      <c r="Q78" s="10">
        <v>178080</v>
      </c>
      <c r="R78" s="10">
        <v>178080</v>
      </c>
      <c r="S78" s="10">
        <v>178080</v>
      </c>
      <c r="T78" s="10">
        <v>178080</v>
      </c>
      <c r="U78" s="10">
        <v>178080</v>
      </c>
      <c r="V78" s="10">
        <v>178080</v>
      </c>
      <c r="W78" s="10">
        <v>178080</v>
      </c>
      <c r="X78" s="10">
        <v>178080</v>
      </c>
      <c r="Y78" s="10">
        <v>178080</v>
      </c>
      <c r="Z78" s="10">
        <v>178080</v>
      </c>
      <c r="AA78" s="10">
        <v>178080</v>
      </c>
      <c r="AB78" s="10">
        <v>178080</v>
      </c>
      <c r="AC78" s="10">
        <v>178080</v>
      </c>
      <c r="AD78" s="10">
        <v>178080</v>
      </c>
      <c r="AE78" s="10">
        <v>178080</v>
      </c>
      <c r="AF78" s="10">
        <v>178080</v>
      </c>
      <c r="AG78" s="10">
        <v>178080</v>
      </c>
      <c r="AH78" s="10">
        <v>178080</v>
      </c>
      <c r="AI78" s="10">
        <v>178080</v>
      </c>
      <c r="AJ78" s="10">
        <v>178080</v>
      </c>
      <c r="AK78" s="10">
        <v>178080</v>
      </c>
      <c r="AL78" s="10">
        <v>178080</v>
      </c>
      <c r="AM78" s="10">
        <v>178080</v>
      </c>
      <c r="AN78" s="10">
        <v>178080</v>
      </c>
      <c r="AO78" s="10">
        <v>178080</v>
      </c>
      <c r="AP78" s="10">
        <v>178080</v>
      </c>
      <c r="AQ78" s="10">
        <v>178080</v>
      </c>
      <c r="AR78" s="10">
        <v>178080</v>
      </c>
      <c r="AS78" s="10">
        <v>178080</v>
      </c>
      <c r="AT78" s="10">
        <v>178080</v>
      </c>
      <c r="AU78" s="10">
        <v>178080</v>
      </c>
      <c r="AV78" s="10">
        <v>178080</v>
      </c>
      <c r="AW78" s="10">
        <v>178080</v>
      </c>
      <c r="AX78" s="10">
        <v>178080</v>
      </c>
      <c r="AY78" s="10">
        <v>178080</v>
      </c>
      <c r="AZ78" s="10">
        <v>178080</v>
      </c>
      <c r="BA78" s="10">
        <v>178080</v>
      </c>
      <c r="BB78" s="10">
        <v>178080</v>
      </c>
      <c r="BC78" s="10">
        <v>178080</v>
      </c>
      <c r="BD78" s="10">
        <v>178080</v>
      </c>
      <c r="BE78" s="10">
        <v>178080</v>
      </c>
      <c r="BF78" s="10">
        <v>178080</v>
      </c>
      <c r="BG78" s="10">
        <v>178080</v>
      </c>
      <c r="BH78" s="10">
        <v>178080</v>
      </c>
      <c r="BI78" s="10">
        <v>178080</v>
      </c>
      <c r="BJ78" s="10">
        <v>178080</v>
      </c>
    </row>
    <row r="79" spans="1:62" ht="16.5">
      <c r="A79" s="16" t="s">
        <v>404</v>
      </c>
      <c r="B79" s="118" t="s">
        <v>372</v>
      </c>
      <c r="C79" s="10">
        <v>392841</v>
      </c>
      <c r="D79" s="10">
        <v>392841</v>
      </c>
      <c r="E79" s="10">
        <v>392841</v>
      </c>
      <c r="F79" s="10">
        <v>392841</v>
      </c>
      <c r="G79" s="10">
        <v>392841</v>
      </c>
      <c r="H79" s="10">
        <v>392841</v>
      </c>
      <c r="I79" s="10">
        <v>392841</v>
      </c>
      <c r="J79" s="10">
        <v>392841</v>
      </c>
      <c r="K79" s="10">
        <v>392841</v>
      </c>
      <c r="L79" s="10">
        <v>392841</v>
      </c>
      <c r="M79" s="10">
        <v>392841</v>
      </c>
      <c r="N79" s="10">
        <v>392841</v>
      </c>
      <c r="O79" s="10">
        <v>392841</v>
      </c>
      <c r="P79" s="10">
        <v>392841</v>
      </c>
      <c r="Q79" s="10">
        <v>392841</v>
      </c>
      <c r="R79" s="10">
        <v>392841</v>
      </c>
      <c r="S79" s="10">
        <v>392841</v>
      </c>
      <c r="T79" s="10">
        <v>392841</v>
      </c>
      <c r="U79" s="10">
        <v>392841</v>
      </c>
      <c r="V79" s="10">
        <v>392841</v>
      </c>
      <c r="W79" s="10">
        <v>392841</v>
      </c>
      <c r="X79" s="10">
        <v>392841</v>
      </c>
      <c r="Y79" s="10">
        <v>392841</v>
      </c>
      <c r="Z79" s="10">
        <v>392841</v>
      </c>
      <c r="AA79" s="10">
        <v>392841</v>
      </c>
      <c r="AB79" s="10">
        <v>392841</v>
      </c>
      <c r="AC79" s="10">
        <v>392841</v>
      </c>
      <c r="AD79" s="10">
        <v>392841</v>
      </c>
      <c r="AE79" s="10">
        <v>392841</v>
      </c>
      <c r="AF79" s="10">
        <v>392841</v>
      </c>
      <c r="AG79" s="10">
        <v>392841</v>
      </c>
      <c r="AH79" s="10">
        <v>392841</v>
      </c>
      <c r="AI79" s="10">
        <v>392841</v>
      </c>
      <c r="AJ79" s="10">
        <v>392841</v>
      </c>
      <c r="AK79" s="10">
        <v>392841</v>
      </c>
      <c r="AL79" s="10">
        <v>392841</v>
      </c>
      <c r="AM79" s="10">
        <v>392841</v>
      </c>
      <c r="AN79" s="10">
        <v>392841</v>
      </c>
      <c r="AO79" s="10">
        <v>392841</v>
      </c>
      <c r="AP79" s="10">
        <v>392841</v>
      </c>
      <c r="AQ79" s="10">
        <v>392841</v>
      </c>
      <c r="AR79" s="10">
        <v>392841</v>
      </c>
      <c r="AS79" s="10">
        <v>392841</v>
      </c>
      <c r="AT79" s="10">
        <v>392841</v>
      </c>
      <c r="AU79" s="10">
        <v>392841</v>
      </c>
      <c r="AV79" s="10">
        <v>392841</v>
      </c>
      <c r="AW79" s="10">
        <v>392841</v>
      </c>
      <c r="AX79" s="10">
        <v>392841</v>
      </c>
      <c r="AY79" s="10">
        <v>392841</v>
      </c>
      <c r="AZ79" s="10">
        <v>392841</v>
      </c>
      <c r="BA79" s="10">
        <v>392841</v>
      </c>
      <c r="BB79" s="10">
        <v>392841</v>
      </c>
      <c r="BC79" s="10">
        <v>392841</v>
      </c>
      <c r="BD79" s="10">
        <v>392841</v>
      </c>
      <c r="BE79" s="10">
        <v>392841</v>
      </c>
      <c r="BF79" s="10">
        <v>392841</v>
      </c>
      <c r="BG79" s="10">
        <v>392841</v>
      </c>
      <c r="BH79" s="10">
        <v>392841</v>
      </c>
      <c r="BI79" s="10">
        <v>392841</v>
      </c>
      <c r="BJ79" s="10">
        <v>392841</v>
      </c>
    </row>
    <row r="80" spans="1:62" ht="16.5">
      <c r="A80" s="26" t="s">
        <v>405</v>
      </c>
      <c r="B80" s="9" t="s">
        <v>406</v>
      </c>
      <c r="C80" s="10">
        <v>100000</v>
      </c>
      <c r="D80" s="10">
        <v>100000</v>
      </c>
      <c r="E80" s="10">
        <v>100000</v>
      </c>
      <c r="F80" s="10">
        <v>100000</v>
      </c>
      <c r="G80" s="10">
        <v>100000</v>
      </c>
      <c r="H80" s="10">
        <v>100000</v>
      </c>
      <c r="I80" s="10">
        <v>100000</v>
      </c>
      <c r="J80" s="10">
        <v>100000</v>
      </c>
      <c r="K80" s="10">
        <v>100000</v>
      </c>
      <c r="L80" s="10">
        <v>100000</v>
      </c>
      <c r="M80" s="10">
        <v>100000</v>
      </c>
      <c r="N80" s="10">
        <v>100000</v>
      </c>
      <c r="O80" s="10">
        <v>100000</v>
      </c>
      <c r="P80" s="10">
        <v>100000</v>
      </c>
      <c r="Q80" s="10">
        <v>100000</v>
      </c>
      <c r="R80" s="10">
        <v>100000</v>
      </c>
      <c r="S80" s="10">
        <v>100000</v>
      </c>
      <c r="T80" s="10">
        <v>100000</v>
      </c>
      <c r="U80" s="10">
        <v>100000</v>
      </c>
      <c r="V80" s="10">
        <v>100000</v>
      </c>
      <c r="W80" s="10">
        <v>100000</v>
      </c>
      <c r="X80" s="10">
        <v>100000</v>
      </c>
      <c r="Y80" s="10">
        <v>100000</v>
      </c>
      <c r="Z80" s="10">
        <v>100000</v>
      </c>
      <c r="AA80" s="10">
        <v>100000</v>
      </c>
      <c r="AB80" s="10">
        <v>100000</v>
      </c>
      <c r="AC80" s="10">
        <v>100000</v>
      </c>
      <c r="AD80" s="10">
        <v>100000</v>
      </c>
      <c r="AE80" s="10">
        <v>100000</v>
      </c>
      <c r="AF80" s="10">
        <v>100000</v>
      </c>
      <c r="AG80" s="10">
        <v>100000</v>
      </c>
      <c r="AH80" s="10">
        <v>100000</v>
      </c>
      <c r="AI80" s="10">
        <v>100000</v>
      </c>
      <c r="AJ80" s="10">
        <v>100000</v>
      </c>
      <c r="AK80" s="10">
        <v>100000</v>
      </c>
      <c r="AL80" s="10">
        <v>100000</v>
      </c>
      <c r="AM80" s="10">
        <v>100000</v>
      </c>
      <c r="AN80" s="10">
        <v>100000</v>
      </c>
      <c r="AO80" s="10">
        <v>100000</v>
      </c>
      <c r="AP80" s="10">
        <v>100000</v>
      </c>
      <c r="AQ80" s="10">
        <v>100000</v>
      </c>
      <c r="AR80" s="10">
        <v>100000</v>
      </c>
      <c r="AS80" s="10">
        <v>100000</v>
      </c>
      <c r="AT80" s="10">
        <v>100000</v>
      </c>
      <c r="AU80" s="10">
        <v>100000</v>
      </c>
      <c r="AV80" s="10">
        <v>100000</v>
      </c>
      <c r="AW80" s="10">
        <v>100000</v>
      </c>
      <c r="AX80" s="10">
        <v>100000</v>
      </c>
      <c r="AY80" s="10">
        <v>100000</v>
      </c>
      <c r="AZ80" s="10">
        <v>100000</v>
      </c>
      <c r="BA80" s="10">
        <v>100000</v>
      </c>
      <c r="BB80" s="10">
        <v>100000</v>
      </c>
      <c r="BC80" s="10">
        <v>100000</v>
      </c>
      <c r="BD80" s="10">
        <v>100000</v>
      </c>
      <c r="BE80" s="10">
        <v>100000</v>
      </c>
      <c r="BF80" s="10">
        <v>100000</v>
      </c>
      <c r="BG80" s="10">
        <v>100000</v>
      </c>
      <c r="BH80" s="10">
        <v>100000</v>
      </c>
      <c r="BI80" s="10">
        <v>100000</v>
      </c>
      <c r="BJ80" s="10">
        <v>100000</v>
      </c>
    </row>
    <row r="81" spans="1:62" ht="16.5">
      <c r="A81" s="26" t="s">
        <v>110</v>
      </c>
      <c r="B81" s="9" t="s">
        <v>407</v>
      </c>
      <c r="C81" s="10">
        <v>60000</v>
      </c>
      <c r="D81" s="10">
        <v>60000</v>
      </c>
      <c r="E81" s="10">
        <v>60000</v>
      </c>
      <c r="F81" s="10">
        <v>60000</v>
      </c>
      <c r="G81" s="10">
        <v>60000</v>
      </c>
      <c r="H81" s="10">
        <v>60000</v>
      </c>
      <c r="I81" s="10">
        <v>60000</v>
      </c>
      <c r="J81" s="10">
        <v>60000</v>
      </c>
      <c r="K81" s="10">
        <v>60000</v>
      </c>
      <c r="L81" s="10">
        <v>60000</v>
      </c>
      <c r="M81" s="10">
        <v>60000</v>
      </c>
      <c r="N81" s="10">
        <v>60000</v>
      </c>
      <c r="O81" s="10">
        <v>60000</v>
      </c>
      <c r="P81" s="10">
        <v>60000</v>
      </c>
      <c r="Q81" s="10">
        <v>60000</v>
      </c>
      <c r="R81" s="10">
        <v>60000</v>
      </c>
      <c r="S81" s="10">
        <v>60000</v>
      </c>
      <c r="T81" s="10">
        <v>60000</v>
      </c>
      <c r="U81" s="10">
        <v>60000</v>
      </c>
      <c r="V81" s="10">
        <v>60000</v>
      </c>
      <c r="W81" s="10">
        <v>60000</v>
      </c>
      <c r="X81" s="10">
        <v>60000</v>
      </c>
      <c r="Y81" s="10">
        <v>60000</v>
      </c>
      <c r="Z81" s="10">
        <v>60000</v>
      </c>
      <c r="AA81" s="10">
        <v>60000</v>
      </c>
      <c r="AB81" s="10">
        <v>60000</v>
      </c>
      <c r="AC81" s="10">
        <v>60000</v>
      </c>
      <c r="AD81" s="10">
        <v>60000</v>
      </c>
      <c r="AE81" s="10">
        <v>60000</v>
      </c>
      <c r="AF81" s="10">
        <v>60000</v>
      </c>
      <c r="AG81" s="10">
        <v>60000</v>
      </c>
      <c r="AH81" s="10">
        <v>60000</v>
      </c>
      <c r="AI81" s="10">
        <v>60000</v>
      </c>
      <c r="AJ81" s="10">
        <v>60000</v>
      </c>
      <c r="AK81" s="10">
        <v>60000</v>
      </c>
      <c r="AL81" s="10">
        <v>60000</v>
      </c>
      <c r="AM81" s="10">
        <v>60000</v>
      </c>
      <c r="AN81" s="10">
        <v>60000</v>
      </c>
      <c r="AO81" s="10">
        <v>60000</v>
      </c>
      <c r="AP81" s="10">
        <v>60000</v>
      </c>
      <c r="AQ81" s="10">
        <v>60000</v>
      </c>
      <c r="AR81" s="10">
        <v>60000</v>
      </c>
      <c r="AS81" s="10">
        <v>60000</v>
      </c>
      <c r="AT81" s="10">
        <v>60000</v>
      </c>
      <c r="AU81" s="10">
        <v>60000</v>
      </c>
      <c r="AV81" s="10">
        <v>60000</v>
      </c>
      <c r="AW81" s="10">
        <v>60000</v>
      </c>
      <c r="AX81" s="10">
        <v>60000</v>
      </c>
      <c r="AY81" s="10">
        <v>60000</v>
      </c>
      <c r="AZ81" s="10">
        <v>60000</v>
      </c>
      <c r="BA81" s="10">
        <v>60000</v>
      </c>
      <c r="BB81" s="10">
        <v>60000</v>
      </c>
      <c r="BC81" s="10">
        <v>60000</v>
      </c>
      <c r="BD81" s="10">
        <v>60000</v>
      </c>
      <c r="BE81" s="10">
        <v>60000</v>
      </c>
      <c r="BF81" s="10">
        <v>60000</v>
      </c>
      <c r="BG81" s="10">
        <v>60000</v>
      </c>
      <c r="BH81" s="10">
        <v>60000</v>
      </c>
      <c r="BI81" s="10">
        <v>60000</v>
      </c>
      <c r="BJ81" s="10">
        <v>60000</v>
      </c>
    </row>
    <row r="82" spans="1:62" ht="16.5">
      <c r="A82" s="26" t="s">
        <v>112</v>
      </c>
      <c r="B82" s="9" t="s">
        <v>406</v>
      </c>
      <c r="C82" s="10">
        <v>50000</v>
      </c>
      <c r="D82" s="10">
        <v>50000</v>
      </c>
      <c r="E82" s="10">
        <v>50000</v>
      </c>
      <c r="F82" s="10">
        <v>50000</v>
      </c>
      <c r="G82" s="10">
        <v>50000</v>
      </c>
      <c r="H82" s="10">
        <v>50000</v>
      </c>
      <c r="I82" s="10">
        <v>50000</v>
      </c>
      <c r="J82" s="10">
        <v>50000</v>
      </c>
      <c r="K82" s="10">
        <v>50000</v>
      </c>
      <c r="L82" s="10">
        <v>50000</v>
      </c>
      <c r="M82" s="10">
        <v>50000</v>
      </c>
      <c r="N82" s="10">
        <v>50000</v>
      </c>
      <c r="O82" s="10">
        <v>50000</v>
      </c>
      <c r="P82" s="10">
        <v>50000</v>
      </c>
      <c r="Q82" s="10">
        <v>50000</v>
      </c>
      <c r="R82" s="10">
        <v>50000</v>
      </c>
      <c r="S82" s="10">
        <v>50000</v>
      </c>
      <c r="T82" s="10">
        <v>50000</v>
      </c>
      <c r="U82" s="10">
        <v>50000</v>
      </c>
      <c r="V82" s="10">
        <v>50000</v>
      </c>
      <c r="W82" s="10">
        <v>50000</v>
      </c>
      <c r="X82" s="10">
        <v>50000</v>
      </c>
      <c r="Y82" s="10">
        <v>50000</v>
      </c>
      <c r="Z82" s="10">
        <v>50000</v>
      </c>
      <c r="AA82" s="10">
        <v>50000</v>
      </c>
      <c r="AB82" s="10">
        <v>50000</v>
      </c>
      <c r="AC82" s="10">
        <v>50000</v>
      </c>
      <c r="AD82" s="10">
        <v>50000</v>
      </c>
      <c r="AE82" s="10">
        <v>50000</v>
      </c>
      <c r="AF82" s="10">
        <v>50000</v>
      </c>
      <c r="AG82" s="10">
        <v>50000</v>
      </c>
      <c r="AH82" s="10">
        <v>50000</v>
      </c>
      <c r="AI82" s="10">
        <v>50000</v>
      </c>
      <c r="AJ82" s="10">
        <v>50000</v>
      </c>
      <c r="AK82" s="10">
        <v>50000</v>
      </c>
      <c r="AL82" s="10">
        <v>50000</v>
      </c>
      <c r="AM82" s="10">
        <v>50000</v>
      </c>
      <c r="AN82" s="10">
        <v>50000</v>
      </c>
      <c r="AO82" s="10">
        <v>50000</v>
      </c>
      <c r="AP82" s="10">
        <v>50000</v>
      </c>
      <c r="AQ82" s="10">
        <v>50000</v>
      </c>
      <c r="AR82" s="10">
        <v>50000</v>
      </c>
      <c r="AS82" s="10">
        <v>50000</v>
      </c>
      <c r="AT82" s="10">
        <v>50000</v>
      </c>
      <c r="AU82" s="10">
        <v>50000</v>
      </c>
      <c r="AV82" s="10">
        <v>50000</v>
      </c>
      <c r="AW82" s="10">
        <v>50000</v>
      </c>
      <c r="AX82" s="10">
        <v>50000</v>
      </c>
      <c r="AY82" s="10">
        <v>50000</v>
      </c>
      <c r="AZ82" s="10">
        <v>50000</v>
      </c>
      <c r="BA82" s="10">
        <v>50000</v>
      </c>
      <c r="BB82" s="10">
        <v>50000</v>
      </c>
      <c r="BC82" s="10">
        <v>50000</v>
      </c>
      <c r="BD82" s="10">
        <v>50000</v>
      </c>
      <c r="BE82" s="10">
        <v>50000</v>
      </c>
      <c r="BF82" s="10">
        <v>50000</v>
      </c>
      <c r="BG82" s="10">
        <v>50000</v>
      </c>
      <c r="BH82" s="10">
        <v>50000</v>
      </c>
      <c r="BI82" s="10">
        <v>50000</v>
      </c>
      <c r="BJ82" s="10">
        <v>50000</v>
      </c>
    </row>
    <row r="83" spans="1:62" ht="16.5">
      <c r="A83" s="26" t="s">
        <v>114</v>
      </c>
      <c r="B83" s="9" t="s">
        <v>115</v>
      </c>
      <c r="C83" s="10">
        <v>125727.1</v>
      </c>
      <c r="D83" s="10">
        <v>125727.1</v>
      </c>
      <c r="E83" s="10">
        <v>125727.1</v>
      </c>
      <c r="F83" s="10">
        <v>125727.1</v>
      </c>
      <c r="G83" s="10">
        <v>125727.1</v>
      </c>
      <c r="H83" s="10">
        <v>125727.1</v>
      </c>
      <c r="I83" s="10">
        <v>125727.1</v>
      </c>
      <c r="J83" s="10">
        <v>125727.1</v>
      </c>
      <c r="K83" s="10">
        <v>125727.1</v>
      </c>
      <c r="L83" s="10">
        <v>125727.1</v>
      </c>
      <c r="M83" s="10">
        <v>125727.1</v>
      </c>
      <c r="N83" s="10">
        <v>125727.1</v>
      </c>
      <c r="O83" s="10">
        <v>127613</v>
      </c>
      <c r="P83" s="10">
        <v>127613</v>
      </c>
      <c r="Q83" s="10">
        <v>127613</v>
      </c>
      <c r="R83" s="10">
        <v>127613</v>
      </c>
      <c r="S83" s="10">
        <v>127613</v>
      </c>
      <c r="T83" s="10">
        <v>127613</v>
      </c>
      <c r="U83" s="10">
        <v>127613</v>
      </c>
      <c r="V83" s="10">
        <v>127613</v>
      </c>
      <c r="W83" s="10">
        <v>127613</v>
      </c>
      <c r="X83" s="10">
        <v>127613</v>
      </c>
      <c r="Y83" s="10">
        <v>127613</v>
      </c>
      <c r="Z83" s="10">
        <v>127613</v>
      </c>
      <c r="AA83" s="10">
        <v>129527</v>
      </c>
      <c r="AB83" s="10">
        <v>129527</v>
      </c>
      <c r="AC83" s="10">
        <v>129527</v>
      </c>
      <c r="AD83" s="10">
        <v>129527</v>
      </c>
      <c r="AE83" s="10">
        <v>129527</v>
      </c>
      <c r="AF83" s="10">
        <v>129527</v>
      </c>
      <c r="AG83" s="10">
        <v>129527</v>
      </c>
      <c r="AH83" s="10">
        <v>129527</v>
      </c>
      <c r="AI83" s="10">
        <v>129527</v>
      </c>
      <c r="AJ83" s="10">
        <v>129527</v>
      </c>
      <c r="AK83" s="10">
        <v>129527</v>
      </c>
      <c r="AL83" s="10">
        <v>129527</v>
      </c>
      <c r="AM83" s="10">
        <v>132118</v>
      </c>
      <c r="AN83" s="10">
        <v>132118</v>
      </c>
      <c r="AO83" s="10">
        <v>132118</v>
      </c>
      <c r="AP83" s="10">
        <v>132118</v>
      </c>
      <c r="AQ83" s="10">
        <v>132118</v>
      </c>
      <c r="AR83" s="10">
        <v>132118</v>
      </c>
      <c r="AS83" s="10">
        <v>132118</v>
      </c>
      <c r="AT83" s="10">
        <v>132118</v>
      </c>
      <c r="AU83" s="10">
        <v>132118</v>
      </c>
      <c r="AV83" s="10">
        <v>132118</v>
      </c>
      <c r="AW83" s="10">
        <v>132118</v>
      </c>
      <c r="AX83" s="10">
        <v>132118</v>
      </c>
      <c r="AY83" s="10">
        <v>134760</v>
      </c>
      <c r="AZ83" s="10">
        <v>134760</v>
      </c>
      <c r="BA83" s="10">
        <v>134760</v>
      </c>
      <c r="BB83" s="10">
        <v>134760</v>
      </c>
      <c r="BC83" s="10">
        <v>134760</v>
      </c>
      <c r="BD83" s="10">
        <v>134760</v>
      </c>
      <c r="BE83" s="10">
        <v>134760</v>
      </c>
      <c r="BF83" s="10">
        <v>134760</v>
      </c>
      <c r="BG83" s="10">
        <v>134760</v>
      </c>
      <c r="BH83" s="10">
        <v>134760</v>
      </c>
      <c r="BI83" s="10">
        <v>134760</v>
      </c>
      <c r="BJ83" s="10">
        <v>134760</v>
      </c>
    </row>
    <row r="84" spans="1:62" ht="16.5">
      <c r="A84" s="26" t="s">
        <v>171</v>
      </c>
      <c r="B84" s="9" t="s">
        <v>408</v>
      </c>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row>
    <row r="85" spans="1:62" ht="16.5">
      <c r="A85" s="26" t="s">
        <v>116</v>
      </c>
      <c r="B85" s="9" t="s">
        <v>117</v>
      </c>
      <c r="C85" s="10">
        <v>90000</v>
      </c>
      <c r="D85" s="10">
        <v>90000</v>
      </c>
      <c r="E85" s="10">
        <v>90000</v>
      </c>
      <c r="F85" s="10">
        <v>90000</v>
      </c>
      <c r="G85" s="10">
        <v>90000</v>
      </c>
      <c r="H85" s="10">
        <v>90000</v>
      </c>
      <c r="I85" s="10">
        <v>90000</v>
      </c>
      <c r="J85" s="10">
        <v>90000</v>
      </c>
      <c r="K85" s="10">
        <v>90000</v>
      </c>
      <c r="L85" s="10">
        <v>90000</v>
      </c>
      <c r="M85" s="10">
        <v>90000</v>
      </c>
      <c r="N85" s="10">
        <v>90000</v>
      </c>
      <c r="O85" s="10">
        <v>90000</v>
      </c>
      <c r="P85" s="10">
        <v>90000</v>
      </c>
      <c r="Q85" s="10">
        <v>90000</v>
      </c>
      <c r="R85" s="10">
        <v>90000</v>
      </c>
      <c r="S85" s="10">
        <v>90000</v>
      </c>
      <c r="T85" s="10">
        <v>90000</v>
      </c>
      <c r="U85" s="10">
        <v>90000</v>
      </c>
      <c r="V85" s="10">
        <v>90000</v>
      </c>
      <c r="W85" s="10">
        <v>90000</v>
      </c>
      <c r="X85" s="10">
        <v>90000</v>
      </c>
      <c r="Y85" s="10">
        <v>90000</v>
      </c>
      <c r="Z85" s="10">
        <v>90000</v>
      </c>
      <c r="AA85" s="10">
        <v>90000</v>
      </c>
      <c r="AB85" s="10">
        <v>90000</v>
      </c>
      <c r="AC85" s="10">
        <v>90000</v>
      </c>
      <c r="AD85" s="10">
        <v>90000</v>
      </c>
      <c r="AE85" s="10">
        <v>90000</v>
      </c>
      <c r="AF85" s="10">
        <v>90000</v>
      </c>
      <c r="AG85" s="10">
        <v>90000</v>
      </c>
      <c r="AH85" s="10">
        <v>90000</v>
      </c>
      <c r="AI85" s="10">
        <v>90000</v>
      </c>
      <c r="AJ85" s="10">
        <v>90000</v>
      </c>
      <c r="AK85" s="10">
        <v>90000</v>
      </c>
      <c r="AL85" s="10">
        <v>90000</v>
      </c>
      <c r="AM85" s="10">
        <v>90000</v>
      </c>
      <c r="AN85" s="10">
        <v>90000</v>
      </c>
      <c r="AO85" s="10">
        <v>90000</v>
      </c>
      <c r="AP85" s="10">
        <v>90000</v>
      </c>
      <c r="AQ85" s="10">
        <v>90000</v>
      </c>
      <c r="AR85" s="10">
        <v>90000</v>
      </c>
      <c r="AS85" s="10">
        <v>90000</v>
      </c>
      <c r="AT85" s="10">
        <v>90000</v>
      </c>
      <c r="AU85" s="10">
        <v>90000</v>
      </c>
      <c r="AV85" s="10">
        <v>90000</v>
      </c>
      <c r="AW85" s="10">
        <v>90000</v>
      </c>
      <c r="AX85" s="10">
        <v>90000</v>
      </c>
      <c r="AY85" s="10">
        <v>90000</v>
      </c>
      <c r="AZ85" s="10">
        <v>90000</v>
      </c>
      <c r="BA85" s="10">
        <v>90000</v>
      </c>
      <c r="BB85" s="10">
        <v>90000</v>
      </c>
      <c r="BC85" s="10">
        <v>90000</v>
      </c>
      <c r="BD85" s="10">
        <v>90000</v>
      </c>
      <c r="BE85" s="10">
        <v>90000</v>
      </c>
      <c r="BF85" s="10">
        <v>90000</v>
      </c>
      <c r="BG85" s="10">
        <v>90000</v>
      </c>
      <c r="BH85" s="10">
        <v>90000</v>
      </c>
      <c r="BI85" s="10">
        <v>90000</v>
      </c>
      <c r="BJ85" s="10">
        <v>90000</v>
      </c>
    </row>
    <row r="86" spans="1:62" ht="16.5">
      <c r="A86" s="26" t="s">
        <v>118</v>
      </c>
      <c r="B86" s="9" t="s">
        <v>248</v>
      </c>
      <c r="C86" s="10">
        <v>50000</v>
      </c>
      <c r="D86" s="10">
        <v>50000</v>
      </c>
      <c r="E86" s="10">
        <v>50000</v>
      </c>
      <c r="F86" s="10">
        <v>50000</v>
      </c>
      <c r="G86" s="10">
        <v>50000</v>
      </c>
      <c r="H86" s="10">
        <v>50000</v>
      </c>
      <c r="I86" s="10">
        <v>50000</v>
      </c>
      <c r="J86" s="10">
        <v>50000</v>
      </c>
      <c r="K86" s="10">
        <v>50000</v>
      </c>
      <c r="L86" s="10">
        <v>50000</v>
      </c>
      <c r="M86" s="10">
        <v>50000</v>
      </c>
      <c r="N86" s="10">
        <v>50000</v>
      </c>
      <c r="O86" s="10">
        <v>50000</v>
      </c>
      <c r="P86" s="10">
        <v>50000</v>
      </c>
      <c r="Q86" s="10">
        <v>50000</v>
      </c>
      <c r="R86" s="10">
        <v>50000</v>
      </c>
      <c r="S86" s="10">
        <v>50000</v>
      </c>
      <c r="T86" s="10">
        <v>50000</v>
      </c>
      <c r="U86" s="10">
        <v>50000</v>
      </c>
      <c r="V86" s="10">
        <v>50000</v>
      </c>
      <c r="W86" s="10">
        <v>50000</v>
      </c>
      <c r="X86" s="10">
        <v>50000</v>
      </c>
      <c r="Y86" s="10">
        <v>50000</v>
      </c>
      <c r="Z86" s="10">
        <v>50000</v>
      </c>
      <c r="AA86" s="10">
        <v>50000</v>
      </c>
      <c r="AB86" s="10">
        <v>50000</v>
      </c>
      <c r="AC86" s="10">
        <v>50000</v>
      </c>
      <c r="AD86" s="10">
        <v>50000</v>
      </c>
      <c r="AE86" s="10">
        <v>50000</v>
      </c>
      <c r="AF86" s="10">
        <v>50000</v>
      </c>
      <c r="AG86" s="10">
        <v>50000</v>
      </c>
      <c r="AH86" s="10">
        <v>50000</v>
      </c>
      <c r="AI86" s="10">
        <v>50000</v>
      </c>
      <c r="AJ86" s="10">
        <v>50000</v>
      </c>
      <c r="AK86" s="10">
        <v>50000</v>
      </c>
      <c r="AL86" s="10">
        <v>50000</v>
      </c>
      <c r="AM86" s="10">
        <v>50000</v>
      </c>
      <c r="AN86" s="10">
        <v>50000</v>
      </c>
      <c r="AO86" s="10">
        <v>50000</v>
      </c>
      <c r="AP86" s="10">
        <v>50000</v>
      </c>
      <c r="AQ86" s="10">
        <v>50000</v>
      </c>
      <c r="AR86" s="10">
        <v>50000</v>
      </c>
      <c r="AS86" s="10">
        <v>50000</v>
      </c>
      <c r="AT86" s="10">
        <v>50000</v>
      </c>
      <c r="AU86" s="10">
        <v>50000</v>
      </c>
      <c r="AV86" s="10">
        <v>50000</v>
      </c>
      <c r="AW86" s="10">
        <v>50000</v>
      </c>
      <c r="AX86" s="10">
        <v>50000</v>
      </c>
      <c r="AY86" s="10">
        <v>50000</v>
      </c>
      <c r="AZ86" s="10">
        <v>50000</v>
      </c>
      <c r="BA86" s="10">
        <v>50000</v>
      </c>
      <c r="BB86" s="10">
        <v>50000</v>
      </c>
      <c r="BC86" s="10">
        <v>50000</v>
      </c>
      <c r="BD86" s="10">
        <v>50000</v>
      </c>
      <c r="BE86" s="10">
        <v>50000</v>
      </c>
      <c r="BF86" s="10">
        <v>50000</v>
      </c>
      <c r="BG86" s="10">
        <v>50000</v>
      </c>
      <c r="BH86" s="10">
        <v>50000</v>
      </c>
      <c r="BI86" s="10">
        <v>50000</v>
      </c>
      <c r="BJ86" s="10">
        <v>50000</v>
      </c>
    </row>
    <row r="87" spans="1:62" ht="16.5">
      <c r="A87" s="26" t="s">
        <v>120</v>
      </c>
      <c r="B87" s="9" t="s">
        <v>409</v>
      </c>
      <c r="C87" s="10">
        <v>30000</v>
      </c>
      <c r="D87" s="10">
        <v>30000</v>
      </c>
      <c r="E87" s="10">
        <v>30000</v>
      </c>
      <c r="F87" s="10">
        <v>30000</v>
      </c>
      <c r="G87" s="10">
        <v>30000</v>
      </c>
      <c r="H87" s="10">
        <v>30000</v>
      </c>
      <c r="I87" s="10">
        <v>30000</v>
      </c>
      <c r="J87" s="10">
        <v>30000</v>
      </c>
      <c r="K87" s="10">
        <v>30000</v>
      </c>
      <c r="L87" s="10">
        <v>30000</v>
      </c>
      <c r="M87" s="10">
        <v>30000</v>
      </c>
      <c r="N87" s="10">
        <v>30000</v>
      </c>
      <c r="O87" s="10">
        <v>30000</v>
      </c>
      <c r="P87" s="10">
        <v>30000</v>
      </c>
      <c r="Q87" s="10">
        <v>30000</v>
      </c>
      <c r="R87" s="10">
        <v>30000</v>
      </c>
      <c r="S87" s="10">
        <v>30000</v>
      </c>
      <c r="T87" s="10">
        <v>30000</v>
      </c>
      <c r="U87" s="10">
        <v>30000</v>
      </c>
      <c r="V87" s="10">
        <v>30000</v>
      </c>
      <c r="W87" s="10">
        <v>30000</v>
      </c>
      <c r="X87" s="10">
        <v>30000</v>
      </c>
      <c r="Y87" s="10">
        <v>30000</v>
      </c>
      <c r="Z87" s="10">
        <v>30000</v>
      </c>
      <c r="AA87" s="10">
        <v>30000</v>
      </c>
      <c r="AB87" s="10">
        <v>30000</v>
      </c>
      <c r="AC87" s="10">
        <v>30000</v>
      </c>
      <c r="AD87" s="10">
        <v>30000</v>
      </c>
      <c r="AE87" s="10">
        <v>30000</v>
      </c>
      <c r="AF87" s="10">
        <v>30000</v>
      </c>
      <c r="AG87" s="10">
        <v>30000</v>
      </c>
      <c r="AH87" s="10">
        <v>30000</v>
      </c>
      <c r="AI87" s="10">
        <v>30000</v>
      </c>
      <c r="AJ87" s="10">
        <v>30000</v>
      </c>
      <c r="AK87" s="10">
        <v>30000</v>
      </c>
      <c r="AL87" s="10">
        <v>30000</v>
      </c>
      <c r="AM87" s="10">
        <v>30000</v>
      </c>
      <c r="AN87" s="10">
        <v>30000</v>
      </c>
      <c r="AO87" s="10">
        <v>30000</v>
      </c>
      <c r="AP87" s="10">
        <v>30000</v>
      </c>
      <c r="AQ87" s="10">
        <v>30000</v>
      </c>
      <c r="AR87" s="10">
        <v>30000</v>
      </c>
      <c r="AS87" s="10">
        <v>30000</v>
      </c>
      <c r="AT87" s="10">
        <v>30000</v>
      </c>
      <c r="AU87" s="10">
        <v>30000</v>
      </c>
      <c r="AV87" s="10">
        <v>30000</v>
      </c>
      <c r="AW87" s="10">
        <v>30000</v>
      </c>
      <c r="AX87" s="10">
        <v>30000</v>
      </c>
      <c r="AY87" s="10">
        <v>30000</v>
      </c>
      <c r="AZ87" s="10">
        <v>30000</v>
      </c>
      <c r="BA87" s="10">
        <v>30000</v>
      </c>
      <c r="BB87" s="10">
        <v>30000</v>
      </c>
      <c r="BC87" s="10">
        <v>30000</v>
      </c>
      <c r="BD87" s="10">
        <v>30000</v>
      </c>
      <c r="BE87" s="10">
        <v>30000</v>
      </c>
      <c r="BF87" s="10">
        <v>30000</v>
      </c>
      <c r="BG87" s="10">
        <v>30000</v>
      </c>
      <c r="BH87" s="10">
        <v>30000</v>
      </c>
      <c r="BI87" s="10">
        <v>30000</v>
      </c>
      <c r="BJ87" s="10">
        <v>30000</v>
      </c>
    </row>
    <row r="88" spans="1:62" ht="16.5">
      <c r="A88" s="26" t="s">
        <v>410</v>
      </c>
      <c r="B88" s="9" t="s">
        <v>418</v>
      </c>
      <c r="C88" s="10">
        <v>273515</v>
      </c>
      <c r="D88" s="10">
        <v>273515</v>
      </c>
      <c r="E88" s="10">
        <v>273515</v>
      </c>
      <c r="F88" s="10">
        <v>273515</v>
      </c>
      <c r="G88" s="10">
        <v>273515</v>
      </c>
      <c r="H88" s="10">
        <v>273515</v>
      </c>
      <c r="I88" s="10">
        <v>273515</v>
      </c>
      <c r="J88" s="10">
        <v>273515</v>
      </c>
      <c r="K88" s="10">
        <v>273515</v>
      </c>
      <c r="L88" s="10">
        <v>273515</v>
      </c>
      <c r="M88" s="10">
        <v>273515</v>
      </c>
      <c r="N88" s="10">
        <v>273515</v>
      </c>
      <c r="O88" s="10">
        <v>273515</v>
      </c>
      <c r="P88" s="10">
        <v>273515</v>
      </c>
      <c r="Q88" s="10">
        <v>273515</v>
      </c>
      <c r="R88" s="10">
        <v>273515</v>
      </c>
      <c r="S88" s="10">
        <v>273515</v>
      </c>
      <c r="T88" s="10">
        <v>273515</v>
      </c>
      <c r="U88" s="10">
        <v>273515</v>
      </c>
      <c r="V88" s="10">
        <v>273515</v>
      </c>
      <c r="W88" s="10">
        <v>273515</v>
      </c>
      <c r="X88" s="10">
        <v>273515</v>
      </c>
      <c r="Y88" s="10">
        <v>273515</v>
      </c>
      <c r="Z88" s="10">
        <v>273515</v>
      </c>
      <c r="AA88" s="10">
        <v>273515</v>
      </c>
      <c r="AB88" s="10">
        <v>273515</v>
      </c>
      <c r="AC88" s="10">
        <v>273515</v>
      </c>
      <c r="AD88" s="10">
        <v>273515</v>
      </c>
      <c r="AE88" s="10">
        <v>273515</v>
      </c>
      <c r="AF88" s="10">
        <v>273515</v>
      </c>
      <c r="AG88" s="10">
        <v>273515</v>
      </c>
      <c r="AH88" s="10">
        <v>273515</v>
      </c>
      <c r="AI88" s="10">
        <v>273515</v>
      </c>
      <c r="AJ88" s="10">
        <v>273515</v>
      </c>
      <c r="AK88" s="10">
        <v>273515</v>
      </c>
      <c r="AL88" s="10">
        <v>273515</v>
      </c>
      <c r="AM88" s="10">
        <v>273515</v>
      </c>
      <c r="AN88" s="10">
        <v>273515</v>
      </c>
      <c r="AO88" s="10">
        <v>273515</v>
      </c>
      <c r="AP88" s="10">
        <v>273515</v>
      </c>
      <c r="AQ88" s="10">
        <v>273515</v>
      </c>
      <c r="AR88" s="10">
        <v>273515</v>
      </c>
      <c r="AS88" s="10">
        <v>273515</v>
      </c>
      <c r="AT88" s="10">
        <v>273515</v>
      </c>
      <c r="AU88" s="10">
        <v>273515</v>
      </c>
      <c r="AV88" s="10">
        <v>273515</v>
      </c>
      <c r="AW88" s="10">
        <v>273515</v>
      </c>
      <c r="AX88" s="10">
        <v>273515</v>
      </c>
      <c r="AY88" s="10">
        <v>273515</v>
      </c>
      <c r="AZ88" s="10">
        <v>273515</v>
      </c>
      <c r="BA88" s="10">
        <v>273515</v>
      </c>
      <c r="BB88" s="10">
        <v>273515</v>
      </c>
      <c r="BC88" s="10">
        <v>273515</v>
      </c>
      <c r="BD88" s="10">
        <v>273515</v>
      </c>
      <c r="BE88" s="10">
        <v>273515</v>
      </c>
      <c r="BF88" s="10">
        <v>273515</v>
      </c>
      <c r="BG88" s="10">
        <v>273515</v>
      </c>
      <c r="BH88" s="10">
        <v>273515</v>
      </c>
      <c r="BI88" s="10">
        <v>273515</v>
      </c>
      <c r="BJ88" s="10">
        <v>273515</v>
      </c>
    </row>
    <row r="89" spans="1:62" ht="16.5">
      <c r="A89" s="16" t="s">
        <v>122</v>
      </c>
      <c r="B89" s="9" t="s">
        <v>123</v>
      </c>
      <c r="C89" s="10">
        <v>24200</v>
      </c>
      <c r="D89" s="10">
        <v>24200</v>
      </c>
      <c r="E89" s="10">
        <v>24200</v>
      </c>
      <c r="F89" s="10">
        <v>24200</v>
      </c>
      <c r="G89" s="10">
        <v>24200</v>
      </c>
      <c r="H89" s="10">
        <v>24200</v>
      </c>
      <c r="I89" s="10">
        <v>24200</v>
      </c>
      <c r="J89" s="10">
        <v>24200</v>
      </c>
      <c r="K89" s="10">
        <v>24200</v>
      </c>
      <c r="L89" s="10">
        <v>24200</v>
      </c>
      <c r="M89" s="10">
        <v>24200</v>
      </c>
      <c r="N89" s="10">
        <v>24200</v>
      </c>
      <c r="O89" s="10">
        <v>24200</v>
      </c>
      <c r="P89" s="10">
        <v>24200</v>
      </c>
      <c r="Q89" s="10">
        <v>24200</v>
      </c>
      <c r="R89" s="10">
        <v>24200</v>
      </c>
      <c r="S89" s="10">
        <v>24200</v>
      </c>
      <c r="T89" s="10">
        <v>24200</v>
      </c>
      <c r="U89" s="10">
        <v>24200</v>
      </c>
      <c r="V89" s="10">
        <v>24200</v>
      </c>
      <c r="W89" s="10">
        <v>24200</v>
      </c>
      <c r="X89" s="10">
        <v>24200</v>
      </c>
      <c r="Y89" s="10">
        <v>24200</v>
      </c>
      <c r="Z89" s="10">
        <v>24200</v>
      </c>
      <c r="AA89" s="10">
        <v>24200</v>
      </c>
      <c r="AB89" s="10">
        <v>24200</v>
      </c>
      <c r="AC89" s="10">
        <v>24200</v>
      </c>
      <c r="AD89" s="10">
        <v>24200</v>
      </c>
      <c r="AE89" s="10">
        <v>24200</v>
      </c>
      <c r="AF89" s="10">
        <v>24200</v>
      </c>
      <c r="AG89" s="10">
        <v>24200</v>
      </c>
      <c r="AH89" s="10">
        <v>24200</v>
      </c>
      <c r="AI89" s="10">
        <v>24200</v>
      </c>
      <c r="AJ89" s="10">
        <v>24200</v>
      </c>
      <c r="AK89" s="10">
        <v>24200</v>
      </c>
      <c r="AL89" s="10">
        <v>24200</v>
      </c>
      <c r="AM89" s="10">
        <v>24200</v>
      </c>
      <c r="AN89" s="10">
        <v>24200</v>
      </c>
      <c r="AO89" s="10">
        <v>24200</v>
      </c>
      <c r="AP89" s="10">
        <v>24200</v>
      </c>
      <c r="AQ89" s="10">
        <v>24200</v>
      </c>
      <c r="AR89" s="10">
        <v>24200</v>
      </c>
      <c r="AS89" s="10">
        <v>24200</v>
      </c>
      <c r="AT89" s="10">
        <v>24200</v>
      </c>
      <c r="AU89" s="10">
        <v>24200</v>
      </c>
      <c r="AV89" s="10">
        <v>24200</v>
      </c>
      <c r="AW89" s="10">
        <v>24200</v>
      </c>
      <c r="AX89" s="10">
        <v>24200</v>
      </c>
      <c r="AY89" s="10">
        <v>24200</v>
      </c>
      <c r="AZ89" s="10">
        <v>24200</v>
      </c>
      <c r="BA89" s="10">
        <v>24200</v>
      </c>
      <c r="BB89" s="10">
        <v>24200</v>
      </c>
      <c r="BC89" s="10">
        <v>24200</v>
      </c>
      <c r="BD89" s="10">
        <v>24200</v>
      </c>
      <c r="BE89" s="10">
        <v>24200</v>
      </c>
      <c r="BF89" s="10">
        <v>24200</v>
      </c>
      <c r="BG89" s="10">
        <v>24200</v>
      </c>
      <c r="BH89" s="10">
        <v>24200</v>
      </c>
      <c r="BI89" s="10">
        <v>24200</v>
      </c>
      <c r="BJ89" s="10">
        <v>24200</v>
      </c>
    </row>
    <row r="90" spans="1:62" ht="16.5">
      <c r="A90" s="16" t="s">
        <v>122</v>
      </c>
      <c r="B90" s="9" t="s">
        <v>124</v>
      </c>
      <c r="C90" s="10">
        <v>22000</v>
      </c>
      <c r="D90" s="10">
        <v>22000</v>
      </c>
      <c r="E90" s="10">
        <v>22000</v>
      </c>
      <c r="F90" s="10">
        <v>22000</v>
      </c>
      <c r="G90" s="10">
        <v>22000</v>
      </c>
      <c r="H90" s="10">
        <v>22000</v>
      </c>
      <c r="I90" s="10">
        <v>22000</v>
      </c>
      <c r="J90" s="10">
        <v>22000</v>
      </c>
      <c r="K90" s="10">
        <v>22000</v>
      </c>
      <c r="L90" s="10">
        <v>22000</v>
      </c>
      <c r="M90" s="10">
        <v>22000</v>
      </c>
      <c r="N90" s="10">
        <v>22000</v>
      </c>
      <c r="O90" s="10">
        <v>22000</v>
      </c>
      <c r="P90" s="10">
        <v>22000</v>
      </c>
      <c r="Q90" s="10">
        <v>22000</v>
      </c>
      <c r="R90" s="10">
        <v>22000</v>
      </c>
      <c r="S90" s="10">
        <v>22000</v>
      </c>
      <c r="T90" s="10">
        <v>22000</v>
      </c>
      <c r="U90" s="10">
        <v>22000</v>
      </c>
      <c r="V90" s="10">
        <v>22000</v>
      </c>
      <c r="W90" s="10">
        <v>22000</v>
      </c>
      <c r="X90" s="10">
        <v>22000</v>
      </c>
      <c r="Y90" s="10">
        <v>22000</v>
      </c>
      <c r="Z90" s="10">
        <v>22000</v>
      </c>
      <c r="AA90" s="10">
        <v>22000</v>
      </c>
      <c r="AB90" s="10">
        <v>22000</v>
      </c>
      <c r="AC90" s="10">
        <v>22000</v>
      </c>
      <c r="AD90" s="10">
        <v>22000</v>
      </c>
      <c r="AE90" s="10">
        <v>22000</v>
      </c>
      <c r="AF90" s="10">
        <v>22000</v>
      </c>
      <c r="AG90" s="10">
        <v>22000</v>
      </c>
      <c r="AH90" s="10">
        <v>22000</v>
      </c>
      <c r="AI90" s="10">
        <v>22000</v>
      </c>
      <c r="AJ90" s="10">
        <v>22000</v>
      </c>
      <c r="AK90" s="10">
        <v>22000</v>
      </c>
      <c r="AL90" s="10">
        <v>22000</v>
      </c>
      <c r="AM90" s="10">
        <v>22000</v>
      </c>
      <c r="AN90" s="10">
        <v>22000</v>
      </c>
      <c r="AO90" s="10">
        <v>22000</v>
      </c>
      <c r="AP90" s="10">
        <v>22000</v>
      </c>
      <c r="AQ90" s="10">
        <v>22000</v>
      </c>
      <c r="AR90" s="10">
        <v>22000</v>
      </c>
      <c r="AS90" s="10">
        <v>22000</v>
      </c>
      <c r="AT90" s="10">
        <v>22000</v>
      </c>
      <c r="AU90" s="10">
        <v>22000</v>
      </c>
      <c r="AV90" s="10">
        <v>22000</v>
      </c>
      <c r="AW90" s="10">
        <v>22000</v>
      </c>
      <c r="AX90" s="10">
        <v>22000</v>
      </c>
      <c r="AY90" s="10">
        <v>22000</v>
      </c>
      <c r="AZ90" s="10">
        <v>22000</v>
      </c>
      <c r="BA90" s="10">
        <v>22000</v>
      </c>
      <c r="BB90" s="10">
        <v>22000</v>
      </c>
      <c r="BC90" s="10">
        <v>22000</v>
      </c>
      <c r="BD90" s="10">
        <v>22000</v>
      </c>
      <c r="BE90" s="10">
        <v>22000</v>
      </c>
      <c r="BF90" s="10">
        <v>22000</v>
      </c>
      <c r="BG90" s="10">
        <v>22000</v>
      </c>
      <c r="BH90" s="10">
        <v>22000</v>
      </c>
      <c r="BI90" s="10">
        <v>22000</v>
      </c>
      <c r="BJ90" s="10">
        <v>22000</v>
      </c>
    </row>
    <row r="91" spans="1:62" ht="16.5">
      <c r="A91" s="16" t="s">
        <v>122</v>
      </c>
      <c r="B91" s="9" t="s">
        <v>411</v>
      </c>
      <c r="C91" s="10">
        <v>24200</v>
      </c>
      <c r="D91" s="10">
        <v>24200</v>
      </c>
      <c r="E91" s="10">
        <v>24200</v>
      </c>
      <c r="F91" s="10">
        <v>24200</v>
      </c>
      <c r="G91" s="10">
        <v>24200</v>
      </c>
      <c r="H91" s="10">
        <v>24200</v>
      </c>
      <c r="I91" s="10">
        <v>24200</v>
      </c>
      <c r="J91" s="10">
        <v>24200</v>
      </c>
      <c r="K91" s="10">
        <v>24200</v>
      </c>
      <c r="L91" s="10">
        <v>24200</v>
      </c>
      <c r="M91" s="10">
        <v>24200</v>
      </c>
      <c r="N91" s="10">
        <v>24200</v>
      </c>
      <c r="O91" s="10">
        <v>24200</v>
      </c>
      <c r="P91" s="10">
        <v>24200</v>
      </c>
      <c r="Q91" s="10">
        <v>24200</v>
      </c>
      <c r="R91" s="10">
        <v>24200</v>
      </c>
      <c r="S91" s="10">
        <v>24200</v>
      </c>
      <c r="T91" s="10">
        <v>24200</v>
      </c>
      <c r="U91" s="10">
        <v>24200</v>
      </c>
      <c r="V91" s="10">
        <v>24200</v>
      </c>
      <c r="W91" s="10">
        <v>24200</v>
      </c>
      <c r="X91" s="10">
        <v>24200</v>
      </c>
      <c r="Y91" s="10">
        <v>24200</v>
      </c>
      <c r="Z91" s="10">
        <v>24200</v>
      </c>
      <c r="AA91" s="10">
        <v>24200</v>
      </c>
      <c r="AB91" s="10">
        <v>24200</v>
      </c>
      <c r="AC91" s="10">
        <v>24200</v>
      </c>
      <c r="AD91" s="10">
        <v>24200</v>
      </c>
      <c r="AE91" s="10">
        <v>24200</v>
      </c>
      <c r="AF91" s="10">
        <v>24200</v>
      </c>
      <c r="AG91" s="10">
        <v>24200</v>
      </c>
      <c r="AH91" s="10">
        <v>24200</v>
      </c>
      <c r="AI91" s="10">
        <v>24200</v>
      </c>
      <c r="AJ91" s="10">
        <v>24200</v>
      </c>
      <c r="AK91" s="10">
        <v>24200</v>
      </c>
      <c r="AL91" s="10">
        <v>24200</v>
      </c>
      <c r="AM91" s="10">
        <v>24200</v>
      </c>
      <c r="AN91" s="10">
        <v>24200</v>
      </c>
      <c r="AO91" s="10">
        <v>24200</v>
      </c>
      <c r="AP91" s="10">
        <v>24200</v>
      </c>
      <c r="AQ91" s="10">
        <v>24200</v>
      </c>
      <c r="AR91" s="10">
        <v>24200</v>
      </c>
      <c r="AS91" s="10">
        <v>24200</v>
      </c>
      <c r="AT91" s="10">
        <v>24200</v>
      </c>
      <c r="AU91" s="10">
        <v>24200</v>
      </c>
      <c r="AV91" s="10">
        <v>24200</v>
      </c>
      <c r="AW91" s="10">
        <v>24200</v>
      </c>
      <c r="AX91" s="10">
        <v>24200</v>
      </c>
      <c r="AY91" s="10">
        <v>24200</v>
      </c>
      <c r="AZ91" s="10">
        <v>24200</v>
      </c>
      <c r="BA91" s="10">
        <v>24200</v>
      </c>
      <c r="BB91" s="10">
        <v>24200</v>
      </c>
      <c r="BC91" s="10">
        <v>24200</v>
      </c>
      <c r="BD91" s="10">
        <v>24200</v>
      </c>
      <c r="BE91" s="10">
        <v>24200</v>
      </c>
      <c r="BF91" s="10">
        <v>24200</v>
      </c>
      <c r="BG91" s="10">
        <v>24200</v>
      </c>
      <c r="BH91" s="10">
        <v>24200</v>
      </c>
      <c r="BI91" s="10">
        <v>24200</v>
      </c>
      <c r="BJ91" s="10">
        <v>24200</v>
      </c>
    </row>
    <row r="92" spans="1:62" ht="17.25" thickBot="1">
      <c r="A92" s="121" t="s">
        <v>127</v>
      </c>
      <c r="B92" s="30" t="s">
        <v>128</v>
      </c>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row>
    <row r="93" spans="1:62" ht="13.5" thickBot="1">
      <c r="A93" s="32"/>
      <c r="B93" s="33" t="s">
        <v>129</v>
      </c>
      <c r="C93" s="35">
        <f t="shared" ref="C93:AH93" si="0">SUM(C4:C92)</f>
        <v>11268199.1</v>
      </c>
      <c r="D93" s="35">
        <f t="shared" si="0"/>
        <v>11268199.1</v>
      </c>
      <c r="E93" s="35">
        <f t="shared" si="0"/>
        <v>11268199.1</v>
      </c>
      <c r="F93" s="35">
        <f t="shared" si="0"/>
        <v>11268199.1</v>
      </c>
      <c r="G93" s="35">
        <f t="shared" si="0"/>
        <v>11268199.1</v>
      </c>
      <c r="H93" s="35">
        <f t="shared" si="0"/>
        <v>11268199.1</v>
      </c>
      <c r="I93" s="35">
        <f t="shared" si="0"/>
        <v>11268199.1</v>
      </c>
      <c r="J93" s="35">
        <f t="shared" si="0"/>
        <v>11556567.1</v>
      </c>
      <c r="K93" s="35">
        <f t="shared" si="0"/>
        <v>11556567.1</v>
      </c>
      <c r="L93" s="35">
        <f t="shared" si="0"/>
        <v>11556567.1</v>
      </c>
      <c r="M93" s="35">
        <f t="shared" si="0"/>
        <v>11556567.1</v>
      </c>
      <c r="N93" s="35">
        <f t="shared" si="0"/>
        <v>11556567.1</v>
      </c>
      <c r="O93" s="35">
        <f t="shared" si="0"/>
        <v>11832030</v>
      </c>
      <c r="P93" s="35">
        <f t="shared" si="0"/>
        <v>11832030</v>
      </c>
      <c r="Q93" s="35">
        <f t="shared" si="0"/>
        <v>11832030</v>
      </c>
      <c r="R93" s="35">
        <f t="shared" si="0"/>
        <v>11832030</v>
      </c>
      <c r="S93" s="35">
        <f t="shared" si="0"/>
        <v>11832030</v>
      </c>
      <c r="T93" s="35">
        <f t="shared" si="0"/>
        <v>11832030</v>
      </c>
      <c r="U93" s="35">
        <f t="shared" si="0"/>
        <v>11832030</v>
      </c>
      <c r="V93" s="35">
        <f t="shared" si="0"/>
        <v>11832030</v>
      </c>
      <c r="W93" s="35">
        <f t="shared" si="0"/>
        <v>11832030</v>
      </c>
      <c r="X93" s="35">
        <f t="shared" si="0"/>
        <v>11832030</v>
      </c>
      <c r="Y93" s="35">
        <f t="shared" si="0"/>
        <v>11832030</v>
      </c>
      <c r="Z93" s="35">
        <f t="shared" si="0"/>
        <v>11832030</v>
      </c>
      <c r="AA93" s="35">
        <f t="shared" si="0"/>
        <v>11915882</v>
      </c>
      <c r="AB93" s="35">
        <f t="shared" si="0"/>
        <v>11915882</v>
      </c>
      <c r="AC93" s="35">
        <f t="shared" si="0"/>
        <v>11915882</v>
      </c>
      <c r="AD93" s="35">
        <f t="shared" si="0"/>
        <v>11915882</v>
      </c>
      <c r="AE93" s="35">
        <f t="shared" si="0"/>
        <v>11915882</v>
      </c>
      <c r="AF93" s="35">
        <f t="shared" si="0"/>
        <v>11915882</v>
      </c>
      <c r="AG93" s="35">
        <f t="shared" si="0"/>
        <v>11915882</v>
      </c>
      <c r="AH93" s="35">
        <f t="shared" si="0"/>
        <v>11915882</v>
      </c>
      <c r="AI93" s="35">
        <f t="shared" ref="AI93:BJ93" si="1">SUM(AI4:AI92)</f>
        <v>11915882</v>
      </c>
      <c r="AJ93" s="35">
        <f t="shared" si="1"/>
        <v>11915882</v>
      </c>
      <c r="AK93" s="35">
        <f t="shared" si="1"/>
        <v>11915882</v>
      </c>
      <c r="AL93" s="35">
        <f t="shared" si="1"/>
        <v>11915882</v>
      </c>
      <c r="AM93" s="35">
        <f t="shared" si="1"/>
        <v>11965281</v>
      </c>
      <c r="AN93" s="35">
        <f t="shared" si="1"/>
        <v>11965281</v>
      </c>
      <c r="AO93" s="35">
        <f t="shared" si="1"/>
        <v>11965281</v>
      </c>
      <c r="AP93" s="35">
        <f t="shared" si="1"/>
        <v>11965281</v>
      </c>
      <c r="AQ93" s="35">
        <f t="shared" si="1"/>
        <v>11965281</v>
      </c>
      <c r="AR93" s="35">
        <f t="shared" si="1"/>
        <v>11965281</v>
      </c>
      <c r="AS93" s="35">
        <f t="shared" si="1"/>
        <v>11965281</v>
      </c>
      <c r="AT93" s="35">
        <f t="shared" si="1"/>
        <v>11965281</v>
      </c>
      <c r="AU93" s="35">
        <f t="shared" si="1"/>
        <v>11965281</v>
      </c>
      <c r="AV93" s="35">
        <f t="shared" si="1"/>
        <v>11965281</v>
      </c>
      <c r="AW93" s="35">
        <f t="shared" si="1"/>
        <v>11965281</v>
      </c>
      <c r="AX93" s="35">
        <f t="shared" si="1"/>
        <v>11965281</v>
      </c>
      <c r="AY93" s="35">
        <f t="shared" si="1"/>
        <v>12009548</v>
      </c>
      <c r="AZ93" s="35">
        <f t="shared" si="1"/>
        <v>12009548</v>
      </c>
      <c r="BA93" s="35">
        <f t="shared" si="1"/>
        <v>12009548</v>
      </c>
      <c r="BB93" s="35">
        <f t="shared" si="1"/>
        <v>12009548</v>
      </c>
      <c r="BC93" s="35">
        <f t="shared" si="1"/>
        <v>12009548</v>
      </c>
      <c r="BD93" s="35">
        <f t="shared" si="1"/>
        <v>12009548</v>
      </c>
      <c r="BE93" s="35">
        <f t="shared" si="1"/>
        <v>12009548</v>
      </c>
      <c r="BF93" s="35">
        <f t="shared" si="1"/>
        <v>12009548</v>
      </c>
      <c r="BG93" s="35">
        <f t="shared" si="1"/>
        <v>12009548</v>
      </c>
      <c r="BH93" s="35">
        <f t="shared" si="1"/>
        <v>12009548</v>
      </c>
      <c r="BI93" s="35">
        <f t="shared" si="1"/>
        <v>12009548</v>
      </c>
      <c r="BJ93" s="35">
        <f t="shared" si="1"/>
        <v>12009548</v>
      </c>
    </row>
    <row r="94" spans="1:62">
      <c r="B94" s="37" t="s">
        <v>130</v>
      </c>
      <c r="C94" s="39">
        <f>C93*10%</f>
        <v>1126819.9099999999</v>
      </c>
      <c r="D94" s="39">
        <f t="shared" ref="D94:N94" si="2">D93*10%</f>
        <v>1126819.9099999999</v>
      </c>
      <c r="E94" s="39">
        <f t="shared" si="2"/>
        <v>1126819.9099999999</v>
      </c>
      <c r="F94" s="39">
        <f t="shared" si="2"/>
        <v>1126819.9099999999</v>
      </c>
      <c r="G94" s="39">
        <f t="shared" si="2"/>
        <v>1126819.9099999999</v>
      </c>
      <c r="H94" s="39">
        <f t="shared" si="2"/>
        <v>1126819.9099999999</v>
      </c>
      <c r="I94" s="39">
        <f t="shared" si="2"/>
        <v>1126819.9099999999</v>
      </c>
      <c r="J94" s="39">
        <f t="shared" si="2"/>
        <v>1155656.71</v>
      </c>
      <c r="K94" s="39">
        <f t="shared" si="2"/>
        <v>1155656.71</v>
      </c>
      <c r="L94" s="39">
        <f t="shared" si="2"/>
        <v>1155656.71</v>
      </c>
      <c r="M94" s="39">
        <f t="shared" si="2"/>
        <v>1155656.71</v>
      </c>
      <c r="N94" s="39">
        <f t="shared" si="2"/>
        <v>1155656.71</v>
      </c>
      <c r="O94" s="39">
        <f>O93*10%</f>
        <v>1183203</v>
      </c>
      <c r="P94" s="39">
        <f t="shared" ref="P94:Z94" si="3">P93*10%</f>
        <v>1183203</v>
      </c>
      <c r="Q94" s="39">
        <f t="shared" si="3"/>
        <v>1183203</v>
      </c>
      <c r="R94" s="39">
        <f t="shared" si="3"/>
        <v>1183203</v>
      </c>
      <c r="S94" s="39">
        <f t="shared" si="3"/>
        <v>1183203</v>
      </c>
      <c r="T94" s="39">
        <f t="shared" si="3"/>
        <v>1183203</v>
      </c>
      <c r="U94" s="39">
        <f t="shared" si="3"/>
        <v>1183203</v>
      </c>
      <c r="V94" s="39">
        <f t="shared" si="3"/>
        <v>1183203</v>
      </c>
      <c r="W94" s="39">
        <f t="shared" si="3"/>
        <v>1183203</v>
      </c>
      <c r="X94" s="39">
        <f t="shared" si="3"/>
        <v>1183203</v>
      </c>
      <c r="Y94" s="39">
        <f t="shared" si="3"/>
        <v>1183203</v>
      </c>
      <c r="Z94" s="39">
        <f t="shared" si="3"/>
        <v>1183203</v>
      </c>
      <c r="AA94" s="39">
        <f>AA93*10%</f>
        <v>1191588.2</v>
      </c>
      <c r="AB94" s="39">
        <f t="shared" ref="AB94:AL94" si="4">AB93*10%</f>
        <v>1191588.2</v>
      </c>
      <c r="AC94" s="39">
        <f t="shared" si="4"/>
        <v>1191588.2</v>
      </c>
      <c r="AD94" s="39">
        <f t="shared" si="4"/>
        <v>1191588.2</v>
      </c>
      <c r="AE94" s="39">
        <f t="shared" si="4"/>
        <v>1191588.2</v>
      </c>
      <c r="AF94" s="39">
        <f t="shared" si="4"/>
        <v>1191588.2</v>
      </c>
      <c r="AG94" s="39">
        <f t="shared" si="4"/>
        <v>1191588.2</v>
      </c>
      <c r="AH94" s="39">
        <f t="shared" si="4"/>
        <v>1191588.2</v>
      </c>
      <c r="AI94" s="39">
        <f t="shared" si="4"/>
        <v>1191588.2</v>
      </c>
      <c r="AJ94" s="39">
        <f t="shared" si="4"/>
        <v>1191588.2</v>
      </c>
      <c r="AK94" s="39">
        <f t="shared" si="4"/>
        <v>1191588.2</v>
      </c>
      <c r="AL94" s="39">
        <f t="shared" si="4"/>
        <v>1191588.2</v>
      </c>
      <c r="AM94" s="39">
        <f>AM93*10%</f>
        <v>1196528.1000000001</v>
      </c>
      <c r="AN94" s="39">
        <f t="shared" ref="AN94:AX94" si="5">AN93*10%</f>
        <v>1196528.1000000001</v>
      </c>
      <c r="AO94" s="39">
        <f t="shared" si="5"/>
        <v>1196528.1000000001</v>
      </c>
      <c r="AP94" s="39">
        <f t="shared" si="5"/>
        <v>1196528.1000000001</v>
      </c>
      <c r="AQ94" s="39">
        <f t="shared" si="5"/>
        <v>1196528.1000000001</v>
      </c>
      <c r="AR94" s="39">
        <f t="shared" si="5"/>
        <v>1196528.1000000001</v>
      </c>
      <c r="AS94" s="39">
        <f t="shared" si="5"/>
        <v>1196528.1000000001</v>
      </c>
      <c r="AT94" s="39">
        <f t="shared" si="5"/>
        <v>1196528.1000000001</v>
      </c>
      <c r="AU94" s="39">
        <f t="shared" si="5"/>
        <v>1196528.1000000001</v>
      </c>
      <c r="AV94" s="39">
        <f t="shared" si="5"/>
        <v>1196528.1000000001</v>
      </c>
      <c r="AW94" s="39">
        <f t="shared" si="5"/>
        <v>1196528.1000000001</v>
      </c>
      <c r="AX94" s="39">
        <f t="shared" si="5"/>
        <v>1196528.1000000001</v>
      </c>
      <c r="AY94" s="39">
        <f>AY93*10%</f>
        <v>1200954.8</v>
      </c>
      <c r="AZ94" s="39">
        <f t="shared" ref="AZ94:BJ94" si="6">AZ93*10%</f>
        <v>1200954.8</v>
      </c>
      <c r="BA94" s="39">
        <f t="shared" si="6"/>
        <v>1200954.8</v>
      </c>
      <c r="BB94" s="39">
        <f t="shared" si="6"/>
        <v>1200954.8</v>
      </c>
      <c r="BC94" s="39">
        <f t="shared" si="6"/>
        <v>1200954.8</v>
      </c>
      <c r="BD94" s="39">
        <f t="shared" si="6"/>
        <v>1200954.8</v>
      </c>
      <c r="BE94" s="39">
        <f t="shared" si="6"/>
        <v>1200954.8</v>
      </c>
      <c r="BF94" s="39">
        <f t="shared" si="6"/>
        <v>1200954.8</v>
      </c>
      <c r="BG94" s="39">
        <f t="shared" si="6"/>
        <v>1200954.8</v>
      </c>
      <c r="BH94" s="39">
        <f t="shared" si="6"/>
        <v>1200954.8</v>
      </c>
      <c r="BI94" s="39">
        <f t="shared" si="6"/>
        <v>1200954.8</v>
      </c>
      <c r="BJ94" s="39">
        <f t="shared" si="6"/>
        <v>1200954.8</v>
      </c>
    </row>
    <row r="95" spans="1:62">
      <c r="B95" s="37" t="s">
        <v>131</v>
      </c>
      <c r="C95" s="39">
        <f>+C93-C94</f>
        <v>10141379.189999999</v>
      </c>
      <c r="D95" s="39">
        <f t="shared" ref="D95:N95" si="7">+D93-D94</f>
        <v>10141379.189999999</v>
      </c>
      <c r="E95" s="39">
        <f t="shared" si="7"/>
        <v>10141379.189999999</v>
      </c>
      <c r="F95" s="39">
        <f t="shared" si="7"/>
        <v>10141379.189999999</v>
      </c>
      <c r="G95" s="39">
        <f t="shared" si="7"/>
        <v>10141379.189999999</v>
      </c>
      <c r="H95" s="39">
        <f t="shared" si="7"/>
        <v>10141379.189999999</v>
      </c>
      <c r="I95" s="39">
        <f t="shared" si="7"/>
        <v>10141379.189999999</v>
      </c>
      <c r="J95" s="39">
        <f t="shared" si="7"/>
        <v>10400910.390000001</v>
      </c>
      <c r="K95" s="39">
        <f t="shared" si="7"/>
        <v>10400910.390000001</v>
      </c>
      <c r="L95" s="39">
        <f t="shared" si="7"/>
        <v>10400910.390000001</v>
      </c>
      <c r="M95" s="39">
        <f t="shared" si="7"/>
        <v>10400910.390000001</v>
      </c>
      <c r="N95" s="39">
        <f t="shared" si="7"/>
        <v>10400910.390000001</v>
      </c>
      <c r="O95" s="39">
        <f>+O93-O94</f>
        <v>10648827</v>
      </c>
      <c r="P95" s="39">
        <f t="shared" ref="P95:Z95" si="8">+P93-P94</f>
        <v>10648827</v>
      </c>
      <c r="Q95" s="39">
        <f t="shared" si="8"/>
        <v>10648827</v>
      </c>
      <c r="R95" s="39">
        <f t="shared" si="8"/>
        <v>10648827</v>
      </c>
      <c r="S95" s="39">
        <f t="shared" si="8"/>
        <v>10648827</v>
      </c>
      <c r="T95" s="39">
        <f t="shared" si="8"/>
        <v>10648827</v>
      </c>
      <c r="U95" s="39">
        <f t="shared" si="8"/>
        <v>10648827</v>
      </c>
      <c r="V95" s="39">
        <f t="shared" si="8"/>
        <v>10648827</v>
      </c>
      <c r="W95" s="39">
        <f t="shared" si="8"/>
        <v>10648827</v>
      </c>
      <c r="X95" s="39">
        <f t="shared" si="8"/>
        <v>10648827</v>
      </c>
      <c r="Y95" s="39">
        <f t="shared" si="8"/>
        <v>10648827</v>
      </c>
      <c r="Z95" s="39">
        <f t="shared" si="8"/>
        <v>10648827</v>
      </c>
      <c r="AA95" s="39">
        <f>+AA93-AA94</f>
        <v>10724293.800000001</v>
      </c>
      <c r="AB95" s="39">
        <f t="shared" ref="AB95:AL95" si="9">+AB93-AB94</f>
        <v>10724293.800000001</v>
      </c>
      <c r="AC95" s="39">
        <f t="shared" si="9"/>
        <v>10724293.800000001</v>
      </c>
      <c r="AD95" s="39">
        <f t="shared" si="9"/>
        <v>10724293.800000001</v>
      </c>
      <c r="AE95" s="39">
        <f t="shared" si="9"/>
        <v>10724293.800000001</v>
      </c>
      <c r="AF95" s="39">
        <f t="shared" si="9"/>
        <v>10724293.800000001</v>
      </c>
      <c r="AG95" s="39">
        <f t="shared" si="9"/>
        <v>10724293.800000001</v>
      </c>
      <c r="AH95" s="39">
        <f t="shared" si="9"/>
        <v>10724293.800000001</v>
      </c>
      <c r="AI95" s="39">
        <f t="shared" si="9"/>
        <v>10724293.800000001</v>
      </c>
      <c r="AJ95" s="39">
        <f t="shared" si="9"/>
        <v>10724293.800000001</v>
      </c>
      <c r="AK95" s="39">
        <f t="shared" si="9"/>
        <v>10724293.800000001</v>
      </c>
      <c r="AL95" s="39">
        <f t="shared" si="9"/>
        <v>10724293.800000001</v>
      </c>
      <c r="AM95" s="39">
        <f>+AM93-AM94</f>
        <v>10768752.9</v>
      </c>
      <c r="AN95" s="39">
        <f t="shared" ref="AN95:AX95" si="10">+AN93-AN94</f>
        <v>10768752.9</v>
      </c>
      <c r="AO95" s="39">
        <f t="shared" si="10"/>
        <v>10768752.9</v>
      </c>
      <c r="AP95" s="39">
        <f t="shared" si="10"/>
        <v>10768752.9</v>
      </c>
      <c r="AQ95" s="39">
        <f t="shared" si="10"/>
        <v>10768752.9</v>
      </c>
      <c r="AR95" s="39">
        <f t="shared" si="10"/>
        <v>10768752.9</v>
      </c>
      <c r="AS95" s="39">
        <f t="shared" si="10"/>
        <v>10768752.9</v>
      </c>
      <c r="AT95" s="39">
        <f t="shared" si="10"/>
        <v>10768752.9</v>
      </c>
      <c r="AU95" s="39">
        <f t="shared" si="10"/>
        <v>10768752.9</v>
      </c>
      <c r="AV95" s="39">
        <f t="shared" si="10"/>
        <v>10768752.9</v>
      </c>
      <c r="AW95" s="39">
        <f t="shared" si="10"/>
        <v>10768752.9</v>
      </c>
      <c r="AX95" s="39">
        <f t="shared" si="10"/>
        <v>10768752.9</v>
      </c>
      <c r="AY95" s="39">
        <f>+AY93-AY94</f>
        <v>10808593.199999999</v>
      </c>
      <c r="AZ95" s="39">
        <f t="shared" ref="AZ95:BJ95" si="11">+AZ93-AZ94</f>
        <v>10808593.199999999</v>
      </c>
      <c r="BA95" s="39">
        <f t="shared" si="11"/>
        <v>10808593.199999999</v>
      </c>
      <c r="BB95" s="39">
        <f t="shared" si="11"/>
        <v>10808593.199999999</v>
      </c>
      <c r="BC95" s="39">
        <f t="shared" si="11"/>
        <v>10808593.199999999</v>
      </c>
      <c r="BD95" s="39">
        <f t="shared" si="11"/>
        <v>10808593.199999999</v>
      </c>
      <c r="BE95" s="39">
        <f t="shared" si="11"/>
        <v>10808593.199999999</v>
      </c>
      <c r="BF95" s="39">
        <f t="shared" si="11"/>
        <v>10808593.199999999</v>
      </c>
      <c r="BG95" s="39">
        <f t="shared" si="11"/>
        <v>10808593.199999999</v>
      </c>
      <c r="BH95" s="39">
        <f t="shared" si="11"/>
        <v>10808593.199999999</v>
      </c>
      <c r="BI95" s="39">
        <f t="shared" si="11"/>
        <v>10808593.199999999</v>
      </c>
      <c r="BJ95" s="39">
        <f t="shared" si="11"/>
        <v>10808593.199999999</v>
      </c>
    </row>
    <row r="96" spans="1:62">
      <c r="B96" s="37" t="s">
        <v>132</v>
      </c>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row>
    <row r="97" spans="2:62">
      <c r="B97" s="37" t="s">
        <v>133</v>
      </c>
      <c r="C97" s="35">
        <f>SUM(C95:C96)</f>
        <v>10141379.189999999</v>
      </c>
      <c r="D97" s="35">
        <f t="shared" ref="D97:N97" si="12">SUM(D95:D96)</f>
        <v>10141379.189999999</v>
      </c>
      <c r="E97" s="35">
        <f t="shared" si="12"/>
        <v>10141379.189999999</v>
      </c>
      <c r="F97" s="35">
        <f t="shared" si="12"/>
        <v>10141379.189999999</v>
      </c>
      <c r="G97" s="35">
        <f t="shared" si="12"/>
        <v>10141379.189999999</v>
      </c>
      <c r="H97" s="35">
        <f t="shared" si="12"/>
        <v>10141379.189999999</v>
      </c>
      <c r="I97" s="35">
        <f t="shared" si="12"/>
        <v>10141379.189999999</v>
      </c>
      <c r="J97" s="35">
        <f t="shared" si="12"/>
        <v>10400910.390000001</v>
      </c>
      <c r="K97" s="35">
        <f t="shared" si="12"/>
        <v>10400910.390000001</v>
      </c>
      <c r="L97" s="35">
        <f t="shared" si="12"/>
        <v>10400910.390000001</v>
      </c>
      <c r="M97" s="35">
        <f t="shared" si="12"/>
        <v>10400910.390000001</v>
      </c>
      <c r="N97" s="35">
        <f t="shared" si="12"/>
        <v>10400910.390000001</v>
      </c>
      <c r="O97" s="35">
        <f>SUM(O95:O96)</f>
        <v>10648827</v>
      </c>
      <c r="P97" s="35">
        <f t="shared" ref="P97:Z97" si="13">SUM(P95:P96)</f>
        <v>10648827</v>
      </c>
      <c r="Q97" s="35">
        <f t="shared" si="13"/>
        <v>10648827</v>
      </c>
      <c r="R97" s="35">
        <f t="shared" si="13"/>
        <v>10648827</v>
      </c>
      <c r="S97" s="35">
        <f t="shared" si="13"/>
        <v>10648827</v>
      </c>
      <c r="T97" s="35">
        <f t="shared" si="13"/>
        <v>10648827</v>
      </c>
      <c r="U97" s="35">
        <f t="shared" si="13"/>
        <v>10648827</v>
      </c>
      <c r="V97" s="35">
        <f t="shared" si="13"/>
        <v>10648827</v>
      </c>
      <c r="W97" s="35">
        <f t="shared" si="13"/>
        <v>10648827</v>
      </c>
      <c r="X97" s="35">
        <f t="shared" si="13"/>
        <v>10648827</v>
      </c>
      <c r="Y97" s="35">
        <f t="shared" si="13"/>
        <v>10648827</v>
      </c>
      <c r="Z97" s="35">
        <f t="shared" si="13"/>
        <v>10648827</v>
      </c>
      <c r="AA97" s="35">
        <f>SUM(AA95:AA96)</f>
        <v>10724293.800000001</v>
      </c>
      <c r="AB97" s="35">
        <f t="shared" ref="AB97:AL97" si="14">SUM(AB95:AB96)</f>
        <v>10724293.800000001</v>
      </c>
      <c r="AC97" s="35">
        <f t="shared" si="14"/>
        <v>10724293.800000001</v>
      </c>
      <c r="AD97" s="35">
        <f t="shared" si="14"/>
        <v>10724293.800000001</v>
      </c>
      <c r="AE97" s="35">
        <f t="shared" si="14"/>
        <v>10724293.800000001</v>
      </c>
      <c r="AF97" s="35">
        <f t="shared" si="14"/>
        <v>10724293.800000001</v>
      </c>
      <c r="AG97" s="35">
        <f t="shared" si="14"/>
        <v>10724293.800000001</v>
      </c>
      <c r="AH97" s="35">
        <f t="shared" si="14"/>
        <v>10724293.800000001</v>
      </c>
      <c r="AI97" s="35">
        <f t="shared" si="14"/>
        <v>10724293.800000001</v>
      </c>
      <c r="AJ97" s="35">
        <f t="shared" si="14"/>
        <v>10724293.800000001</v>
      </c>
      <c r="AK97" s="35">
        <f t="shared" si="14"/>
        <v>10724293.800000001</v>
      </c>
      <c r="AL97" s="35">
        <f t="shared" si="14"/>
        <v>10724293.800000001</v>
      </c>
      <c r="AM97" s="35">
        <f>SUM(AM95:AM96)</f>
        <v>10768752.9</v>
      </c>
      <c r="AN97" s="35">
        <f t="shared" ref="AN97:AX97" si="15">SUM(AN95:AN96)</f>
        <v>10768752.9</v>
      </c>
      <c r="AO97" s="35">
        <f t="shared" si="15"/>
        <v>10768752.9</v>
      </c>
      <c r="AP97" s="35">
        <f t="shared" si="15"/>
        <v>10768752.9</v>
      </c>
      <c r="AQ97" s="35">
        <f t="shared" si="15"/>
        <v>10768752.9</v>
      </c>
      <c r="AR97" s="35">
        <f t="shared" si="15"/>
        <v>10768752.9</v>
      </c>
      <c r="AS97" s="35">
        <f t="shared" si="15"/>
        <v>10768752.9</v>
      </c>
      <c r="AT97" s="35">
        <f t="shared" si="15"/>
        <v>10768752.9</v>
      </c>
      <c r="AU97" s="35">
        <f t="shared" si="15"/>
        <v>10768752.9</v>
      </c>
      <c r="AV97" s="35">
        <f t="shared" si="15"/>
        <v>10768752.9</v>
      </c>
      <c r="AW97" s="35">
        <f t="shared" si="15"/>
        <v>10768752.9</v>
      </c>
      <c r="AX97" s="35">
        <f t="shared" si="15"/>
        <v>10768752.9</v>
      </c>
      <c r="AY97" s="35">
        <f>SUM(AY95:AY96)</f>
        <v>10808593.199999999</v>
      </c>
      <c r="AZ97" s="35">
        <f t="shared" ref="AZ97:BJ97" si="16">SUM(AZ95:AZ96)</f>
        <v>10808593.199999999</v>
      </c>
      <c r="BA97" s="35">
        <f t="shared" si="16"/>
        <v>10808593.199999999</v>
      </c>
      <c r="BB97" s="35">
        <f t="shared" si="16"/>
        <v>10808593.199999999</v>
      </c>
      <c r="BC97" s="35">
        <f t="shared" si="16"/>
        <v>10808593.199999999</v>
      </c>
      <c r="BD97" s="35">
        <f t="shared" si="16"/>
        <v>10808593.199999999</v>
      </c>
      <c r="BE97" s="35">
        <f t="shared" si="16"/>
        <v>10808593.199999999</v>
      </c>
      <c r="BF97" s="35">
        <f t="shared" si="16"/>
        <v>10808593.199999999</v>
      </c>
      <c r="BG97" s="35">
        <f t="shared" si="16"/>
        <v>10808593.199999999</v>
      </c>
      <c r="BH97" s="35">
        <f t="shared" si="16"/>
        <v>10808593.199999999</v>
      </c>
      <c r="BI97" s="35">
        <f t="shared" si="16"/>
        <v>10808593.199999999</v>
      </c>
      <c r="BJ97" s="35">
        <f t="shared" si="16"/>
        <v>10808593.199999999</v>
      </c>
    </row>
    <row r="98" spans="2:62" s="62" customFormat="1">
      <c r="E98" s="42">
        <f>SUM(C97:E97)</f>
        <v>30424137.57</v>
      </c>
      <c r="Q98" s="42">
        <f>SUM(F97:Q97)</f>
        <v>124516549.71000001</v>
      </c>
      <c r="AC98" s="42">
        <f>SUM(R97:AC97)</f>
        <v>128012324.39999999</v>
      </c>
      <c r="AO98" s="42">
        <f>SUM(AD97:AO97)</f>
        <v>128824902.90000001</v>
      </c>
      <c r="BA98" s="42">
        <f>SUM(AP97:BA97)</f>
        <v>129344555.70000002</v>
      </c>
    </row>
    <row r="99" spans="2:62" s="62" customFormat="1"/>
  </sheetData>
  <autoFilter ref="A3:BJ98"/>
  <mergeCells count="14">
    <mergeCell ref="B27:B28"/>
    <mergeCell ref="B4:B6"/>
    <mergeCell ref="C4:C6"/>
    <mergeCell ref="A2:B2"/>
    <mergeCell ref="AY2:BA2"/>
    <mergeCell ref="BB2:BJ2"/>
    <mergeCell ref="AD2:AL2"/>
    <mergeCell ref="AM2:AO2"/>
    <mergeCell ref="AP2:AX2"/>
    <mergeCell ref="C2:E2"/>
    <mergeCell ref="F2:N2"/>
    <mergeCell ref="O2:Q2"/>
    <mergeCell ref="R2:Z2"/>
    <mergeCell ref="AA2:AC2"/>
  </mergeCells>
  <pageMargins left="0.7" right="0.7" top="0.75" bottom="0.75" header="0.3" footer="0.3"/>
  <pageSetup paperSize="9" scale="58" orientation="landscape" verticalDpi="0" r:id="rId1"/>
  <rowBreaks count="1" manualBreakCount="1">
    <brk id="46" max="161" man="1"/>
  </rowBreaks>
  <colBreaks count="2" manualBreakCount="2">
    <brk id="41" max="989" man="1"/>
    <brk id="53" max="98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1"/>
  <sheetViews>
    <sheetView workbookViewId="0">
      <pane ySplit="3" topLeftCell="A55" activePane="bottomLeft" state="frozen"/>
      <selection pane="bottomLeft" activeCell="C65" sqref="C65"/>
    </sheetView>
  </sheetViews>
  <sheetFormatPr defaultRowHeight="12.75"/>
  <cols>
    <col min="1" max="1" width="19.42578125" style="3" bestFit="1" customWidth="1"/>
    <col min="2" max="2" width="42.28515625" style="3" bestFit="1" customWidth="1"/>
    <col min="3" max="14" width="15.28515625" style="3" bestFit="1" customWidth="1"/>
    <col min="15" max="26" width="15" style="3" bestFit="1" customWidth="1"/>
    <col min="27" max="62" width="15.28515625" style="3" bestFit="1" customWidth="1"/>
    <col min="63" max="64" width="9.140625" style="3"/>
    <col min="65" max="65" width="11.42578125" style="3" customWidth="1"/>
    <col min="66" max="16384" width="9.140625" style="3"/>
  </cols>
  <sheetData>
    <row r="1" spans="1:65" ht="20.25">
      <c r="A1" s="1"/>
      <c r="B1" s="1"/>
    </row>
    <row r="2" spans="1:65" ht="17.25" thickBot="1">
      <c r="A2" s="209"/>
      <c r="B2" s="210"/>
      <c r="C2" s="211">
        <v>2021</v>
      </c>
      <c r="D2" s="212"/>
      <c r="E2" s="212"/>
      <c r="F2" s="212">
        <v>2021</v>
      </c>
      <c r="G2" s="212"/>
      <c r="H2" s="212"/>
      <c r="I2" s="212"/>
      <c r="J2" s="212"/>
      <c r="K2" s="212"/>
      <c r="L2" s="212"/>
      <c r="M2" s="212"/>
      <c r="N2" s="214"/>
      <c r="O2" s="211">
        <v>2022</v>
      </c>
      <c r="P2" s="212"/>
      <c r="Q2" s="212"/>
      <c r="R2" s="212">
        <v>2022</v>
      </c>
      <c r="S2" s="212"/>
      <c r="T2" s="212"/>
      <c r="U2" s="212"/>
      <c r="V2" s="212"/>
      <c r="W2" s="212"/>
      <c r="X2" s="212"/>
      <c r="Y2" s="212"/>
      <c r="Z2" s="214"/>
      <c r="AA2" s="211">
        <v>2023</v>
      </c>
      <c r="AB2" s="212"/>
      <c r="AC2" s="212"/>
      <c r="AD2" s="212">
        <v>2023</v>
      </c>
      <c r="AE2" s="212"/>
      <c r="AF2" s="212"/>
      <c r="AG2" s="212"/>
      <c r="AH2" s="212"/>
      <c r="AI2" s="212"/>
      <c r="AJ2" s="212"/>
      <c r="AK2" s="212"/>
      <c r="AL2" s="214"/>
      <c r="AM2" s="211">
        <v>2024</v>
      </c>
      <c r="AN2" s="212"/>
      <c r="AO2" s="212"/>
      <c r="AP2" s="212">
        <v>2024</v>
      </c>
      <c r="AQ2" s="212"/>
      <c r="AR2" s="212"/>
      <c r="AS2" s="212"/>
      <c r="AT2" s="212"/>
      <c r="AU2" s="212"/>
      <c r="AV2" s="212"/>
      <c r="AW2" s="212"/>
      <c r="AX2" s="214"/>
      <c r="AY2" s="211">
        <v>2025</v>
      </c>
      <c r="AZ2" s="212"/>
      <c r="BA2" s="212"/>
      <c r="BB2" s="212">
        <v>2025</v>
      </c>
      <c r="BC2" s="212"/>
      <c r="BD2" s="212"/>
      <c r="BE2" s="212"/>
      <c r="BF2" s="212"/>
      <c r="BG2" s="212"/>
      <c r="BH2" s="212"/>
      <c r="BI2" s="212"/>
      <c r="BJ2" s="212"/>
      <c r="BK2" s="225">
        <v>2026</v>
      </c>
      <c r="BL2" s="226"/>
      <c r="BM2" s="227"/>
    </row>
    <row r="3" spans="1:65" ht="16.5">
      <c r="A3" s="6" t="s">
        <v>1</v>
      </c>
      <c r="B3" s="6" t="s">
        <v>2</v>
      </c>
      <c r="C3" s="6" t="s">
        <v>4</v>
      </c>
      <c r="D3" s="6" t="s">
        <v>5</v>
      </c>
      <c r="E3" s="6" t="s">
        <v>6</v>
      </c>
      <c r="F3" s="6" t="s">
        <v>7</v>
      </c>
      <c r="G3" s="6" t="s">
        <v>8</v>
      </c>
      <c r="H3" s="6" t="s">
        <v>9</v>
      </c>
      <c r="I3" s="6" t="s">
        <v>10</v>
      </c>
      <c r="J3" s="6" t="s">
        <v>11</v>
      </c>
      <c r="K3" s="6" t="s">
        <v>12</v>
      </c>
      <c r="L3" s="6" t="s">
        <v>13</v>
      </c>
      <c r="M3" s="6" t="s">
        <v>14</v>
      </c>
      <c r="N3" s="6" t="s">
        <v>15</v>
      </c>
      <c r="O3" s="6" t="s">
        <v>4</v>
      </c>
      <c r="P3" s="6" t="s">
        <v>5</v>
      </c>
      <c r="Q3" s="6" t="s">
        <v>6</v>
      </c>
      <c r="R3" s="6" t="s">
        <v>7</v>
      </c>
      <c r="S3" s="6" t="s">
        <v>8</v>
      </c>
      <c r="T3" s="6" t="s">
        <v>9</v>
      </c>
      <c r="U3" s="6" t="s">
        <v>10</v>
      </c>
      <c r="V3" s="6" t="s">
        <v>11</v>
      </c>
      <c r="W3" s="6" t="s">
        <v>12</v>
      </c>
      <c r="X3" s="6" t="s">
        <v>13</v>
      </c>
      <c r="Y3" s="6" t="s">
        <v>14</v>
      </c>
      <c r="Z3" s="6" t="s">
        <v>15</v>
      </c>
      <c r="AA3" s="6" t="s">
        <v>4</v>
      </c>
      <c r="AB3" s="6" t="s">
        <v>5</v>
      </c>
      <c r="AC3" s="6" t="s">
        <v>6</v>
      </c>
      <c r="AD3" s="6" t="s">
        <v>7</v>
      </c>
      <c r="AE3" s="6" t="s">
        <v>8</v>
      </c>
      <c r="AF3" s="6" t="s">
        <v>9</v>
      </c>
      <c r="AG3" s="6" t="s">
        <v>10</v>
      </c>
      <c r="AH3" s="6" t="s">
        <v>11</v>
      </c>
      <c r="AI3" s="6" t="s">
        <v>12</v>
      </c>
      <c r="AJ3" s="6" t="s">
        <v>13</v>
      </c>
      <c r="AK3" s="6" t="s">
        <v>14</v>
      </c>
      <c r="AL3" s="6" t="s">
        <v>15</v>
      </c>
      <c r="AM3" s="6" t="s">
        <v>4</v>
      </c>
      <c r="AN3" s="6" t="s">
        <v>5</v>
      </c>
      <c r="AO3" s="6" t="s">
        <v>6</v>
      </c>
      <c r="AP3" s="6" t="s">
        <v>7</v>
      </c>
      <c r="AQ3" s="6" t="s">
        <v>8</v>
      </c>
      <c r="AR3" s="6" t="s">
        <v>9</v>
      </c>
      <c r="AS3" s="6" t="s">
        <v>10</v>
      </c>
      <c r="AT3" s="6" t="s">
        <v>11</v>
      </c>
      <c r="AU3" s="6" t="s">
        <v>12</v>
      </c>
      <c r="AV3" s="6" t="s">
        <v>13</v>
      </c>
      <c r="AW3" s="6" t="s">
        <v>14</v>
      </c>
      <c r="AX3" s="6" t="s">
        <v>15</v>
      </c>
      <c r="AY3" s="6" t="s">
        <v>4</v>
      </c>
      <c r="AZ3" s="6" t="s">
        <v>5</v>
      </c>
      <c r="BA3" s="6" t="s">
        <v>6</v>
      </c>
      <c r="BB3" s="6" t="s">
        <v>7</v>
      </c>
      <c r="BC3" s="6" t="s">
        <v>8</v>
      </c>
      <c r="BD3" s="6" t="s">
        <v>9</v>
      </c>
      <c r="BE3" s="6" t="s">
        <v>10</v>
      </c>
      <c r="BF3" s="6" t="s">
        <v>11</v>
      </c>
      <c r="BG3" s="6" t="s">
        <v>12</v>
      </c>
      <c r="BH3" s="6" t="s">
        <v>13</v>
      </c>
      <c r="BI3" s="6" t="s">
        <v>14</v>
      </c>
      <c r="BJ3" s="6" t="s">
        <v>15</v>
      </c>
      <c r="BK3" s="6" t="s">
        <v>4</v>
      </c>
      <c r="BL3" s="6" t="s">
        <v>5</v>
      </c>
      <c r="BM3" s="6" t="s">
        <v>6</v>
      </c>
    </row>
    <row r="4" spans="1:65" ht="16.5">
      <c r="A4" s="16" t="s">
        <v>17</v>
      </c>
      <c r="B4" s="219" t="s">
        <v>420</v>
      </c>
      <c r="C4" s="222"/>
      <c r="D4" s="10">
        <f>415*90</f>
        <v>37350</v>
      </c>
      <c r="E4" s="10">
        <f t="shared" ref="E4:BM4" si="0">415*90</f>
        <v>37350</v>
      </c>
      <c r="F4" s="10">
        <f t="shared" si="0"/>
        <v>37350</v>
      </c>
      <c r="G4" s="10">
        <f t="shared" si="0"/>
        <v>37350</v>
      </c>
      <c r="H4" s="10">
        <f t="shared" si="0"/>
        <v>37350</v>
      </c>
      <c r="I4" s="10">
        <f t="shared" si="0"/>
        <v>37350</v>
      </c>
      <c r="J4" s="10">
        <f t="shared" si="0"/>
        <v>37350</v>
      </c>
      <c r="K4" s="10">
        <f t="shared" si="0"/>
        <v>37350</v>
      </c>
      <c r="L4" s="10">
        <f t="shared" si="0"/>
        <v>37350</v>
      </c>
      <c r="M4" s="10">
        <f t="shared" si="0"/>
        <v>37350</v>
      </c>
      <c r="N4" s="10">
        <f t="shared" si="0"/>
        <v>37350</v>
      </c>
      <c r="O4" s="10">
        <f t="shared" si="0"/>
        <v>37350</v>
      </c>
      <c r="P4" s="10">
        <f t="shared" si="0"/>
        <v>37350</v>
      </c>
      <c r="Q4" s="10">
        <f t="shared" si="0"/>
        <v>37350</v>
      </c>
      <c r="R4" s="10">
        <f t="shared" si="0"/>
        <v>37350</v>
      </c>
      <c r="S4" s="10">
        <f t="shared" si="0"/>
        <v>37350</v>
      </c>
      <c r="T4" s="10">
        <f t="shared" si="0"/>
        <v>37350</v>
      </c>
      <c r="U4" s="10">
        <f t="shared" si="0"/>
        <v>37350</v>
      </c>
      <c r="V4" s="10">
        <f t="shared" si="0"/>
        <v>37350</v>
      </c>
      <c r="W4" s="10">
        <f t="shared" si="0"/>
        <v>37350</v>
      </c>
      <c r="X4" s="10">
        <f t="shared" si="0"/>
        <v>37350</v>
      </c>
      <c r="Y4" s="10">
        <f t="shared" si="0"/>
        <v>37350</v>
      </c>
      <c r="Z4" s="10">
        <f t="shared" si="0"/>
        <v>37350</v>
      </c>
      <c r="AA4" s="10">
        <f t="shared" si="0"/>
        <v>37350</v>
      </c>
      <c r="AB4" s="10">
        <f t="shared" si="0"/>
        <v>37350</v>
      </c>
      <c r="AC4" s="10">
        <f t="shared" si="0"/>
        <v>37350</v>
      </c>
      <c r="AD4" s="10">
        <f t="shared" si="0"/>
        <v>37350</v>
      </c>
      <c r="AE4" s="10">
        <f t="shared" si="0"/>
        <v>37350</v>
      </c>
      <c r="AF4" s="10">
        <f t="shared" si="0"/>
        <v>37350</v>
      </c>
      <c r="AG4" s="10">
        <f t="shared" si="0"/>
        <v>37350</v>
      </c>
      <c r="AH4" s="10">
        <f t="shared" si="0"/>
        <v>37350</v>
      </c>
      <c r="AI4" s="10">
        <f t="shared" si="0"/>
        <v>37350</v>
      </c>
      <c r="AJ4" s="10">
        <f t="shared" si="0"/>
        <v>37350</v>
      </c>
      <c r="AK4" s="10">
        <f t="shared" si="0"/>
        <v>37350</v>
      </c>
      <c r="AL4" s="10">
        <f t="shared" si="0"/>
        <v>37350</v>
      </c>
      <c r="AM4" s="10">
        <f t="shared" si="0"/>
        <v>37350</v>
      </c>
      <c r="AN4" s="10">
        <f t="shared" si="0"/>
        <v>37350</v>
      </c>
      <c r="AO4" s="10">
        <f t="shared" si="0"/>
        <v>37350</v>
      </c>
      <c r="AP4" s="10">
        <f t="shared" si="0"/>
        <v>37350</v>
      </c>
      <c r="AQ4" s="10">
        <f t="shared" si="0"/>
        <v>37350</v>
      </c>
      <c r="AR4" s="10">
        <f t="shared" si="0"/>
        <v>37350</v>
      </c>
      <c r="AS4" s="10">
        <f t="shared" si="0"/>
        <v>37350</v>
      </c>
      <c r="AT4" s="10">
        <f t="shared" si="0"/>
        <v>37350</v>
      </c>
      <c r="AU4" s="10">
        <f t="shared" si="0"/>
        <v>37350</v>
      </c>
      <c r="AV4" s="10">
        <f t="shared" si="0"/>
        <v>37350</v>
      </c>
      <c r="AW4" s="10">
        <f t="shared" si="0"/>
        <v>37350</v>
      </c>
      <c r="AX4" s="10">
        <f t="shared" si="0"/>
        <v>37350</v>
      </c>
      <c r="AY4" s="10">
        <f t="shared" si="0"/>
        <v>37350</v>
      </c>
      <c r="AZ4" s="10">
        <f t="shared" si="0"/>
        <v>37350</v>
      </c>
      <c r="BA4" s="10">
        <f t="shared" si="0"/>
        <v>37350</v>
      </c>
      <c r="BB4" s="10">
        <f t="shared" si="0"/>
        <v>37350</v>
      </c>
      <c r="BC4" s="10">
        <f t="shared" si="0"/>
        <v>37350</v>
      </c>
      <c r="BD4" s="10">
        <f t="shared" si="0"/>
        <v>37350</v>
      </c>
      <c r="BE4" s="10">
        <f t="shared" si="0"/>
        <v>37350</v>
      </c>
      <c r="BF4" s="10">
        <f t="shared" si="0"/>
        <v>37350</v>
      </c>
      <c r="BG4" s="10">
        <f t="shared" si="0"/>
        <v>37350</v>
      </c>
      <c r="BH4" s="10">
        <f t="shared" si="0"/>
        <v>37350</v>
      </c>
      <c r="BI4" s="10">
        <f t="shared" si="0"/>
        <v>37350</v>
      </c>
      <c r="BJ4" s="10">
        <f t="shared" si="0"/>
        <v>37350</v>
      </c>
      <c r="BK4" s="10">
        <f t="shared" si="0"/>
        <v>37350</v>
      </c>
      <c r="BL4" s="10">
        <f t="shared" si="0"/>
        <v>37350</v>
      </c>
      <c r="BM4" s="10">
        <f t="shared" si="0"/>
        <v>37350</v>
      </c>
    </row>
    <row r="5" spans="1:65" ht="16.5">
      <c r="A5" s="16" t="s">
        <v>373</v>
      </c>
      <c r="B5" s="220"/>
      <c r="C5" s="223"/>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row>
    <row r="6" spans="1:65" ht="16.5">
      <c r="A6" s="16" t="s">
        <v>137</v>
      </c>
      <c r="B6" s="221"/>
      <c r="C6" s="224"/>
      <c r="D6" s="10"/>
      <c r="E6" s="10"/>
      <c r="F6" s="10"/>
      <c r="G6" s="10"/>
      <c r="H6" s="10"/>
      <c r="I6" s="10"/>
      <c r="J6" s="10">
        <v>248084</v>
      </c>
      <c r="K6" s="10">
        <v>248084</v>
      </c>
      <c r="L6" s="10">
        <v>248084</v>
      </c>
      <c r="M6" s="10">
        <v>248084</v>
      </c>
      <c r="N6" s="10">
        <v>248084</v>
      </c>
      <c r="O6" s="10">
        <v>248084</v>
      </c>
      <c r="P6" s="10">
        <v>248084</v>
      </c>
      <c r="Q6" s="10">
        <v>248084</v>
      </c>
      <c r="R6" s="10">
        <v>248084</v>
      </c>
      <c r="S6" s="10">
        <v>248084</v>
      </c>
      <c r="T6" s="10">
        <v>248084</v>
      </c>
      <c r="U6" s="10">
        <v>248084</v>
      </c>
      <c r="V6" s="10">
        <v>248084</v>
      </c>
      <c r="W6" s="10">
        <v>248084</v>
      </c>
      <c r="X6" s="10">
        <v>248084</v>
      </c>
      <c r="Y6" s="10">
        <v>248084</v>
      </c>
      <c r="Z6" s="10">
        <v>248084</v>
      </c>
      <c r="AA6" s="10">
        <v>248084</v>
      </c>
      <c r="AB6" s="10">
        <v>248084</v>
      </c>
      <c r="AC6" s="10">
        <v>248084</v>
      </c>
      <c r="AD6" s="10">
        <v>248084</v>
      </c>
      <c r="AE6" s="10">
        <v>248084</v>
      </c>
      <c r="AF6" s="10">
        <v>248084</v>
      </c>
      <c r="AG6" s="10">
        <v>248084</v>
      </c>
      <c r="AH6" s="10">
        <v>248084</v>
      </c>
      <c r="AI6" s="10">
        <v>248084</v>
      </c>
      <c r="AJ6" s="10">
        <v>248084</v>
      </c>
      <c r="AK6" s="10">
        <v>248084</v>
      </c>
      <c r="AL6" s="10">
        <v>248084</v>
      </c>
      <c r="AM6" s="10">
        <v>248084</v>
      </c>
      <c r="AN6" s="10">
        <v>248084</v>
      </c>
      <c r="AO6" s="10">
        <v>248084</v>
      </c>
      <c r="AP6" s="10">
        <v>248084</v>
      </c>
      <c r="AQ6" s="10">
        <v>248084</v>
      </c>
      <c r="AR6" s="10">
        <v>248084</v>
      </c>
      <c r="AS6" s="10">
        <v>248084</v>
      </c>
      <c r="AT6" s="10">
        <v>248084</v>
      </c>
      <c r="AU6" s="10">
        <v>248084</v>
      </c>
      <c r="AV6" s="10">
        <v>248084</v>
      </c>
      <c r="AW6" s="10">
        <v>248084</v>
      </c>
      <c r="AX6" s="10">
        <v>248084</v>
      </c>
      <c r="AY6" s="10">
        <v>248084</v>
      </c>
      <c r="AZ6" s="10">
        <v>248084</v>
      </c>
      <c r="BA6" s="10">
        <v>248084</v>
      </c>
      <c r="BB6" s="10">
        <v>248084</v>
      </c>
      <c r="BC6" s="10">
        <v>248084</v>
      </c>
      <c r="BD6" s="10">
        <v>248084</v>
      </c>
      <c r="BE6" s="10">
        <v>248084</v>
      </c>
      <c r="BF6" s="10">
        <v>248084</v>
      </c>
      <c r="BG6" s="10">
        <v>248084</v>
      </c>
      <c r="BH6" s="10">
        <v>248084</v>
      </c>
      <c r="BI6" s="10">
        <v>248084</v>
      </c>
      <c r="BJ6" s="10">
        <v>248084</v>
      </c>
      <c r="BK6" s="10">
        <v>248084</v>
      </c>
      <c r="BL6" s="10">
        <v>248084</v>
      </c>
      <c r="BM6" s="10">
        <v>248084</v>
      </c>
    </row>
    <row r="7" spans="1:65" ht="16.5">
      <c r="A7" s="16" t="s">
        <v>412</v>
      </c>
      <c r="B7" s="9" t="s">
        <v>413</v>
      </c>
      <c r="C7" s="10">
        <v>143640</v>
      </c>
      <c r="D7" s="10">
        <v>143640</v>
      </c>
      <c r="E7" s="10">
        <v>143640</v>
      </c>
      <c r="F7" s="10">
        <v>143640</v>
      </c>
      <c r="G7" s="10">
        <v>143640</v>
      </c>
      <c r="H7" s="10">
        <v>143640</v>
      </c>
      <c r="I7" s="10">
        <v>143640</v>
      </c>
      <c r="J7" s="10">
        <v>143640</v>
      </c>
      <c r="K7" s="10">
        <v>143640</v>
      </c>
      <c r="L7" s="10">
        <v>143640</v>
      </c>
      <c r="M7" s="10">
        <v>143640</v>
      </c>
      <c r="N7" s="10">
        <v>143640</v>
      </c>
      <c r="O7" s="10">
        <v>143640</v>
      </c>
      <c r="P7" s="10">
        <v>143640</v>
      </c>
      <c r="Q7" s="10">
        <v>143640</v>
      </c>
      <c r="R7" s="10">
        <v>143640</v>
      </c>
      <c r="S7" s="10">
        <v>143640</v>
      </c>
      <c r="T7" s="10">
        <v>143640</v>
      </c>
      <c r="U7" s="10">
        <v>143640</v>
      </c>
      <c r="V7" s="10">
        <v>143640</v>
      </c>
      <c r="W7" s="10">
        <v>143640</v>
      </c>
      <c r="X7" s="10">
        <v>143640</v>
      </c>
      <c r="Y7" s="10">
        <v>143640</v>
      </c>
      <c r="Z7" s="10">
        <v>143640</v>
      </c>
      <c r="AA7" s="10">
        <v>143640</v>
      </c>
      <c r="AB7" s="10">
        <v>143640</v>
      </c>
      <c r="AC7" s="10">
        <v>143640</v>
      </c>
      <c r="AD7" s="10">
        <v>143640</v>
      </c>
      <c r="AE7" s="10">
        <v>143640</v>
      </c>
      <c r="AF7" s="10">
        <v>143640</v>
      </c>
      <c r="AG7" s="10">
        <v>143640</v>
      </c>
      <c r="AH7" s="10">
        <v>143640</v>
      </c>
      <c r="AI7" s="10">
        <v>143640</v>
      </c>
      <c r="AJ7" s="10">
        <v>143640</v>
      </c>
      <c r="AK7" s="10">
        <v>143640</v>
      </c>
      <c r="AL7" s="10">
        <v>143640</v>
      </c>
      <c r="AM7" s="10">
        <v>143640</v>
      </c>
      <c r="AN7" s="10">
        <v>143640</v>
      </c>
      <c r="AO7" s="10">
        <v>143640</v>
      </c>
      <c r="AP7" s="10">
        <v>143640</v>
      </c>
      <c r="AQ7" s="10">
        <v>143640</v>
      </c>
      <c r="AR7" s="10">
        <v>143640</v>
      </c>
      <c r="AS7" s="10">
        <v>143640</v>
      </c>
      <c r="AT7" s="10">
        <v>143640</v>
      </c>
      <c r="AU7" s="10">
        <v>143640</v>
      </c>
      <c r="AV7" s="10">
        <v>143640</v>
      </c>
      <c r="AW7" s="10">
        <v>143640</v>
      </c>
      <c r="AX7" s="10">
        <v>143640</v>
      </c>
      <c r="AY7" s="10">
        <v>143640</v>
      </c>
      <c r="AZ7" s="10">
        <v>143640</v>
      </c>
      <c r="BA7" s="10">
        <v>143640</v>
      </c>
      <c r="BB7" s="10">
        <v>143640</v>
      </c>
      <c r="BC7" s="10">
        <v>143640</v>
      </c>
      <c r="BD7" s="10">
        <v>143640</v>
      </c>
      <c r="BE7" s="10">
        <v>143640</v>
      </c>
      <c r="BF7" s="10">
        <v>143640</v>
      </c>
      <c r="BG7" s="10">
        <v>143640</v>
      </c>
      <c r="BH7" s="10">
        <v>143640</v>
      </c>
      <c r="BI7" s="10">
        <v>143640</v>
      </c>
      <c r="BJ7" s="10">
        <v>143640</v>
      </c>
      <c r="BK7" s="10">
        <v>143640</v>
      </c>
      <c r="BL7" s="10">
        <v>143640</v>
      </c>
      <c r="BM7" s="10">
        <v>143640</v>
      </c>
    </row>
    <row r="8" spans="1:65" ht="16.5">
      <c r="A8" s="16" t="s">
        <v>21</v>
      </c>
      <c r="B8" s="9" t="s">
        <v>22</v>
      </c>
      <c r="C8" s="10">
        <v>102060</v>
      </c>
      <c r="D8" s="10">
        <v>102060</v>
      </c>
      <c r="E8" s="10">
        <v>102060</v>
      </c>
      <c r="F8" s="10">
        <v>102060</v>
      </c>
      <c r="G8" s="10">
        <v>102060</v>
      </c>
      <c r="H8" s="10">
        <v>102060</v>
      </c>
      <c r="I8" s="10">
        <v>102060</v>
      </c>
      <c r="J8" s="10">
        <v>102060</v>
      </c>
      <c r="K8" s="10">
        <v>102060</v>
      </c>
      <c r="L8" s="10">
        <v>102060</v>
      </c>
      <c r="M8" s="10">
        <v>102060</v>
      </c>
      <c r="N8" s="10">
        <v>102060</v>
      </c>
      <c r="O8" s="10">
        <v>102060</v>
      </c>
      <c r="P8" s="10">
        <v>102060</v>
      </c>
      <c r="Q8" s="10">
        <v>102060</v>
      </c>
      <c r="R8" s="10">
        <v>102060</v>
      </c>
      <c r="S8" s="10">
        <v>102060</v>
      </c>
      <c r="T8" s="10">
        <v>102060</v>
      </c>
      <c r="U8" s="10">
        <v>102060</v>
      </c>
      <c r="V8" s="10">
        <v>102060</v>
      </c>
      <c r="W8" s="10">
        <v>102060</v>
      </c>
      <c r="X8" s="10">
        <v>102060</v>
      </c>
      <c r="Y8" s="10">
        <v>102060</v>
      </c>
      <c r="Z8" s="10">
        <v>102060</v>
      </c>
      <c r="AA8" s="10">
        <v>102060</v>
      </c>
      <c r="AB8" s="10">
        <v>102060</v>
      </c>
      <c r="AC8" s="10">
        <v>102060</v>
      </c>
      <c r="AD8" s="10">
        <v>102060</v>
      </c>
      <c r="AE8" s="10">
        <v>102060</v>
      </c>
      <c r="AF8" s="10">
        <v>102060</v>
      </c>
      <c r="AG8" s="10">
        <v>102060</v>
      </c>
      <c r="AH8" s="10">
        <v>102060</v>
      </c>
      <c r="AI8" s="10">
        <v>102060</v>
      </c>
      <c r="AJ8" s="10">
        <v>102060</v>
      </c>
      <c r="AK8" s="10">
        <v>102060</v>
      </c>
      <c r="AL8" s="10">
        <v>102060</v>
      </c>
      <c r="AM8" s="10">
        <v>102060</v>
      </c>
      <c r="AN8" s="10">
        <v>102060</v>
      </c>
      <c r="AO8" s="10">
        <v>102060</v>
      </c>
      <c r="AP8" s="10">
        <v>102060</v>
      </c>
      <c r="AQ8" s="10">
        <v>102060</v>
      </c>
      <c r="AR8" s="10">
        <v>102060</v>
      </c>
      <c r="AS8" s="10">
        <v>102060</v>
      </c>
      <c r="AT8" s="10">
        <v>102060</v>
      </c>
      <c r="AU8" s="10">
        <v>102060</v>
      </c>
      <c r="AV8" s="10">
        <v>102060</v>
      </c>
      <c r="AW8" s="10">
        <v>102060</v>
      </c>
      <c r="AX8" s="10">
        <v>102060</v>
      </c>
      <c r="AY8" s="10">
        <v>102060</v>
      </c>
      <c r="AZ8" s="10">
        <v>102060</v>
      </c>
      <c r="BA8" s="10">
        <v>102060</v>
      </c>
      <c r="BB8" s="10">
        <v>102060</v>
      </c>
      <c r="BC8" s="10">
        <v>102060</v>
      </c>
      <c r="BD8" s="10">
        <v>102060</v>
      </c>
      <c r="BE8" s="10">
        <v>102060</v>
      </c>
      <c r="BF8" s="10">
        <v>102060</v>
      </c>
      <c r="BG8" s="10">
        <v>102060</v>
      </c>
      <c r="BH8" s="10">
        <v>102060</v>
      </c>
      <c r="BI8" s="10">
        <v>102060</v>
      </c>
      <c r="BJ8" s="10">
        <v>102060</v>
      </c>
      <c r="BK8" s="10">
        <v>102060</v>
      </c>
      <c r="BL8" s="10">
        <v>102060</v>
      </c>
      <c r="BM8" s="10">
        <v>102060</v>
      </c>
    </row>
    <row r="9" spans="1:65" ht="16.5">
      <c r="A9" s="16" t="s">
        <v>23</v>
      </c>
      <c r="B9" s="17" t="s">
        <v>24</v>
      </c>
      <c r="C9" s="10">
        <v>158756</v>
      </c>
      <c r="D9" s="10">
        <v>158756</v>
      </c>
      <c r="E9" s="10">
        <v>158756</v>
      </c>
      <c r="F9" s="10">
        <v>158756</v>
      </c>
      <c r="G9" s="10">
        <v>158756</v>
      </c>
      <c r="H9" s="10">
        <v>158756</v>
      </c>
      <c r="I9" s="10">
        <v>158756</v>
      </c>
      <c r="J9" s="10">
        <v>158756</v>
      </c>
      <c r="K9" s="10">
        <v>158756</v>
      </c>
      <c r="L9" s="10">
        <v>158756</v>
      </c>
      <c r="M9" s="10">
        <v>158756</v>
      </c>
      <c r="N9" s="10">
        <v>158756</v>
      </c>
      <c r="O9" s="10">
        <v>158756</v>
      </c>
      <c r="P9" s="10">
        <v>158756</v>
      </c>
      <c r="Q9" s="10">
        <v>158756</v>
      </c>
      <c r="R9" s="10">
        <v>158756</v>
      </c>
      <c r="S9" s="10">
        <v>158756</v>
      </c>
      <c r="T9" s="10">
        <v>158756</v>
      </c>
      <c r="U9" s="10">
        <v>158756</v>
      </c>
      <c r="V9" s="10">
        <v>158756</v>
      </c>
      <c r="W9" s="10">
        <v>158756</v>
      </c>
      <c r="X9" s="10">
        <v>158756</v>
      </c>
      <c r="Y9" s="10">
        <v>158756</v>
      </c>
      <c r="Z9" s="10">
        <v>158756</v>
      </c>
      <c r="AA9" s="10">
        <v>158756</v>
      </c>
      <c r="AB9" s="10">
        <v>158756</v>
      </c>
      <c r="AC9" s="10">
        <v>158756</v>
      </c>
      <c r="AD9" s="10">
        <v>158756</v>
      </c>
      <c r="AE9" s="10">
        <v>158756</v>
      </c>
      <c r="AF9" s="10">
        <v>158756</v>
      </c>
      <c r="AG9" s="10">
        <v>158756</v>
      </c>
      <c r="AH9" s="10">
        <v>158756</v>
      </c>
      <c r="AI9" s="10">
        <v>158756</v>
      </c>
      <c r="AJ9" s="10">
        <v>158756</v>
      </c>
      <c r="AK9" s="10">
        <v>158756</v>
      </c>
      <c r="AL9" s="10">
        <v>158756</v>
      </c>
      <c r="AM9" s="10">
        <v>158756</v>
      </c>
      <c r="AN9" s="10">
        <v>158756</v>
      </c>
      <c r="AO9" s="10">
        <v>158756</v>
      </c>
      <c r="AP9" s="10">
        <v>158756</v>
      </c>
      <c r="AQ9" s="10">
        <v>158756</v>
      </c>
      <c r="AR9" s="10">
        <v>158756</v>
      </c>
      <c r="AS9" s="10">
        <v>158756</v>
      </c>
      <c r="AT9" s="10">
        <v>158756</v>
      </c>
      <c r="AU9" s="10">
        <v>158756</v>
      </c>
      <c r="AV9" s="10">
        <v>158756</v>
      </c>
      <c r="AW9" s="10">
        <v>158756</v>
      </c>
      <c r="AX9" s="10">
        <v>158756</v>
      </c>
      <c r="AY9" s="10">
        <v>158756</v>
      </c>
      <c r="AZ9" s="10">
        <v>158756</v>
      </c>
      <c r="BA9" s="10">
        <v>158756</v>
      </c>
      <c r="BB9" s="10">
        <v>158756</v>
      </c>
      <c r="BC9" s="10">
        <v>158756</v>
      </c>
      <c r="BD9" s="10">
        <v>158756</v>
      </c>
      <c r="BE9" s="10">
        <v>158756</v>
      </c>
      <c r="BF9" s="10">
        <v>158756</v>
      </c>
      <c r="BG9" s="10">
        <v>158756</v>
      </c>
      <c r="BH9" s="10">
        <v>158756</v>
      </c>
      <c r="BI9" s="10">
        <v>158756</v>
      </c>
      <c r="BJ9" s="10">
        <v>158756</v>
      </c>
      <c r="BK9" s="10">
        <v>158756</v>
      </c>
      <c r="BL9" s="10">
        <v>158756</v>
      </c>
      <c r="BM9" s="10">
        <v>158756</v>
      </c>
    </row>
    <row r="10" spans="1:65" ht="16.5">
      <c r="A10" s="16" t="s">
        <v>367</v>
      </c>
      <c r="B10" s="17" t="s">
        <v>369</v>
      </c>
      <c r="C10" s="10">
        <v>68400</v>
      </c>
      <c r="D10" s="10">
        <v>68400</v>
      </c>
      <c r="E10" s="10">
        <v>68400</v>
      </c>
      <c r="F10" s="10">
        <v>68400</v>
      </c>
      <c r="G10" s="10">
        <v>68400</v>
      </c>
      <c r="H10" s="10">
        <v>68400</v>
      </c>
      <c r="I10" s="10">
        <v>68400</v>
      </c>
      <c r="J10" s="10">
        <v>68400</v>
      </c>
      <c r="K10" s="10">
        <v>68400</v>
      </c>
      <c r="L10" s="10">
        <v>68400</v>
      </c>
      <c r="M10" s="10">
        <v>68400</v>
      </c>
      <c r="N10" s="10">
        <v>68400</v>
      </c>
      <c r="O10" s="10">
        <v>68400</v>
      </c>
      <c r="P10" s="10">
        <v>68400</v>
      </c>
      <c r="Q10" s="10">
        <v>68400</v>
      </c>
      <c r="R10" s="10">
        <v>68400</v>
      </c>
      <c r="S10" s="10">
        <v>68400</v>
      </c>
      <c r="T10" s="10">
        <v>68400</v>
      </c>
      <c r="U10" s="10">
        <v>68400</v>
      </c>
      <c r="V10" s="10">
        <v>68400</v>
      </c>
      <c r="W10" s="10">
        <v>68400</v>
      </c>
      <c r="X10" s="10">
        <v>68400</v>
      </c>
      <c r="Y10" s="10">
        <v>68400</v>
      </c>
      <c r="Z10" s="10">
        <v>68400</v>
      </c>
      <c r="AA10" s="10">
        <v>68400</v>
      </c>
      <c r="AB10" s="10">
        <v>68400</v>
      </c>
      <c r="AC10" s="10">
        <v>68400</v>
      </c>
      <c r="AD10" s="10">
        <v>68400</v>
      </c>
      <c r="AE10" s="10">
        <v>68400</v>
      </c>
      <c r="AF10" s="10">
        <v>68400</v>
      </c>
      <c r="AG10" s="10">
        <v>68400</v>
      </c>
      <c r="AH10" s="10">
        <v>68400</v>
      </c>
      <c r="AI10" s="10">
        <v>68400</v>
      </c>
      <c r="AJ10" s="10">
        <v>68400</v>
      </c>
      <c r="AK10" s="10">
        <v>68400</v>
      </c>
      <c r="AL10" s="10">
        <v>68400</v>
      </c>
      <c r="AM10" s="10">
        <v>68400</v>
      </c>
      <c r="AN10" s="10">
        <v>68400</v>
      </c>
      <c r="AO10" s="10">
        <v>68400</v>
      </c>
      <c r="AP10" s="10">
        <v>68400</v>
      </c>
      <c r="AQ10" s="10">
        <v>68400</v>
      </c>
      <c r="AR10" s="10">
        <v>68400</v>
      </c>
      <c r="AS10" s="10">
        <v>68400</v>
      </c>
      <c r="AT10" s="10">
        <v>68400</v>
      </c>
      <c r="AU10" s="10">
        <v>68400</v>
      </c>
      <c r="AV10" s="10">
        <v>68400</v>
      </c>
      <c r="AW10" s="10">
        <v>68400</v>
      </c>
      <c r="AX10" s="10">
        <v>68400</v>
      </c>
      <c r="AY10" s="10">
        <v>68400</v>
      </c>
      <c r="AZ10" s="10">
        <v>68400</v>
      </c>
      <c r="BA10" s="10">
        <v>68400</v>
      </c>
      <c r="BB10" s="10">
        <v>68400</v>
      </c>
      <c r="BC10" s="10">
        <v>68400</v>
      </c>
      <c r="BD10" s="10">
        <v>68400</v>
      </c>
      <c r="BE10" s="10">
        <v>68400</v>
      </c>
      <c r="BF10" s="10">
        <v>68400</v>
      </c>
      <c r="BG10" s="10">
        <v>68400</v>
      </c>
      <c r="BH10" s="10">
        <v>68400</v>
      </c>
      <c r="BI10" s="10">
        <v>68400</v>
      </c>
      <c r="BJ10" s="10">
        <v>68400</v>
      </c>
      <c r="BK10" s="10">
        <v>68400</v>
      </c>
      <c r="BL10" s="10">
        <v>68400</v>
      </c>
      <c r="BM10" s="10">
        <v>68400</v>
      </c>
    </row>
    <row r="11" spans="1:65" ht="16.5">
      <c r="A11" s="16" t="s">
        <v>368</v>
      </c>
      <c r="B11" s="17" t="s">
        <v>370</v>
      </c>
      <c r="C11" s="10">
        <v>59516</v>
      </c>
      <c r="D11" s="10">
        <v>59516</v>
      </c>
      <c r="E11" s="10">
        <v>59516</v>
      </c>
      <c r="F11" s="10">
        <v>59516</v>
      </c>
      <c r="G11" s="10">
        <v>59516</v>
      </c>
      <c r="H11" s="10">
        <v>59516</v>
      </c>
      <c r="I11" s="10">
        <v>59516</v>
      </c>
      <c r="J11" s="10">
        <v>59516</v>
      </c>
      <c r="K11" s="10">
        <v>59516</v>
      </c>
      <c r="L11" s="10">
        <v>59516</v>
      </c>
      <c r="M11" s="10">
        <v>59516</v>
      </c>
      <c r="N11" s="10">
        <v>59516</v>
      </c>
      <c r="O11" s="10">
        <v>59516</v>
      </c>
      <c r="P11" s="10">
        <v>59516</v>
      </c>
      <c r="Q11" s="10">
        <v>59516</v>
      </c>
      <c r="R11" s="10">
        <v>59516</v>
      </c>
      <c r="S11" s="10">
        <v>59516</v>
      </c>
      <c r="T11" s="10">
        <v>59516</v>
      </c>
      <c r="U11" s="10">
        <v>59516</v>
      </c>
      <c r="V11" s="10">
        <v>59516</v>
      </c>
      <c r="W11" s="10">
        <v>59516</v>
      </c>
      <c r="X11" s="10">
        <v>59516</v>
      </c>
      <c r="Y11" s="10">
        <v>59516</v>
      </c>
      <c r="Z11" s="10">
        <v>59516</v>
      </c>
      <c r="AA11" s="10">
        <v>59516</v>
      </c>
      <c r="AB11" s="10">
        <v>59516</v>
      </c>
      <c r="AC11" s="10">
        <v>59516</v>
      </c>
      <c r="AD11" s="10">
        <v>59516</v>
      </c>
      <c r="AE11" s="10">
        <v>59516</v>
      </c>
      <c r="AF11" s="10">
        <v>59516</v>
      </c>
      <c r="AG11" s="10">
        <v>59516</v>
      </c>
      <c r="AH11" s="10">
        <v>59516</v>
      </c>
      <c r="AI11" s="10">
        <v>59516</v>
      </c>
      <c r="AJ11" s="10">
        <v>59516</v>
      </c>
      <c r="AK11" s="10">
        <v>59516</v>
      </c>
      <c r="AL11" s="10">
        <v>59516</v>
      </c>
      <c r="AM11" s="10">
        <v>59516</v>
      </c>
      <c r="AN11" s="10">
        <v>59516</v>
      </c>
      <c r="AO11" s="10">
        <v>59516</v>
      </c>
      <c r="AP11" s="10">
        <v>59516</v>
      </c>
      <c r="AQ11" s="10">
        <v>59516</v>
      </c>
      <c r="AR11" s="10">
        <v>59516</v>
      </c>
      <c r="AS11" s="10">
        <v>59516</v>
      </c>
      <c r="AT11" s="10">
        <v>59516</v>
      </c>
      <c r="AU11" s="10">
        <v>59516</v>
      </c>
      <c r="AV11" s="10">
        <v>59516</v>
      </c>
      <c r="AW11" s="10">
        <v>59516</v>
      </c>
      <c r="AX11" s="10">
        <v>59516</v>
      </c>
      <c r="AY11" s="10">
        <v>59516</v>
      </c>
      <c r="AZ11" s="10">
        <v>59516</v>
      </c>
      <c r="BA11" s="10">
        <v>59516</v>
      </c>
      <c r="BB11" s="10">
        <v>59516</v>
      </c>
      <c r="BC11" s="10">
        <v>59516</v>
      </c>
      <c r="BD11" s="10">
        <v>59516</v>
      </c>
      <c r="BE11" s="10">
        <v>59516</v>
      </c>
      <c r="BF11" s="10">
        <v>59516</v>
      </c>
      <c r="BG11" s="10">
        <v>59516</v>
      </c>
      <c r="BH11" s="10">
        <v>59516</v>
      </c>
      <c r="BI11" s="10">
        <v>59516</v>
      </c>
      <c r="BJ11" s="10">
        <v>59516</v>
      </c>
      <c r="BK11" s="10">
        <v>59516</v>
      </c>
      <c r="BL11" s="10">
        <v>59516</v>
      </c>
      <c r="BM11" s="10">
        <v>59516</v>
      </c>
    </row>
    <row r="12" spans="1:65" ht="16.5">
      <c r="A12" s="16" t="s">
        <v>27</v>
      </c>
      <c r="B12" s="9" t="s">
        <v>101</v>
      </c>
      <c r="C12" s="10">
        <v>87602</v>
      </c>
      <c r="D12" s="10">
        <v>87602</v>
      </c>
      <c r="E12" s="10">
        <v>87602</v>
      </c>
      <c r="F12" s="10">
        <v>87602</v>
      </c>
      <c r="G12" s="10">
        <v>87602</v>
      </c>
      <c r="H12" s="10">
        <v>87602</v>
      </c>
      <c r="I12" s="10">
        <v>87602</v>
      </c>
      <c r="J12" s="10">
        <v>87602</v>
      </c>
      <c r="K12" s="10">
        <v>87602</v>
      </c>
      <c r="L12" s="10">
        <v>87602</v>
      </c>
      <c r="M12" s="10">
        <v>87602</v>
      </c>
      <c r="N12" s="10">
        <v>87602</v>
      </c>
      <c r="O12" s="10">
        <v>87602</v>
      </c>
      <c r="P12" s="10">
        <v>87602</v>
      </c>
      <c r="Q12" s="10">
        <v>87602</v>
      </c>
      <c r="R12" s="10">
        <v>87602</v>
      </c>
      <c r="S12" s="10">
        <v>87602</v>
      </c>
      <c r="T12" s="10">
        <v>87602</v>
      </c>
      <c r="U12" s="10">
        <v>87602</v>
      </c>
      <c r="V12" s="10">
        <v>87602</v>
      </c>
      <c r="W12" s="10">
        <v>87602</v>
      </c>
      <c r="X12" s="10">
        <v>87602</v>
      </c>
      <c r="Y12" s="10">
        <v>87602</v>
      </c>
      <c r="Z12" s="10">
        <v>87602</v>
      </c>
      <c r="AA12" s="10">
        <v>87602</v>
      </c>
      <c r="AB12" s="10">
        <v>87602</v>
      </c>
      <c r="AC12" s="10">
        <v>87602</v>
      </c>
      <c r="AD12" s="10">
        <v>87602</v>
      </c>
      <c r="AE12" s="10">
        <v>87602</v>
      </c>
      <c r="AF12" s="10">
        <v>87602</v>
      </c>
      <c r="AG12" s="10">
        <v>87602</v>
      </c>
      <c r="AH12" s="10">
        <v>87602</v>
      </c>
      <c r="AI12" s="10">
        <v>87602</v>
      </c>
      <c r="AJ12" s="10">
        <v>87602</v>
      </c>
      <c r="AK12" s="10">
        <v>87602</v>
      </c>
      <c r="AL12" s="10">
        <v>87602</v>
      </c>
      <c r="AM12" s="10">
        <v>87602</v>
      </c>
      <c r="AN12" s="10">
        <v>87602</v>
      </c>
      <c r="AO12" s="10">
        <v>87602</v>
      </c>
      <c r="AP12" s="10">
        <v>87602</v>
      </c>
      <c r="AQ12" s="10">
        <v>87602</v>
      </c>
      <c r="AR12" s="10">
        <v>87602</v>
      </c>
      <c r="AS12" s="10">
        <v>87602</v>
      </c>
      <c r="AT12" s="10">
        <v>87602</v>
      </c>
      <c r="AU12" s="10">
        <v>87602</v>
      </c>
      <c r="AV12" s="10">
        <v>87602</v>
      </c>
      <c r="AW12" s="10">
        <v>87602</v>
      </c>
      <c r="AX12" s="10">
        <v>87602</v>
      </c>
      <c r="AY12" s="10">
        <v>87602</v>
      </c>
      <c r="AZ12" s="10">
        <v>87602</v>
      </c>
      <c r="BA12" s="10">
        <v>87602</v>
      </c>
      <c r="BB12" s="10">
        <v>87602</v>
      </c>
      <c r="BC12" s="10">
        <v>87602</v>
      </c>
      <c r="BD12" s="10">
        <v>87602</v>
      </c>
      <c r="BE12" s="10">
        <v>87602</v>
      </c>
      <c r="BF12" s="10">
        <v>87602</v>
      </c>
      <c r="BG12" s="10">
        <v>87602</v>
      </c>
      <c r="BH12" s="10">
        <v>87602</v>
      </c>
      <c r="BI12" s="10">
        <v>87602</v>
      </c>
      <c r="BJ12" s="10">
        <v>87602</v>
      </c>
      <c r="BK12" s="10">
        <v>87602</v>
      </c>
      <c r="BL12" s="10">
        <v>87602</v>
      </c>
      <c r="BM12" s="10">
        <v>87602</v>
      </c>
    </row>
    <row r="13" spans="1:65" ht="16.5">
      <c r="A13" s="16" t="s">
        <v>29</v>
      </c>
      <c r="B13" s="9" t="s">
        <v>371</v>
      </c>
      <c r="C13" s="10">
        <v>217785</v>
      </c>
      <c r="D13" s="10">
        <v>217785</v>
      </c>
      <c r="E13" s="10">
        <v>217785</v>
      </c>
      <c r="F13" s="10">
        <v>217785</v>
      </c>
      <c r="G13" s="10">
        <v>217785</v>
      </c>
      <c r="H13" s="10">
        <v>217785</v>
      </c>
      <c r="I13" s="10">
        <v>217785</v>
      </c>
      <c r="J13" s="10">
        <v>217785</v>
      </c>
      <c r="K13" s="10">
        <v>217785</v>
      </c>
      <c r="L13" s="10">
        <v>217785</v>
      </c>
      <c r="M13" s="10">
        <v>217785</v>
      </c>
      <c r="N13" s="10">
        <v>217785</v>
      </c>
      <c r="O13" s="10">
        <v>217785</v>
      </c>
      <c r="P13" s="10">
        <v>217785</v>
      </c>
      <c r="Q13" s="10">
        <v>217785</v>
      </c>
      <c r="R13" s="10">
        <v>217785</v>
      </c>
      <c r="S13" s="10">
        <v>217785</v>
      </c>
      <c r="T13" s="10">
        <v>217785</v>
      </c>
      <c r="U13" s="10">
        <v>217785</v>
      </c>
      <c r="V13" s="10">
        <v>217785</v>
      </c>
      <c r="W13" s="10">
        <v>217785</v>
      </c>
      <c r="X13" s="10">
        <v>217785</v>
      </c>
      <c r="Y13" s="10">
        <v>217785</v>
      </c>
      <c r="Z13" s="10">
        <v>217785</v>
      </c>
      <c r="AA13" s="10">
        <v>217785</v>
      </c>
      <c r="AB13" s="10">
        <v>217785</v>
      </c>
      <c r="AC13" s="10">
        <v>217785</v>
      </c>
      <c r="AD13" s="10">
        <v>217785</v>
      </c>
      <c r="AE13" s="10">
        <v>217785</v>
      </c>
      <c r="AF13" s="10">
        <v>217785</v>
      </c>
      <c r="AG13" s="10">
        <v>217785</v>
      </c>
      <c r="AH13" s="10">
        <v>217785</v>
      </c>
      <c r="AI13" s="10">
        <v>217785</v>
      </c>
      <c r="AJ13" s="10">
        <v>217785</v>
      </c>
      <c r="AK13" s="10">
        <v>217785</v>
      </c>
      <c r="AL13" s="10">
        <v>217785</v>
      </c>
      <c r="AM13" s="10">
        <v>217785</v>
      </c>
      <c r="AN13" s="10">
        <v>217785</v>
      </c>
      <c r="AO13" s="10">
        <v>217785</v>
      </c>
      <c r="AP13" s="10">
        <v>217785</v>
      </c>
      <c r="AQ13" s="10">
        <v>217785</v>
      </c>
      <c r="AR13" s="10">
        <v>217785</v>
      </c>
      <c r="AS13" s="10">
        <v>217785</v>
      </c>
      <c r="AT13" s="10">
        <v>217785</v>
      </c>
      <c r="AU13" s="10">
        <v>217785</v>
      </c>
      <c r="AV13" s="10">
        <v>217785</v>
      </c>
      <c r="AW13" s="10">
        <v>217785</v>
      </c>
      <c r="AX13" s="10">
        <v>217785</v>
      </c>
      <c r="AY13" s="10">
        <v>217785</v>
      </c>
      <c r="AZ13" s="10">
        <v>217785</v>
      </c>
      <c r="BA13" s="10">
        <v>217785</v>
      </c>
      <c r="BB13" s="10">
        <v>217785</v>
      </c>
      <c r="BC13" s="10">
        <v>217785</v>
      </c>
      <c r="BD13" s="10">
        <v>217785</v>
      </c>
      <c r="BE13" s="10">
        <v>217785</v>
      </c>
      <c r="BF13" s="10">
        <v>217785</v>
      </c>
      <c r="BG13" s="10">
        <v>217785</v>
      </c>
      <c r="BH13" s="10">
        <v>217785</v>
      </c>
      <c r="BI13" s="10">
        <v>217785</v>
      </c>
      <c r="BJ13" s="10">
        <v>217785</v>
      </c>
      <c r="BK13" s="10">
        <v>217785</v>
      </c>
      <c r="BL13" s="10">
        <v>217785</v>
      </c>
      <c r="BM13" s="10">
        <v>217785</v>
      </c>
    </row>
    <row r="14" spans="1:65" ht="16.5">
      <c r="A14" s="16" t="s">
        <v>31</v>
      </c>
      <c r="B14" s="120" t="s">
        <v>417</v>
      </c>
      <c r="C14" s="10">
        <v>31000</v>
      </c>
      <c r="D14" s="10">
        <v>31000</v>
      </c>
      <c r="E14" s="10">
        <v>31000</v>
      </c>
      <c r="F14" s="10">
        <v>31000</v>
      </c>
      <c r="G14" s="10">
        <v>31000</v>
      </c>
      <c r="H14" s="10">
        <v>31000</v>
      </c>
      <c r="I14" s="10">
        <v>31000</v>
      </c>
      <c r="J14" s="10">
        <v>31000</v>
      </c>
      <c r="K14" s="10">
        <v>31000</v>
      </c>
      <c r="L14" s="10">
        <v>31000</v>
      </c>
      <c r="M14" s="10">
        <v>31000</v>
      </c>
      <c r="N14" s="10">
        <v>31000</v>
      </c>
      <c r="O14" s="10">
        <v>151914</v>
      </c>
      <c r="P14" s="10">
        <v>151914</v>
      </c>
      <c r="Q14" s="10">
        <v>151914</v>
      </c>
      <c r="R14" s="10">
        <v>151914</v>
      </c>
      <c r="S14" s="10">
        <v>151914</v>
      </c>
      <c r="T14" s="10">
        <v>151914</v>
      </c>
      <c r="U14" s="10">
        <v>151914</v>
      </c>
      <c r="V14" s="10">
        <v>151914</v>
      </c>
      <c r="W14" s="10">
        <v>151914</v>
      </c>
      <c r="X14" s="10">
        <v>151914</v>
      </c>
      <c r="Y14" s="10">
        <v>151914</v>
      </c>
      <c r="Z14" s="10">
        <v>151914</v>
      </c>
      <c r="AA14" s="10">
        <v>151914</v>
      </c>
      <c r="AB14" s="10">
        <v>151914</v>
      </c>
      <c r="AC14" s="10">
        <v>151914</v>
      </c>
      <c r="AD14" s="10">
        <v>151914</v>
      </c>
      <c r="AE14" s="10">
        <v>151914</v>
      </c>
      <c r="AF14" s="10">
        <v>151914</v>
      </c>
      <c r="AG14" s="10">
        <v>151914</v>
      </c>
      <c r="AH14" s="10">
        <v>151914</v>
      </c>
      <c r="AI14" s="10">
        <v>151914</v>
      </c>
      <c r="AJ14" s="10">
        <v>151914</v>
      </c>
      <c r="AK14" s="10">
        <v>151914</v>
      </c>
      <c r="AL14" s="10">
        <v>151914</v>
      </c>
      <c r="AM14" s="10">
        <v>151914</v>
      </c>
      <c r="AN14" s="10">
        <v>151914</v>
      </c>
      <c r="AO14" s="10">
        <v>151914</v>
      </c>
      <c r="AP14" s="10">
        <v>151914</v>
      </c>
      <c r="AQ14" s="10">
        <v>151914</v>
      </c>
      <c r="AR14" s="10">
        <v>151914</v>
      </c>
      <c r="AS14" s="10">
        <v>151914</v>
      </c>
      <c r="AT14" s="10">
        <v>151914</v>
      </c>
      <c r="AU14" s="10">
        <v>151914</v>
      </c>
      <c r="AV14" s="10">
        <v>151914</v>
      </c>
      <c r="AW14" s="10">
        <v>151914</v>
      </c>
      <c r="AX14" s="10">
        <v>151914</v>
      </c>
      <c r="AY14" s="10">
        <v>151914</v>
      </c>
      <c r="AZ14" s="10">
        <v>151914</v>
      </c>
      <c r="BA14" s="10">
        <v>151914</v>
      </c>
      <c r="BB14" s="10">
        <v>151914</v>
      </c>
      <c r="BC14" s="10">
        <v>151914</v>
      </c>
      <c r="BD14" s="10">
        <v>151914</v>
      </c>
      <c r="BE14" s="10">
        <v>151914</v>
      </c>
      <c r="BF14" s="10">
        <v>151914</v>
      </c>
      <c r="BG14" s="10">
        <v>151914</v>
      </c>
      <c r="BH14" s="10">
        <v>151914</v>
      </c>
      <c r="BI14" s="10">
        <v>151914</v>
      </c>
      <c r="BJ14" s="10">
        <v>151914</v>
      </c>
      <c r="BK14" s="10">
        <v>151914</v>
      </c>
      <c r="BL14" s="10">
        <v>151914</v>
      </c>
      <c r="BM14" s="10">
        <v>151914</v>
      </c>
    </row>
    <row r="15" spans="1:65" ht="16.5">
      <c r="A15" s="16" t="s">
        <v>35</v>
      </c>
      <c r="B15" s="17" t="s">
        <v>36</v>
      </c>
      <c r="C15" s="10">
        <v>63252</v>
      </c>
      <c r="D15" s="10">
        <v>63252</v>
      </c>
      <c r="E15" s="10">
        <v>63252</v>
      </c>
      <c r="F15" s="10">
        <v>63252</v>
      </c>
      <c r="G15" s="10">
        <v>63252</v>
      </c>
      <c r="H15" s="10">
        <v>63252</v>
      </c>
      <c r="I15" s="10">
        <v>63252</v>
      </c>
      <c r="J15" s="10">
        <v>63252</v>
      </c>
      <c r="K15" s="10">
        <v>63252</v>
      </c>
      <c r="L15" s="10">
        <v>63252</v>
      </c>
      <c r="M15" s="10">
        <v>63252</v>
      </c>
      <c r="N15" s="10">
        <v>63252</v>
      </c>
      <c r="O15" s="10">
        <v>40000</v>
      </c>
      <c r="P15" s="10">
        <v>40000</v>
      </c>
      <c r="Q15" s="10">
        <v>40000</v>
      </c>
      <c r="R15" s="10">
        <v>40000</v>
      </c>
      <c r="S15" s="10">
        <v>40000</v>
      </c>
      <c r="T15" s="10">
        <v>40000</v>
      </c>
      <c r="U15" s="10">
        <v>40000</v>
      </c>
      <c r="V15" s="10">
        <v>40000</v>
      </c>
      <c r="W15" s="10">
        <v>40000</v>
      </c>
      <c r="X15" s="10">
        <v>40000</v>
      </c>
      <c r="Y15" s="10">
        <v>40000</v>
      </c>
      <c r="Z15" s="10">
        <v>40000</v>
      </c>
      <c r="AA15" s="10">
        <v>40000</v>
      </c>
      <c r="AB15" s="10">
        <v>40000</v>
      </c>
      <c r="AC15" s="10">
        <v>40000</v>
      </c>
      <c r="AD15" s="10">
        <v>40000</v>
      </c>
      <c r="AE15" s="10">
        <v>40000</v>
      </c>
      <c r="AF15" s="10">
        <v>40000</v>
      </c>
      <c r="AG15" s="10">
        <v>40000</v>
      </c>
      <c r="AH15" s="10">
        <v>40000</v>
      </c>
      <c r="AI15" s="10">
        <v>40000</v>
      </c>
      <c r="AJ15" s="10">
        <v>40000</v>
      </c>
      <c r="AK15" s="10">
        <v>40000</v>
      </c>
      <c r="AL15" s="10">
        <v>40000</v>
      </c>
      <c r="AM15" s="10">
        <v>46000</v>
      </c>
      <c r="AN15" s="10">
        <v>46000</v>
      </c>
      <c r="AO15" s="10">
        <v>46000</v>
      </c>
      <c r="AP15" s="10">
        <v>46000</v>
      </c>
      <c r="AQ15" s="10">
        <v>46000</v>
      </c>
      <c r="AR15" s="10">
        <v>46000</v>
      </c>
      <c r="AS15" s="10">
        <v>46000</v>
      </c>
      <c r="AT15" s="10">
        <v>46000</v>
      </c>
      <c r="AU15" s="10">
        <v>46000</v>
      </c>
      <c r="AV15" s="10">
        <v>46000</v>
      </c>
      <c r="AW15" s="10">
        <v>46000</v>
      </c>
      <c r="AX15" s="10">
        <v>46000</v>
      </c>
      <c r="AY15" s="10">
        <v>46000</v>
      </c>
      <c r="AZ15" s="10">
        <v>46000</v>
      </c>
      <c r="BA15" s="10">
        <v>46000</v>
      </c>
      <c r="BB15" s="10">
        <v>46000</v>
      </c>
      <c r="BC15" s="10">
        <v>46000</v>
      </c>
      <c r="BD15" s="10">
        <v>46000</v>
      </c>
      <c r="BE15" s="10">
        <v>46000</v>
      </c>
      <c r="BF15" s="10">
        <v>46000</v>
      </c>
      <c r="BG15" s="10">
        <v>46000</v>
      </c>
      <c r="BH15" s="10">
        <v>46000</v>
      </c>
      <c r="BI15" s="10">
        <v>46000</v>
      </c>
      <c r="BJ15" s="10">
        <v>46000</v>
      </c>
      <c r="BK15" s="10">
        <v>46000</v>
      </c>
      <c r="BL15" s="10">
        <v>46000</v>
      </c>
      <c r="BM15" s="10">
        <v>46000</v>
      </c>
    </row>
    <row r="16" spans="1:65" ht="16.5">
      <c r="A16" s="16" t="s">
        <v>37</v>
      </c>
      <c r="B16" s="9" t="s">
        <v>38</v>
      </c>
      <c r="C16" s="10">
        <v>1953025</v>
      </c>
      <c r="D16" s="10">
        <v>1953025</v>
      </c>
      <c r="E16" s="10">
        <v>1953025</v>
      </c>
      <c r="F16" s="10">
        <v>1953025</v>
      </c>
      <c r="G16" s="10">
        <v>1953025</v>
      </c>
      <c r="H16" s="10">
        <v>1953025</v>
      </c>
      <c r="I16" s="10">
        <v>1953025</v>
      </c>
      <c r="J16" s="10">
        <v>1953025</v>
      </c>
      <c r="K16" s="10">
        <v>1953025</v>
      </c>
      <c r="L16" s="10">
        <v>1953025</v>
      </c>
      <c r="M16" s="10">
        <v>1953025</v>
      </c>
      <c r="N16" s="10">
        <v>1953025</v>
      </c>
      <c r="O16" s="10">
        <v>1992086</v>
      </c>
      <c r="P16" s="10">
        <v>1992086</v>
      </c>
      <c r="Q16" s="10">
        <v>1992086</v>
      </c>
      <c r="R16" s="10">
        <v>1992086</v>
      </c>
      <c r="S16" s="10">
        <v>1992086</v>
      </c>
      <c r="T16" s="10">
        <v>1992086</v>
      </c>
      <c r="U16" s="10">
        <v>1992086</v>
      </c>
      <c r="V16" s="10">
        <v>1992086</v>
      </c>
      <c r="W16" s="10">
        <v>1992086</v>
      </c>
      <c r="X16" s="10">
        <v>1992086</v>
      </c>
      <c r="Y16" s="10">
        <v>1992086</v>
      </c>
      <c r="Z16" s="10">
        <v>1992086</v>
      </c>
      <c r="AA16" s="10">
        <v>2031928</v>
      </c>
      <c r="AB16" s="10">
        <v>2031928</v>
      </c>
      <c r="AC16" s="10">
        <v>2031928</v>
      </c>
      <c r="AD16" s="10">
        <v>2031928</v>
      </c>
      <c r="AE16" s="10">
        <v>2031928</v>
      </c>
      <c r="AF16" s="10">
        <v>2031928</v>
      </c>
      <c r="AG16" s="10">
        <v>2031928</v>
      </c>
      <c r="AH16" s="10">
        <v>2031928</v>
      </c>
      <c r="AI16" s="10">
        <v>2031928</v>
      </c>
      <c r="AJ16" s="10">
        <v>2031928</v>
      </c>
      <c r="AK16" s="10">
        <v>2031928</v>
      </c>
      <c r="AL16" s="10">
        <v>2031928</v>
      </c>
      <c r="AM16" s="10">
        <v>2072566</v>
      </c>
      <c r="AN16" s="10">
        <v>2072566</v>
      </c>
      <c r="AO16" s="10">
        <v>2072566</v>
      </c>
      <c r="AP16" s="10">
        <v>2072566</v>
      </c>
      <c r="AQ16" s="10">
        <v>2072566</v>
      </c>
      <c r="AR16" s="10">
        <v>2072566</v>
      </c>
      <c r="AS16" s="10">
        <v>2072566</v>
      </c>
      <c r="AT16" s="10">
        <v>2072566</v>
      </c>
      <c r="AU16" s="10">
        <v>2072566</v>
      </c>
      <c r="AV16" s="10">
        <v>2072566</v>
      </c>
      <c r="AW16" s="10">
        <v>2072566</v>
      </c>
      <c r="AX16" s="10">
        <v>2072566</v>
      </c>
      <c r="AY16" s="10">
        <v>2114018</v>
      </c>
      <c r="AZ16" s="10">
        <v>2114018</v>
      </c>
      <c r="BA16" s="10">
        <v>2114018</v>
      </c>
      <c r="BB16" s="10">
        <v>2114018</v>
      </c>
      <c r="BC16" s="10">
        <v>2114018</v>
      </c>
      <c r="BD16" s="10">
        <v>2114018</v>
      </c>
      <c r="BE16" s="10">
        <v>2114018</v>
      </c>
      <c r="BF16" s="10">
        <v>2114018</v>
      </c>
      <c r="BG16" s="10">
        <v>2114018</v>
      </c>
      <c r="BH16" s="10">
        <v>2114018</v>
      </c>
      <c r="BI16" s="10">
        <v>2114018</v>
      </c>
      <c r="BJ16" s="10">
        <v>2114018</v>
      </c>
      <c r="BK16" s="10">
        <v>2114018</v>
      </c>
      <c r="BL16" s="10">
        <v>2114018</v>
      </c>
      <c r="BM16" s="10">
        <v>2114018</v>
      </c>
    </row>
    <row r="17" spans="1:65" ht="16.5">
      <c r="A17" s="16" t="s">
        <v>39</v>
      </c>
      <c r="B17" s="9" t="s">
        <v>40</v>
      </c>
      <c r="C17" s="10">
        <v>1060746</v>
      </c>
      <c r="D17" s="10">
        <v>1060746</v>
      </c>
      <c r="E17" s="10">
        <v>1060746</v>
      </c>
      <c r="F17" s="10">
        <v>1060746</v>
      </c>
      <c r="G17" s="10">
        <v>1060746</v>
      </c>
      <c r="H17" s="10">
        <v>1060746</v>
      </c>
      <c r="I17" s="10">
        <v>1060746</v>
      </c>
      <c r="J17" s="10">
        <v>1060746</v>
      </c>
      <c r="K17" s="10">
        <v>1060746</v>
      </c>
      <c r="L17" s="10">
        <v>1060746</v>
      </c>
      <c r="M17" s="10">
        <v>1060746</v>
      </c>
      <c r="N17" s="10">
        <v>1060746</v>
      </c>
      <c r="O17" s="10">
        <v>1060746</v>
      </c>
      <c r="P17" s="10">
        <v>1060746</v>
      </c>
      <c r="Q17" s="10">
        <v>1060746</v>
      </c>
      <c r="R17" s="10">
        <v>1060746</v>
      </c>
      <c r="S17" s="10">
        <v>1060746</v>
      </c>
      <c r="T17" s="10">
        <v>1060746</v>
      </c>
      <c r="U17" s="10">
        <v>1060746</v>
      </c>
      <c r="V17" s="10">
        <v>1060746</v>
      </c>
      <c r="W17" s="10">
        <v>1060746</v>
      </c>
      <c r="X17" s="10">
        <v>1060746</v>
      </c>
      <c r="Y17" s="10">
        <v>1060746</v>
      </c>
      <c r="Z17" s="10">
        <v>1060746</v>
      </c>
      <c r="AA17" s="10">
        <v>1060746</v>
      </c>
      <c r="AB17" s="10">
        <v>1060746</v>
      </c>
      <c r="AC17" s="10">
        <v>1060746</v>
      </c>
      <c r="AD17" s="10">
        <v>1060746</v>
      </c>
      <c r="AE17" s="10">
        <v>1060746</v>
      </c>
      <c r="AF17" s="10">
        <v>1060746</v>
      </c>
      <c r="AG17" s="10">
        <v>1060746</v>
      </c>
      <c r="AH17" s="10">
        <v>1060746</v>
      </c>
      <c r="AI17" s="10">
        <v>1060746</v>
      </c>
      <c r="AJ17" s="10">
        <v>1060746</v>
      </c>
      <c r="AK17" s="10">
        <v>1060746</v>
      </c>
      <c r="AL17" s="10">
        <v>1060746</v>
      </c>
      <c r="AM17" s="10">
        <v>1060746</v>
      </c>
      <c r="AN17" s="10">
        <v>1060746</v>
      </c>
      <c r="AO17" s="10">
        <v>1060746</v>
      </c>
      <c r="AP17" s="10">
        <v>1060746</v>
      </c>
      <c r="AQ17" s="10">
        <v>1060746</v>
      </c>
      <c r="AR17" s="10">
        <v>1060746</v>
      </c>
      <c r="AS17" s="10">
        <v>1060746</v>
      </c>
      <c r="AT17" s="10">
        <v>1060746</v>
      </c>
      <c r="AU17" s="10">
        <v>1060746</v>
      </c>
      <c r="AV17" s="10">
        <v>1060746</v>
      </c>
      <c r="AW17" s="10">
        <v>1060746</v>
      </c>
      <c r="AX17" s="10">
        <v>1060746</v>
      </c>
      <c r="AY17" s="10">
        <v>1060746</v>
      </c>
      <c r="AZ17" s="10">
        <v>1060746</v>
      </c>
      <c r="BA17" s="10">
        <v>1060746</v>
      </c>
      <c r="BB17" s="10">
        <v>1060746</v>
      </c>
      <c r="BC17" s="10">
        <v>1060746</v>
      </c>
      <c r="BD17" s="10">
        <v>1060746</v>
      </c>
      <c r="BE17" s="10">
        <v>1060746</v>
      </c>
      <c r="BF17" s="10">
        <v>1060746</v>
      </c>
      <c r="BG17" s="10">
        <v>1060746</v>
      </c>
      <c r="BH17" s="10">
        <v>1060746</v>
      </c>
      <c r="BI17" s="10">
        <v>1060746</v>
      </c>
      <c r="BJ17" s="10">
        <v>1060746</v>
      </c>
      <c r="BK17" s="10">
        <v>1060746</v>
      </c>
      <c r="BL17" s="10">
        <v>1060746</v>
      </c>
      <c r="BM17" s="10">
        <v>1060746</v>
      </c>
    </row>
    <row r="18" spans="1:65" ht="16.5">
      <c r="A18" s="16" t="s">
        <v>41</v>
      </c>
      <c r="B18" s="9" t="s">
        <v>374</v>
      </c>
      <c r="C18" s="10">
        <v>53424</v>
      </c>
      <c r="D18" s="10">
        <v>53424</v>
      </c>
      <c r="E18" s="10">
        <v>53424</v>
      </c>
      <c r="F18" s="10">
        <v>53424</v>
      </c>
      <c r="G18" s="10">
        <v>53424</v>
      </c>
      <c r="H18" s="10">
        <v>53424</v>
      </c>
      <c r="I18" s="10">
        <v>53424</v>
      </c>
      <c r="J18" s="10">
        <v>53424</v>
      </c>
      <c r="K18" s="10">
        <v>53424</v>
      </c>
      <c r="L18" s="10">
        <v>53424</v>
      </c>
      <c r="M18" s="10">
        <v>53424</v>
      </c>
      <c r="N18" s="10">
        <v>53424</v>
      </c>
      <c r="O18" s="10">
        <v>53424</v>
      </c>
      <c r="P18" s="10">
        <v>53424</v>
      </c>
      <c r="Q18" s="10">
        <v>53424</v>
      </c>
      <c r="R18" s="10">
        <v>53424</v>
      </c>
      <c r="S18" s="10">
        <v>53424</v>
      </c>
      <c r="T18" s="10">
        <v>53424</v>
      </c>
      <c r="U18" s="10">
        <v>53424</v>
      </c>
      <c r="V18" s="10">
        <v>53424</v>
      </c>
      <c r="W18" s="10">
        <v>53424</v>
      </c>
      <c r="X18" s="10">
        <v>53424</v>
      </c>
      <c r="Y18" s="10">
        <v>53424</v>
      </c>
      <c r="Z18" s="10">
        <v>53424</v>
      </c>
      <c r="AA18" s="10">
        <v>53424</v>
      </c>
      <c r="AB18" s="10">
        <v>53424</v>
      </c>
      <c r="AC18" s="10">
        <v>53424</v>
      </c>
      <c r="AD18" s="10">
        <v>53424</v>
      </c>
      <c r="AE18" s="10">
        <v>53424</v>
      </c>
      <c r="AF18" s="10">
        <v>53424</v>
      </c>
      <c r="AG18" s="10">
        <v>53424</v>
      </c>
      <c r="AH18" s="10">
        <v>53424</v>
      </c>
      <c r="AI18" s="10">
        <v>53424</v>
      </c>
      <c r="AJ18" s="10">
        <v>53424</v>
      </c>
      <c r="AK18" s="10">
        <v>53424</v>
      </c>
      <c r="AL18" s="10">
        <v>53424</v>
      </c>
      <c r="AM18" s="10">
        <v>53424</v>
      </c>
      <c r="AN18" s="10">
        <v>53424</v>
      </c>
      <c r="AO18" s="10">
        <v>53424</v>
      </c>
      <c r="AP18" s="10">
        <v>53424</v>
      </c>
      <c r="AQ18" s="10">
        <v>53424</v>
      </c>
      <c r="AR18" s="10">
        <v>53424</v>
      </c>
      <c r="AS18" s="10">
        <v>53424</v>
      </c>
      <c r="AT18" s="10">
        <v>53424</v>
      </c>
      <c r="AU18" s="10">
        <v>53424</v>
      </c>
      <c r="AV18" s="10">
        <v>53424</v>
      </c>
      <c r="AW18" s="10">
        <v>53424</v>
      </c>
      <c r="AX18" s="10">
        <v>53424</v>
      </c>
      <c r="AY18" s="10">
        <v>53424</v>
      </c>
      <c r="AZ18" s="10">
        <v>53424</v>
      </c>
      <c r="BA18" s="10">
        <v>53424</v>
      </c>
      <c r="BB18" s="10">
        <v>53424</v>
      </c>
      <c r="BC18" s="10">
        <v>53424</v>
      </c>
      <c r="BD18" s="10">
        <v>53424</v>
      </c>
      <c r="BE18" s="10">
        <v>53424</v>
      </c>
      <c r="BF18" s="10">
        <v>53424</v>
      </c>
      <c r="BG18" s="10">
        <v>53424</v>
      </c>
      <c r="BH18" s="10">
        <v>53424</v>
      </c>
      <c r="BI18" s="10">
        <v>53424</v>
      </c>
      <c r="BJ18" s="10">
        <v>53424</v>
      </c>
      <c r="BK18" s="10">
        <v>53424</v>
      </c>
      <c r="BL18" s="10">
        <v>53424</v>
      </c>
      <c r="BM18" s="10">
        <v>53424</v>
      </c>
    </row>
    <row r="19" spans="1:65" ht="16.5">
      <c r="A19" s="16" t="s">
        <v>43</v>
      </c>
      <c r="B19" s="17" t="s">
        <v>28</v>
      </c>
      <c r="C19" s="10">
        <v>94099</v>
      </c>
      <c r="D19" s="10">
        <v>94099</v>
      </c>
      <c r="E19" s="10">
        <v>94099</v>
      </c>
      <c r="F19" s="10">
        <v>94099</v>
      </c>
      <c r="G19" s="10">
        <v>94099</v>
      </c>
      <c r="H19" s="10">
        <v>94099</v>
      </c>
      <c r="I19" s="10">
        <v>94099</v>
      </c>
      <c r="J19" s="10">
        <v>94099</v>
      </c>
      <c r="K19" s="10">
        <v>94099</v>
      </c>
      <c r="L19" s="10">
        <v>94099</v>
      </c>
      <c r="M19" s="10">
        <v>94099</v>
      </c>
      <c r="N19" s="10">
        <v>94099</v>
      </c>
      <c r="O19" s="10">
        <v>209704</v>
      </c>
      <c r="P19" s="10">
        <v>209704</v>
      </c>
      <c r="Q19" s="10">
        <v>209704</v>
      </c>
      <c r="R19" s="10">
        <v>209704</v>
      </c>
      <c r="S19" s="10">
        <v>209704</v>
      </c>
      <c r="T19" s="10">
        <v>209704</v>
      </c>
      <c r="U19" s="10">
        <v>209704</v>
      </c>
      <c r="V19" s="10">
        <v>209704</v>
      </c>
      <c r="W19" s="10">
        <v>209704</v>
      </c>
      <c r="X19" s="10">
        <v>209704</v>
      </c>
      <c r="Y19" s="10">
        <v>209704</v>
      </c>
      <c r="Z19" s="10">
        <v>209704</v>
      </c>
      <c r="AA19" s="10">
        <v>209704</v>
      </c>
      <c r="AB19" s="10">
        <v>209704</v>
      </c>
      <c r="AC19" s="10">
        <v>209704</v>
      </c>
      <c r="AD19" s="10">
        <v>209704</v>
      </c>
      <c r="AE19" s="10">
        <v>209704</v>
      </c>
      <c r="AF19" s="10">
        <v>209704</v>
      </c>
      <c r="AG19" s="10">
        <v>209704</v>
      </c>
      <c r="AH19" s="10">
        <v>209704</v>
      </c>
      <c r="AI19" s="10">
        <v>209704</v>
      </c>
      <c r="AJ19" s="10">
        <v>209704</v>
      </c>
      <c r="AK19" s="10">
        <v>209704</v>
      </c>
      <c r="AL19" s="10">
        <v>209704</v>
      </c>
      <c r="AM19" s="10">
        <v>209704</v>
      </c>
      <c r="AN19" s="10">
        <v>209704</v>
      </c>
      <c r="AO19" s="10">
        <v>209704</v>
      </c>
      <c r="AP19" s="10">
        <v>209704</v>
      </c>
      <c r="AQ19" s="10">
        <v>209704</v>
      </c>
      <c r="AR19" s="10">
        <v>209704</v>
      </c>
      <c r="AS19" s="10">
        <v>209704</v>
      </c>
      <c r="AT19" s="10">
        <v>209704</v>
      </c>
      <c r="AU19" s="10">
        <v>209704</v>
      </c>
      <c r="AV19" s="10">
        <v>209704</v>
      </c>
      <c r="AW19" s="10">
        <v>209704</v>
      </c>
      <c r="AX19" s="10">
        <v>209704</v>
      </c>
      <c r="AY19" s="10">
        <v>209704</v>
      </c>
      <c r="AZ19" s="10">
        <v>209704</v>
      </c>
      <c r="BA19" s="10">
        <v>209704</v>
      </c>
      <c r="BB19" s="10">
        <v>209704</v>
      </c>
      <c r="BC19" s="10">
        <v>209704</v>
      </c>
      <c r="BD19" s="10">
        <v>209704</v>
      </c>
      <c r="BE19" s="10">
        <v>209704</v>
      </c>
      <c r="BF19" s="10">
        <v>209704</v>
      </c>
      <c r="BG19" s="10">
        <v>209704</v>
      </c>
      <c r="BH19" s="10">
        <v>209704</v>
      </c>
      <c r="BI19" s="10">
        <v>209704</v>
      </c>
      <c r="BJ19" s="10">
        <v>209704</v>
      </c>
      <c r="BK19" s="10">
        <v>209704</v>
      </c>
      <c r="BL19" s="10">
        <v>209704</v>
      </c>
      <c r="BM19" s="10">
        <v>209704</v>
      </c>
    </row>
    <row r="20" spans="1:65" ht="16.5">
      <c r="A20" s="16" t="s">
        <v>139</v>
      </c>
      <c r="B20" s="9" t="s">
        <v>52</v>
      </c>
      <c r="C20" s="10">
        <v>135029</v>
      </c>
      <c r="D20" s="10">
        <v>135029</v>
      </c>
      <c r="E20" s="10">
        <v>135029</v>
      </c>
      <c r="F20" s="10">
        <v>135029</v>
      </c>
      <c r="G20" s="10">
        <v>135029</v>
      </c>
      <c r="H20" s="10">
        <v>135029</v>
      </c>
      <c r="I20" s="10">
        <v>135029</v>
      </c>
      <c r="J20" s="10">
        <v>135029</v>
      </c>
      <c r="K20" s="10">
        <v>135029</v>
      </c>
      <c r="L20" s="10">
        <v>135029</v>
      </c>
      <c r="M20" s="10">
        <v>135029</v>
      </c>
      <c r="N20" s="10">
        <v>135029</v>
      </c>
      <c r="O20" s="10">
        <v>135029</v>
      </c>
      <c r="P20" s="10">
        <v>135029</v>
      </c>
      <c r="Q20" s="10">
        <v>135029</v>
      </c>
      <c r="R20" s="10">
        <v>135029</v>
      </c>
      <c r="S20" s="10">
        <v>135029</v>
      </c>
      <c r="T20" s="10">
        <v>135029</v>
      </c>
      <c r="U20" s="10">
        <v>135029</v>
      </c>
      <c r="V20" s="10">
        <v>135029</v>
      </c>
      <c r="W20" s="10">
        <v>135029</v>
      </c>
      <c r="X20" s="10">
        <v>135029</v>
      </c>
      <c r="Y20" s="10">
        <v>135029</v>
      </c>
      <c r="Z20" s="10">
        <v>135029</v>
      </c>
      <c r="AA20" s="10">
        <v>135029</v>
      </c>
      <c r="AB20" s="10">
        <v>135029</v>
      </c>
      <c r="AC20" s="10">
        <v>135029</v>
      </c>
      <c r="AD20" s="10">
        <v>135029</v>
      </c>
      <c r="AE20" s="10">
        <v>135029</v>
      </c>
      <c r="AF20" s="10">
        <v>135029</v>
      </c>
      <c r="AG20" s="10">
        <v>135029</v>
      </c>
      <c r="AH20" s="10">
        <v>135029</v>
      </c>
      <c r="AI20" s="10">
        <v>135029</v>
      </c>
      <c r="AJ20" s="10">
        <v>135029</v>
      </c>
      <c r="AK20" s="10">
        <v>135029</v>
      </c>
      <c r="AL20" s="10">
        <v>135029</v>
      </c>
      <c r="AM20" s="10">
        <v>135029</v>
      </c>
      <c r="AN20" s="10">
        <v>135029</v>
      </c>
      <c r="AO20" s="10">
        <v>135029</v>
      </c>
      <c r="AP20" s="10">
        <v>135029</v>
      </c>
      <c r="AQ20" s="10">
        <v>135029</v>
      </c>
      <c r="AR20" s="10">
        <v>135029</v>
      </c>
      <c r="AS20" s="10">
        <v>135029</v>
      </c>
      <c r="AT20" s="10">
        <v>135029</v>
      </c>
      <c r="AU20" s="10">
        <v>135029</v>
      </c>
      <c r="AV20" s="10">
        <v>135029</v>
      </c>
      <c r="AW20" s="10">
        <v>135029</v>
      </c>
      <c r="AX20" s="10">
        <v>135029</v>
      </c>
      <c r="AY20" s="10">
        <v>135029</v>
      </c>
      <c r="AZ20" s="10">
        <v>135029</v>
      </c>
      <c r="BA20" s="10">
        <v>135029</v>
      </c>
      <c r="BB20" s="10">
        <v>135029</v>
      </c>
      <c r="BC20" s="10">
        <v>135029</v>
      </c>
      <c r="BD20" s="10">
        <v>135029</v>
      </c>
      <c r="BE20" s="10">
        <v>135029</v>
      </c>
      <c r="BF20" s="10">
        <v>135029</v>
      </c>
      <c r="BG20" s="10">
        <v>135029</v>
      </c>
      <c r="BH20" s="10">
        <v>135029</v>
      </c>
      <c r="BI20" s="10">
        <v>135029</v>
      </c>
      <c r="BJ20" s="10">
        <v>135029</v>
      </c>
      <c r="BK20" s="10">
        <v>135029</v>
      </c>
      <c r="BL20" s="10">
        <v>135029</v>
      </c>
      <c r="BM20" s="10">
        <v>135029</v>
      </c>
    </row>
    <row r="21" spans="1:65" s="127" customFormat="1" ht="16.5">
      <c r="A21" s="125" t="s">
        <v>44</v>
      </c>
      <c r="B21" s="120" t="s">
        <v>415</v>
      </c>
      <c r="C21" s="126">
        <v>89181</v>
      </c>
      <c r="D21" s="126">
        <v>89181</v>
      </c>
      <c r="E21" s="126">
        <v>89181</v>
      </c>
      <c r="F21" s="126">
        <v>89181</v>
      </c>
      <c r="G21" s="126">
        <v>89181</v>
      </c>
      <c r="H21" s="126">
        <v>89181</v>
      </c>
      <c r="I21" s="126">
        <v>89181</v>
      </c>
      <c r="J21" s="126">
        <v>89181</v>
      </c>
      <c r="K21" s="126">
        <v>89181</v>
      </c>
      <c r="L21" s="126">
        <v>89181</v>
      </c>
      <c r="M21" s="126">
        <v>89181</v>
      </c>
      <c r="N21" s="126">
        <v>89181</v>
      </c>
      <c r="O21" s="126">
        <v>89181</v>
      </c>
      <c r="P21" s="126">
        <v>89181</v>
      </c>
      <c r="Q21" s="126">
        <v>89181</v>
      </c>
      <c r="R21" s="126">
        <v>89181</v>
      </c>
      <c r="S21" s="126">
        <v>89181</v>
      </c>
      <c r="T21" s="126">
        <v>89181</v>
      </c>
      <c r="U21" s="126">
        <v>89181</v>
      </c>
      <c r="V21" s="126">
        <v>89181</v>
      </c>
      <c r="W21" s="126">
        <v>89181</v>
      </c>
      <c r="X21" s="126">
        <v>89181</v>
      </c>
      <c r="Y21" s="126">
        <v>89181</v>
      </c>
      <c r="Z21" s="126">
        <v>89181</v>
      </c>
      <c r="AA21" s="126">
        <v>89181</v>
      </c>
      <c r="AB21" s="126">
        <v>89181</v>
      </c>
      <c r="AC21" s="126">
        <v>89181</v>
      </c>
      <c r="AD21" s="126">
        <v>89181</v>
      </c>
      <c r="AE21" s="126">
        <v>89181</v>
      </c>
      <c r="AF21" s="126">
        <v>89181</v>
      </c>
      <c r="AG21" s="126">
        <v>89181</v>
      </c>
      <c r="AH21" s="126">
        <v>89181</v>
      </c>
      <c r="AI21" s="126">
        <v>89181</v>
      </c>
      <c r="AJ21" s="126">
        <v>89181</v>
      </c>
      <c r="AK21" s="126">
        <v>89181</v>
      </c>
      <c r="AL21" s="126">
        <v>89181</v>
      </c>
      <c r="AM21" s="126">
        <v>89181</v>
      </c>
      <c r="AN21" s="126">
        <v>89181</v>
      </c>
      <c r="AO21" s="126">
        <v>89181</v>
      </c>
      <c r="AP21" s="126">
        <v>89181</v>
      </c>
      <c r="AQ21" s="126">
        <v>89181</v>
      </c>
      <c r="AR21" s="126">
        <v>89181</v>
      </c>
      <c r="AS21" s="126">
        <v>89181</v>
      </c>
      <c r="AT21" s="126">
        <v>89181</v>
      </c>
      <c r="AU21" s="126">
        <v>89181</v>
      </c>
      <c r="AV21" s="126">
        <v>89181</v>
      </c>
      <c r="AW21" s="126">
        <v>89181</v>
      </c>
      <c r="AX21" s="126">
        <v>89181</v>
      </c>
      <c r="AY21" s="126">
        <v>89181</v>
      </c>
      <c r="AZ21" s="126">
        <v>89181</v>
      </c>
      <c r="BA21" s="126">
        <v>89181</v>
      </c>
      <c r="BB21" s="126">
        <v>89181</v>
      </c>
      <c r="BC21" s="126">
        <v>89181</v>
      </c>
      <c r="BD21" s="126">
        <v>89181</v>
      </c>
      <c r="BE21" s="126">
        <v>89181</v>
      </c>
      <c r="BF21" s="126">
        <v>89181</v>
      </c>
      <c r="BG21" s="126">
        <v>89181</v>
      </c>
      <c r="BH21" s="126">
        <v>89181</v>
      </c>
      <c r="BI21" s="126">
        <v>89181</v>
      </c>
      <c r="BJ21" s="126">
        <v>89181</v>
      </c>
      <c r="BK21" s="126">
        <v>89181</v>
      </c>
      <c r="BL21" s="126">
        <v>89181</v>
      </c>
      <c r="BM21" s="126">
        <v>89181</v>
      </c>
    </row>
    <row r="22" spans="1:65" ht="16.5">
      <c r="A22" s="16" t="s">
        <v>45</v>
      </c>
      <c r="B22" s="9" t="s">
        <v>46</v>
      </c>
      <c r="C22" s="10">
        <v>371735</v>
      </c>
      <c r="D22" s="10">
        <v>371735</v>
      </c>
      <c r="E22" s="10">
        <v>371735</v>
      </c>
      <c r="F22" s="10">
        <v>371735</v>
      </c>
      <c r="G22" s="10">
        <v>371735</v>
      </c>
      <c r="H22" s="10">
        <v>371735</v>
      </c>
      <c r="I22" s="10">
        <v>371735</v>
      </c>
      <c r="J22" s="10">
        <v>371735</v>
      </c>
      <c r="K22" s="10">
        <v>371735</v>
      </c>
      <c r="L22" s="10">
        <v>371735</v>
      </c>
      <c r="M22" s="10">
        <v>371735</v>
      </c>
      <c r="N22" s="10">
        <v>371735</v>
      </c>
      <c r="O22" s="10">
        <v>371735</v>
      </c>
      <c r="P22" s="10">
        <v>371735</v>
      </c>
      <c r="Q22" s="10">
        <v>371735</v>
      </c>
      <c r="R22" s="10">
        <v>371735</v>
      </c>
      <c r="S22" s="10">
        <v>371735</v>
      </c>
      <c r="T22" s="10">
        <v>371735</v>
      </c>
      <c r="U22" s="10">
        <v>371735</v>
      </c>
      <c r="V22" s="10">
        <v>371735</v>
      </c>
      <c r="W22" s="10">
        <v>371735</v>
      </c>
      <c r="X22" s="10">
        <v>371735</v>
      </c>
      <c r="Y22" s="10">
        <v>371735</v>
      </c>
      <c r="Z22" s="10">
        <v>371735</v>
      </c>
      <c r="AA22" s="10">
        <v>371735</v>
      </c>
      <c r="AB22" s="10">
        <v>371735</v>
      </c>
      <c r="AC22" s="10">
        <v>371735</v>
      </c>
      <c r="AD22" s="10">
        <v>371735</v>
      </c>
      <c r="AE22" s="10">
        <v>371735</v>
      </c>
      <c r="AF22" s="10">
        <v>371735</v>
      </c>
      <c r="AG22" s="10">
        <v>371735</v>
      </c>
      <c r="AH22" s="10">
        <v>371735</v>
      </c>
      <c r="AI22" s="10">
        <v>371735</v>
      </c>
      <c r="AJ22" s="10">
        <v>371735</v>
      </c>
      <c r="AK22" s="10">
        <v>371735</v>
      </c>
      <c r="AL22" s="10">
        <v>371735</v>
      </c>
      <c r="AM22" s="10">
        <v>371735</v>
      </c>
      <c r="AN22" s="10">
        <v>371735</v>
      </c>
      <c r="AO22" s="10">
        <v>371735</v>
      </c>
      <c r="AP22" s="10">
        <v>371735</v>
      </c>
      <c r="AQ22" s="10">
        <v>371735</v>
      </c>
      <c r="AR22" s="10">
        <v>371735</v>
      </c>
      <c r="AS22" s="10">
        <v>371735</v>
      </c>
      <c r="AT22" s="10">
        <v>371735</v>
      </c>
      <c r="AU22" s="10">
        <v>371735</v>
      </c>
      <c r="AV22" s="10">
        <v>371735</v>
      </c>
      <c r="AW22" s="10">
        <v>371735</v>
      </c>
      <c r="AX22" s="10">
        <v>371735</v>
      </c>
      <c r="AY22" s="10">
        <v>371735</v>
      </c>
      <c r="AZ22" s="10">
        <v>371735</v>
      </c>
      <c r="BA22" s="10">
        <v>371735</v>
      </c>
      <c r="BB22" s="10">
        <v>371735</v>
      </c>
      <c r="BC22" s="10">
        <v>371735</v>
      </c>
      <c r="BD22" s="10">
        <v>371735</v>
      </c>
      <c r="BE22" s="10">
        <v>371735</v>
      </c>
      <c r="BF22" s="10">
        <v>371735</v>
      </c>
      <c r="BG22" s="10">
        <v>371735</v>
      </c>
      <c r="BH22" s="10">
        <v>371735</v>
      </c>
      <c r="BI22" s="10">
        <v>371735</v>
      </c>
      <c r="BJ22" s="10">
        <v>371735</v>
      </c>
      <c r="BK22" s="10">
        <v>371735</v>
      </c>
      <c r="BL22" s="10">
        <v>371735</v>
      </c>
      <c r="BM22" s="10">
        <v>371735</v>
      </c>
    </row>
    <row r="23" spans="1:65" ht="16.5">
      <c r="A23" s="16" t="s">
        <v>47</v>
      </c>
      <c r="B23" s="9" t="s">
        <v>48</v>
      </c>
      <c r="C23" s="10">
        <v>60132</v>
      </c>
      <c r="D23" s="10">
        <v>60132</v>
      </c>
      <c r="E23" s="10">
        <v>60132</v>
      </c>
      <c r="F23" s="10">
        <v>60132</v>
      </c>
      <c r="G23" s="10">
        <v>60132</v>
      </c>
      <c r="H23" s="10">
        <v>60132</v>
      </c>
      <c r="I23" s="10">
        <v>60132</v>
      </c>
      <c r="J23" s="10">
        <v>60132</v>
      </c>
      <c r="K23" s="10">
        <v>60132</v>
      </c>
      <c r="L23" s="10">
        <v>60132</v>
      </c>
      <c r="M23" s="10">
        <v>60132</v>
      </c>
      <c r="N23" s="10">
        <v>60132</v>
      </c>
      <c r="O23" s="10">
        <v>60132</v>
      </c>
      <c r="P23" s="10">
        <v>60132</v>
      </c>
      <c r="Q23" s="10">
        <v>60132</v>
      </c>
      <c r="R23" s="10">
        <v>60132</v>
      </c>
      <c r="S23" s="10">
        <v>60132</v>
      </c>
      <c r="T23" s="10">
        <v>60132</v>
      </c>
      <c r="U23" s="10">
        <v>60132</v>
      </c>
      <c r="V23" s="10">
        <v>60132</v>
      </c>
      <c r="W23" s="10">
        <v>60132</v>
      </c>
      <c r="X23" s="10">
        <v>60132</v>
      </c>
      <c r="Y23" s="10">
        <v>60132</v>
      </c>
      <c r="Z23" s="10">
        <v>60132</v>
      </c>
      <c r="AA23" s="10">
        <v>60132</v>
      </c>
      <c r="AB23" s="10">
        <v>60132</v>
      </c>
      <c r="AC23" s="10">
        <v>60132</v>
      </c>
      <c r="AD23" s="10">
        <v>60132</v>
      </c>
      <c r="AE23" s="10">
        <v>60132</v>
      </c>
      <c r="AF23" s="10">
        <v>60132</v>
      </c>
      <c r="AG23" s="10">
        <v>60132</v>
      </c>
      <c r="AH23" s="10">
        <v>60132</v>
      </c>
      <c r="AI23" s="10">
        <v>60132</v>
      </c>
      <c r="AJ23" s="10">
        <v>60132</v>
      </c>
      <c r="AK23" s="10">
        <v>60132</v>
      </c>
      <c r="AL23" s="10">
        <v>60132</v>
      </c>
      <c r="AM23" s="10">
        <v>60132</v>
      </c>
      <c r="AN23" s="10">
        <v>60132</v>
      </c>
      <c r="AO23" s="10">
        <v>60132</v>
      </c>
      <c r="AP23" s="10">
        <v>60132</v>
      </c>
      <c r="AQ23" s="10">
        <v>60132</v>
      </c>
      <c r="AR23" s="10">
        <v>60132</v>
      </c>
      <c r="AS23" s="10">
        <v>60132</v>
      </c>
      <c r="AT23" s="10">
        <v>60132</v>
      </c>
      <c r="AU23" s="10">
        <v>60132</v>
      </c>
      <c r="AV23" s="10">
        <v>60132</v>
      </c>
      <c r="AW23" s="10">
        <v>60132</v>
      </c>
      <c r="AX23" s="10">
        <v>60132</v>
      </c>
      <c r="AY23" s="10">
        <v>60132</v>
      </c>
      <c r="AZ23" s="10">
        <v>60132</v>
      </c>
      <c r="BA23" s="10">
        <v>60132</v>
      </c>
      <c r="BB23" s="10">
        <v>60132</v>
      </c>
      <c r="BC23" s="10">
        <v>60132</v>
      </c>
      <c r="BD23" s="10">
        <v>60132</v>
      </c>
      <c r="BE23" s="10">
        <v>60132</v>
      </c>
      <c r="BF23" s="10">
        <v>60132</v>
      </c>
      <c r="BG23" s="10">
        <v>60132</v>
      </c>
      <c r="BH23" s="10">
        <v>60132</v>
      </c>
      <c r="BI23" s="10">
        <v>60132</v>
      </c>
      <c r="BJ23" s="10">
        <v>60132</v>
      </c>
      <c r="BK23" s="10">
        <v>60132</v>
      </c>
      <c r="BL23" s="10">
        <v>60132</v>
      </c>
      <c r="BM23" s="10">
        <v>60132</v>
      </c>
    </row>
    <row r="24" spans="1:65" ht="16.5">
      <c r="A24" s="16" t="s">
        <v>49</v>
      </c>
      <c r="B24" s="9" t="s">
        <v>50</v>
      </c>
      <c r="C24" s="10">
        <v>185990</v>
      </c>
      <c r="D24" s="10">
        <v>185990</v>
      </c>
      <c r="E24" s="10">
        <v>185990</v>
      </c>
      <c r="F24" s="10">
        <v>185990</v>
      </c>
      <c r="G24" s="10">
        <v>185990</v>
      </c>
      <c r="H24" s="10">
        <v>185990</v>
      </c>
      <c r="I24" s="10">
        <v>185990</v>
      </c>
      <c r="J24" s="10">
        <v>185990</v>
      </c>
      <c r="K24" s="10">
        <v>185990</v>
      </c>
      <c r="L24" s="10">
        <v>185990</v>
      </c>
      <c r="M24" s="10">
        <v>185990</v>
      </c>
      <c r="N24" s="10">
        <v>185990</v>
      </c>
      <c r="O24" s="10">
        <v>185990</v>
      </c>
      <c r="P24" s="10">
        <v>185990</v>
      </c>
      <c r="Q24" s="10">
        <v>185990</v>
      </c>
      <c r="R24" s="10">
        <v>185990</v>
      </c>
      <c r="S24" s="10">
        <v>185990</v>
      </c>
      <c r="T24" s="10">
        <v>185990</v>
      </c>
      <c r="U24" s="10">
        <v>185990</v>
      </c>
      <c r="V24" s="10">
        <v>185990</v>
      </c>
      <c r="W24" s="10">
        <v>185990</v>
      </c>
      <c r="X24" s="10">
        <v>185990</v>
      </c>
      <c r="Y24" s="10">
        <v>185990</v>
      </c>
      <c r="Z24" s="10">
        <v>185990</v>
      </c>
      <c r="AA24" s="10">
        <v>185990</v>
      </c>
      <c r="AB24" s="10">
        <v>185990</v>
      </c>
      <c r="AC24" s="10">
        <v>185990</v>
      </c>
      <c r="AD24" s="10">
        <v>185990</v>
      </c>
      <c r="AE24" s="10">
        <v>185990</v>
      </c>
      <c r="AF24" s="10">
        <v>185990</v>
      </c>
      <c r="AG24" s="10">
        <v>185990</v>
      </c>
      <c r="AH24" s="10">
        <v>185990</v>
      </c>
      <c r="AI24" s="10">
        <v>185990</v>
      </c>
      <c r="AJ24" s="10">
        <v>185990</v>
      </c>
      <c r="AK24" s="10">
        <v>185990</v>
      </c>
      <c r="AL24" s="10">
        <v>185990</v>
      </c>
      <c r="AM24" s="10">
        <v>185990</v>
      </c>
      <c r="AN24" s="10">
        <v>185990</v>
      </c>
      <c r="AO24" s="10">
        <v>185990</v>
      </c>
      <c r="AP24" s="10">
        <v>185990</v>
      </c>
      <c r="AQ24" s="10">
        <v>185990</v>
      </c>
      <c r="AR24" s="10">
        <v>185990</v>
      </c>
      <c r="AS24" s="10">
        <v>185990</v>
      </c>
      <c r="AT24" s="10">
        <v>185990</v>
      </c>
      <c r="AU24" s="10">
        <v>185990</v>
      </c>
      <c r="AV24" s="10">
        <v>185990</v>
      </c>
      <c r="AW24" s="10">
        <v>185990</v>
      </c>
      <c r="AX24" s="10">
        <v>185990</v>
      </c>
      <c r="AY24" s="10">
        <v>185990</v>
      </c>
      <c r="AZ24" s="10">
        <v>185990</v>
      </c>
      <c r="BA24" s="10">
        <v>185990</v>
      </c>
      <c r="BB24" s="10">
        <v>185990</v>
      </c>
      <c r="BC24" s="10">
        <v>185990</v>
      </c>
      <c r="BD24" s="10">
        <v>185990</v>
      </c>
      <c r="BE24" s="10">
        <v>185990</v>
      </c>
      <c r="BF24" s="10">
        <v>185990</v>
      </c>
      <c r="BG24" s="10">
        <v>185990</v>
      </c>
      <c r="BH24" s="10">
        <v>185990</v>
      </c>
      <c r="BI24" s="10">
        <v>185990</v>
      </c>
      <c r="BJ24" s="10">
        <v>185990</v>
      </c>
      <c r="BK24" s="10">
        <v>185990</v>
      </c>
      <c r="BL24" s="10">
        <v>185990</v>
      </c>
      <c r="BM24" s="10">
        <v>185990</v>
      </c>
    </row>
    <row r="25" spans="1:65" s="127" customFormat="1" ht="16.5">
      <c r="A25" s="125"/>
      <c r="B25" s="217" t="s">
        <v>38</v>
      </c>
      <c r="C25" s="126">
        <v>210840</v>
      </c>
      <c r="D25" s="126">
        <v>210840</v>
      </c>
      <c r="E25" s="126">
        <v>210840</v>
      </c>
      <c r="F25" s="126">
        <v>210840</v>
      </c>
      <c r="G25" s="126">
        <v>210840</v>
      </c>
      <c r="H25" s="126">
        <v>210840</v>
      </c>
      <c r="I25" s="126">
        <v>210840</v>
      </c>
      <c r="J25" s="126">
        <v>210840</v>
      </c>
      <c r="K25" s="126">
        <v>210840</v>
      </c>
      <c r="L25" s="126">
        <v>210840</v>
      </c>
      <c r="M25" s="126">
        <v>210840</v>
      </c>
      <c r="N25" s="126">
        <v>210840</v>
      </c>
      <c r="O25" s="126">
        <v>231924</v>
      </c>
      <c r="P25" s="126">
        <v>231924</v>
      </c>
      <c r="Q25" s="126">
        <v>231924</v>
      </c>
      <c r="R25" s="126">
        <v>231924</v>
      </c>
      <c r="S25" s="126">
        <v>231924</v>
      </c>
      <c r="T25" s="126">
        <v>231924</v>
      </c>
      <c r="U25" s="126">
        <v>231924</v>
      </c>
      <c r="V25" s="126">
        <v>231924</v>
      </c>
      <c r="W25" s="126">
        <v>231924</v>
      </c>
      <c r="X25" s="126">
        <v>231924</v>
      </c>
      <c r="Y25" s="126">
        <v>231924</v>
      </c>
      <c r="Z25" s="126">
        <v>231924</v>
      </c>
      <c r="AA25" s="126">
        <v>260036</v>
      </c>
      <c r="AB25" s="126">
        <v>260036</v>
      </c>
      <c r="AC25" s="126">
        <v>260036</v>
      </c>
      <c r="AD25" s="126">
        <v>260036</v>
      </c>
      <c r="AE25" s="126">
        <v>260036</v>
      </c>
      <c r="AF25" s="126">
        <v>260036</v>
      </c>
      <c r="AG25" s="126">
        <v>260036</v>
      </c>
      <c r="AH25" s="126">
        <v>260036</v>
      </c>
      <c r="AI25" s="126">
        <v>260036</v>
      </c>
      <c r="AJ25" s="126">
        <v>260036</v>
      </c>
      <c r="AK25" s="126">
        <v>260036</v>
      </c>
      <c r="AL25" s="126">
        <v>260036</v>
      </c>
      <c r="AM25" s="126">
        <v>260036</v>
      </c>
      <c r="AN25" s="126">
        <v>260036</v>
      </c>
      <c r="AO25" s="126">
        <v>260036</v>
      </c>
      <c r="AP25" s="126">
        <v>260036</v>
      </c>
      <c r="AQ25" s="126">
        <v>260036</v>
      </c>
      <c r="AR25" s="126">
        <v>260036</v>
      </c>
      <c r="AS25" s="126">
        <v>260036</v>
      </c>
      <c r="AT25" s="126">
        <v>260036</v>
      </c>
      <c r="AU25" s="126">
        <v>260036</v>
      </c>
      <c r="AV25" s="126">
        <v>260036</v>
      </c>
      <c r="AW25" s="126">
        <v>260036</v>
      </c>
      <c r="AX25" s="126">
        <v>260036</v>
      </c>
      <c r="AY25" s="126">
        <v>260036</v>
      </c>
      <c r="AZ25" s="126">
        <v>260036</v>
      </c>
      <c r="BA25" s="126">
        <v>260036</v>
      </c>
      <c r="BB25" s="126">
        <v>260036</v>
      </c>
      <c r="BC25" s="126">
        <v>260036</v>
      </c>
      <c r="BD25" s="126">
        <v>260036</v>
      </c>
      <c r="BE25" s="126">
        <v>260036</v>
      </c>
      <c r="BF25" s="126">
        <v>260036</v>
      </c>
      <c r="BG25" s="126">
        <v>260036</v>
      </c>
      <c r="BH25" s="126">
        <v>260036</v>
      </c>
      <c r="BI25" s="126">
        <v>260036</v>
      </c>
      <c r="BJ25" s="126">
        <v>260036</v>
      </c>
      <c r="BK25" s="126">
        <v>260036</v>
      </c>
      <c r="BL25" s="126">
        <v>260036</v>
      </c>
      <c r="BM25" s="126">
        <v>260036</v>
      </c>
    </row>
    <row r="26" spans="1:65" ht="16.5">
      <c r="A26" s="16" t="s">
        <v>53</v>
      </c>
      <c r="B26" s="218"/>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row>
    <row r="27" spans="1:65" ht="16.5">
      <c r="A27" s="16" t="s">
        <v>144</v>
      </c>
      <c r="B27" s="9" t="s">
        <v>416</v>
      </c>
      <c r="C27" s="10"/>
      <c r="D27" s="10"/>
      <c r="E27" s="10"/>
      <c r="F27" s="10"/>
      <c r="G27" s="10"/>
      <c r="H27" s="10"/>
      <c r="I27" s="10"/>
      <c r="J27" s="10">
        <v>40284</v>
      </c>
      <c r="K27" s="10">
        <v>40284</v>
      </c>
      <c r="L27" s="10">
        <v>40284</v>
      </c>
      <c r="M27" s="10">
        <v>40284</v>
      </c>
      <c r="N27" s="10">
        <v>40284</v>
      </c>
      <c r="O27" s="10">
        <v>40284</v>
      </c>
      <c r="P27" s="10">
        <v>40284</v>
      </c>
      <c r="Q27" s="10">
        <v>40284</v>
      </c>
      <c r="R27" s="10">
        <v>40284</v>
      </c>
      <c r="S27" s="10">
        <v>40284</v>
      </c>
      <c r="T27" s="10">
        <v>40284</v>
      </c>
      <c r="U27" s="10">
        <v>40284</v>
      </c>
      <c r="V27" s="10">
        <v>40284</v>
      </c>
      <c r="W27" s="10">
        <v>40284</v>
      </c>
      <c r="X27" s="10">
        <v>40284</v>
      </c>
      <c r="Y27" s="10">
        <v>40284</v>
      </c>
      <c r="Z27" s="10">
        <v>40284</v>
      </c>
      <c r="AA27" s="10">
        <v>40284</v>
      </c>
      <c r="AB27" s="10">
        <v>40284</v>
      </c>
      <c r="AC27" s="10">
        <v>40284</v>
      </c>
      <c r="AD27" s="10">
        <v>40284</v>
      </c>
      <c r="AE27" s="10">
        <v>40284</v>
      </c>
      <c r="AF27" s="10">
        <v>40284</v>
      </c>
      <c r="AG27" s="10">
        <v>40284</v>
      </c>
      <c r="AH27" s="10">
        <v>40284</v>
      </c>
      <c r="AI27" s="10">
        <v>40284</v>
      </c>
      <c r="AJ27" s="10">
        <v>40284</v>
      </c>
      <c r="AK27" s="10">
        <v>40284</v>
      </c>
      <c r="AL27" s="10">
        <v>40284</v>
      </c>
      <c r="AM27" s="10">
        <v>40284</v>
      </c>
      <c r="AN27" s="10">
        <v>40284</v>
      </c>
      <c r="AO27" s="10">
        <v>40284</v>
      </c>
      <c r="AP27" s="10">
        <v>40284</v>
      </c>
      <c r="AQ27" s="10">
        <v>40284</v>
      </c>
      <c r="AR27" s="10">
        <v>40284</v>
      </c>
      <c r="AS27" s="10">
        <v>40284</v>
      </c>
      <c r="AT27" s="10">
        <v>40284</v>
      </c>
      <c r="AU27" s="10">
        <v>40284</v>
      </c>
      <c r="AV27" s="10">
        <v>40284</v>
      </c>
      <c r="AW27" s="10">
        <v>40284</v>
      </c>
      <c r="AX27" s="10">
        <v>40284</v>
      </c>
      <c r="AY27" s="10">
        <v>40284</v>
      </c>
      <c r="AZ27" s="10">
        <v>40284</v>
      </c>
      <c r="BA27" s="10">
        <v>40284</v>
      </c>
      <c r="BB27" s="10">
        <v>40284</v>
      </c>
      <c r="BC27" s="10">
        <v>40284</v>
      </c>
      <c r="BD27" s="10">
        <v>40284</v>
      </c>
      <c r="BE27" s="10">
        <v>40284</v>
      </c>
      <c r="BF27" s="10">
        <v>40284</v>
      </c>
      <c r="BG27" s="10">
        <v>40284</v>
      </c>
      <c r="BH27" s="10">
        <v>40284</v>
      </c>
      <c r="BI27" s="10">
        <v>40284</v>
      </c>
      <c r="BJ27" s="10">
        <v>40284</v>
      </c>
      <c r="BK27" s="10">
        <v>40284</v>
      </c>
      <c r="BL27" s="10">
        <v>40284</v>
      </c>
      <c r="BM27" s="10">
        <v>40284</v>
      </c>
    </row>
    <row r="28" spans="1:65" ht="16.5">
      <c r="A28" s="16" t="s">
        <v>375</v>
      </c>
      <c r="B28" s="9" t="s">
        <v>56</v>
      </c>
      <c r="C28" s="10">
        <v>205182</v>
      </c>
      <c r="D28" s="10">
        <v>205182</v>
      </c>
      <c r="E28" s="10">
        <v>205182</v>
      </c>
      <c r="F28" s="10">
        <v>205182</v>
      </c>
      <c r="G28" s="10">
        <v>205182</v>
      </c>
      <c r="H28" s="10">
        <v>205182</v>
      </c>
      <c r="I28" s="10">
        <v>205182</v>
      </c>
      <c r="J28" s="10">
        <v>205182</v>
      </c>
      <c r="K28" s="10">
        <v>205182</v>
      </c>
      <c r="L28" s="10">
        <v>205182</v>
      </c>
      <c r="M28" s="10">
        <v>205182</v>
      </c>
      <c r="N28" s="10">
        <v>205182</v>
      </c>
      <c r="O28" s="10">
        <v>205182</v>
      </c>
      <c r="P28" s="10">
        <v>205182</v>
      </c>
      <c r="Q28" s="10">
        <v>205182</v>
      </c>
      <c r="R28" s="10">
        <v>205182</v>
      </c>
      <c r="S28" s="10">
        <v>205182</v>
      </c>
      <c r="T28" s="10">
        <v>205182</v>
      </c>
      <c r="U28" s="10">
        <v>205182</v>
      </c>
      <c r="V28" s="10">
        <v>205182</v>
      </c>
      <c r="W28" s="10">
        <v>205182</v>
      </c>
      <c r="X28" s="10">
        <v>205182</v>
      </c>
      <c r="Y28" s="10">
        <v>205182</v>
      </c>
      <c r="Z28" s="10">
        <v>205182</v>
      </c>
      <c r="AA28" s="10">
        <v>205182</v>
      </c>
      <c r="AB28" s="10">
        <v>205182</v>
      </c>
      <c r="AC28" s="10">
        <v>205182</v>
      </c>
      <c r="AD28" s="10">
        <v>205182</v>
      </c>
      <c r="AE28" s="10">
        <v>205182</v>
      </c>
      <c r="AF28" s="10">
        <v>205182</v>
      </c>
      <c r="AG28" s="10">
        <v>205182</v>
      </c>
      <c r="AH28" s="10">
        <v>205182</v>
      </c>
      <c r="AI28" s="10">
        <v>205182</v>
      </c>
      <c r="AJ28" s="10">
        <v>205182</v>
      </c>
      <c r="AK28" s="10">
        <v>205182</v>
      </c>
      <c r="AL28" s="10">
        <v>205182</v>
      </c>
      <c r="AM28" s="10">
        <v>205182</v>
      </c>
      <c r="AN28" s="10">
        <v>205182</v>
      </c>
      <c r="AO28" s="10">
        <v>205182</v>
      </c>
      <c r="AP28" s="10">
        <v>205182</v>
      </c>
      <c r="AQ28" s="10">
        <v>205182</v>
      </c>
      <c r="AR28" s="10">
        <v>205182</v>
      </c>
      <c r="AS28" s="10">
        <v>205182</v>
      </c>
      <c r="AT28" s="10">
        <v>205182</v>
      </c>
      <c r="AU28" s="10">
        <v>205182</v>
      </c>
      <c r="AV28" s="10">
        <v>205182</v>
      </c>
      <c r="AW28" s="10">
        <v>205182</v>
      </c>
      <c r="AX28" s="10">
        <v>205182</v>
      </c>
      <c r="AY28" s="10">
        <v>205182</v>
      </c>
      <c r="AZ28" s="10">
        <v>205182</v>
      </c>
      <c r="BA28" s="10">
        <v>205182</v>
      </c>
      <c r="BB28" s="10">
        <v>205182</v>
      </c>
      <c r="BC28" s="10">
        <v>205182</v>
      </c>
      <c r="BD28" s="10">
        <v>205182</v>
      </c>
      <c r="BE28" s="10">
        <v>205182</v>
      </c>
      <c r="BF28" s="10">
        <v>205182</v>
      </c>
      <c r="BG28" s="10">
        <v>205182</v>
      </c>
      <c r="BH28" s="10">
        <v>205182</v>
      </c>
      <c r="BI28" s="10">
        <v>205182</v>
      </c>
      <c r="BJ28" s="10">
        <v>205182</v>
      </c>
      <c r="BK28" s="10">
        <v>205182</v>
      </c>
      <c r="BL28" s="10">
        <v>205182</v>
      </c>
      <c r="BM28" s="10">
        <v>205182</v>
      </c>
    </row>
    <row r="29" spans="1:65" ht="16.5">
      <c r="A29" s="16" t="s">
        <v>513</v>
      </c>
      <c r="B29" s="17" t="s">
        <v>60</v>
      </c>
      <c r="C29" s="10">
        <v>75529</v>
      </c>
      <c r="D29" s="10">
        <v>75529</v>
      </c>
      <c r="E29" s="10">
        <v>75529</v>
      </c>
      <c r="F29" s="10">
        <v>75529</v>
      </c>
      <c r="G29" s="10">
        <v>75529</v>
      </c>
      <c r="H29" s="10">
        <v>75529</v>
      </c>
      <c r="I29" s="10">
        <v>75529</v>
      </c>
      <c r="J29" s="10">
        <v>75529</v>
      </c>
      <c r="K29" s="10">
        <v>75529</v>
      </c>
      <c r="L29" s="10">
        <v>75529</v>
      </c>
      <c r="M29" s="10">
        <v>75529</v>
      </c>
      <c r="N29" s="10">
        <v>75529</v>
      </c>
      <c r="O29" s="10">
        <v>75529</v>
      </c>
      <c r="P29" s="10">
        <v>75529</v>
      </c>
      <c r="Q29" s="10">
        <v>75529</v>
      </c>
      <c r="R29" s="10">
        <v>75529</v>
      </c>
      <c r="S29" s="10">
        <v>75529</v>
      </c>
      <c r="T29" s="10">
        <v>75529</v>
      </c>
      <c r="U29" s="10">
        <v>75529</v>
      </c>
      <c r="V29" s="10">
        <v>75529</v>
      </c>
      <c r="W29" s="10">
        <v>75529</v>
      </c>
      <c r="X29" s="10">
        <v>75529</v>
      </c>
      <c r="Y29" s="10">
        <v>75529</v>
      </c>
      <c r="Z29" s="10">
        <v>75529</v>
      </c>
      <c r="AA29" s="10">
        <v>75529</v>
      </c>
      <c r="AB29" s="10">
        <v>75529</v>
      </c>
      <c r="AC29" s="10">
        <v>75529</v>
      </c>
      <c r="AD29" s="10">
        <v>75529</v>
      </c>
      <c r="AE29" s="10">
        <v>75529</v>
      </c>
      <c r="AF29" s="10">
        <v>75529</v>
      </c>
      <c r="AG29" s="10">
        <v>75529</v>
      </c>
      <c r="AH29" s="10">
        <v>75529</v>
      </c>
      <c r="AI29" s="10">
        <v>75529</v>
      </c>
      <c r="AJ29" s="10">
        <v>75529</v>
      </c>
      <c r="AK29" s="10">
        <v>75529</v>
      </c>
      <c r="AL29" s="10">
        <v>75529</v>
      </c>
      <c r="AM29" s="10">
        <v>75529</v>
      </c>
      <c r="AN29" s="10">
        <v>75529</v>
      </c>
      <c r="AO29" s="10">
        <v>75529</v>
      </c>
      <c r="AP29" s="10">
        <v>75529</v>
      </c>
      <c r="AQ29" s="10">
        <v>75529</v>
      </c>
      <c r="AR29" s="10">
        <v>75529</v>
      </c>
      <c r="AS29" s="10">
        <v>75529</v>
      </c>
      <c r="AT29" s="10">
        <v>75529</v>
      </c>
      <c r="AU29" s="10">
        <v>75529</v>
      </c>
      <c r="AV29" s="10">
        <v>75529</v>
      </c>
      <c r="AW29" s="10">
        <v>75529</v>
      </c>
      <c r="AX29" s="10">
        <v>75529</v>
      </c>
      <c r="AY29" s="10">
        <v>75529</v>
      </c>
      <c r="AZ29" s="10">
        <v>75529</v>
      </c>
      <c r="BA29" s="10">
        <v>75529</v>
      </c>
      <c r="BB29" s="10">
        <v>75529</v>
      </c>
      <c r="BC29" s="10">
        <v>75529</v>
      </c>
      <c r="BD29" s="10">
        <v>75529</v>
      </c>
      <c r="BE29" s="10">
        <v>75529</v>
      </c>
      <c r="BF29" s="10">
        <v>75529</v>
      </c>
      <c r="BG29" s="10">
        <v>75529</v>
      </c>
      <c r="BH29" s="10">
        <v>75529</v>
      </c>
      <c r="BI29" s="10">
        <v>75529</v>
      </c>
      <c r="BJ29" s="10">
        <v>75529</v>
      </c>
      <c r="BK29" s="10">
        <v>75529</v>
      </c>
      <c r="BL29" s="10">
        <v>75529</v>
      </c>
      <c r="BM29" s="10">
        <v>75529</v>
      </c>
    </row>
    <row r="30" spans="1:65" ht="16.5">
      <c r="A30" s="16" t="s">
        <v>61</v>
      </c>
      <c r="B30" s="9" t="s">
        <v>28</v>
      </c>
      <c r="C30" s="10">
        <v>380695</v>
      </c>
      <c r="D30" s="10">
        <v>380695</v>
      </c>
      <c r="E30" s="10">
        <v>380695</v>
      </c>
      <c r="F30" s="10">
        <v>380695</v>
      </c>
      <c r="G30" s="10">
        <v>380695</v>
      </c>
      <c r="H30" s="10">
        <v>380695</v>
      </c>
      <c r="I30" s="10">
        <v>380695</v>
      </c>
      <c r="J30" s="10">
        <v>380695</v>
      </c>
      <c r="K30" s="10">
        <v>380695</v>
      </c>
      <c r="L30" s="10">
        <v>380695</v>
      </c>
      <c r="M30" s="10">
        <v>380695</v>
      </c>
      <c r="N30" s="10">
        <v>380695</v>
      </c>
      <c r="O30" s="10">
        <v>380695</v>
      </c>
      <c r="P30" s="10">
        <v>380695</v>
      </c>
      <c r="Q30" s="10">
        <v>380695</v>
      </c>
      <c r="R30" s="10">
        <v>380695</v>
      </c>
      <c r="S30" s="10">
        <v>380695</v>
      </c>
      <c r="T30" s="10">
        <v>380695</v>
      </c>
      <c r="U30" s="10">
        <v>380695</v>
      </c>
      <c r="V30" s="10">
        <v>380695</v>
      </c>
      <c r="W30" s="10">
        <v>380695</v>
      </c>
      <c r="X30" s="10">
        <v>380695</v>
      </c>
      <c r="Y30" s="10">
        <v>380695</v>
      </c>
      <c r="Z30" s="10">
        <v>380695</v>
      </c>
      <c r="AA30" s="10">
        <v>380695</v>
      </c>
      <c r="AB30" s="10">
        <v>380695</v>
      </c>
      <c r="AC30" s="10">
        <v>380695</v>
      </c>
      <c r="AD30" s="10">
        <v>380695</v>
      </c>
      <c r="AE30" s="10">
        <v>380695</v>
      </c>
      <c r="AF30" s="10">
        <v>380695</v>
      </c>
      <c r="AG30" s="10">
        <v>380695</v>
      </c>
      <c r="AH30" s="10">
        <v>380695</v>
      </c>
      <c r="AI30" s="10">
        <v>380695</v>
      </c>
      <c r="AJ30" s="10">
        <v>380695</v>
      </c>
      <c r="AK30" s="10">
        <v>380695</v>
      </c>
      <c r="AL30" s="10">
        <v>380695</v>
      </c>
      <c r="AM30" s="10">
        <v>380695</v>
      </c>
      <c r="AN30" s="10">
        <v>380695</v>
      </c>
      <c r="AO30" s="10">
        <v>380695</v>
      </c>
      <c r="AP30" s="10">
        <v>380695</v>
      </c>
      <c r="AQ30" s="10">
        <v>380695</v>
      </c>
      <c r="AR30" s="10">
        <v>380695</v>
      </c>
      <c r="AS30" s="10">
        <v>380695</v>
      </c>
      <c r="AT30" s="10">
        <v>380695</v>
      </c>
      <c r="AU30" s="10">
        <v>380695</v>
      </c>
      <c r="AV30" s="10">
        <v>380695</v>
      </c>
      <c r="AW30" s="10">
        <v>380695</v>
      </c>
      <c r="AX30" s="10">
        <v>380695</v>
      </c>
      <c r="AY30" s="10">
        <v>380695</v>
      </c>
      <c r="AZ30" s="10">
        <v>380695</v>
      </c>
      <c r="BA30" s="10">
        <v>380695</v>
      </c>
      <c r="BB30" s="10">
        <v>380695</v>
      </c>
      <c r="BC30" s="10">
        <v>380695</v>
      </c>
      <c r="BD30" s="10">
        <v>380695</v>
      </c>
      <c r="BE30" s="10">
        <v>380695</v>
      </c>
      <c r="BF30" s="10">
        <v>380695</v>
      </c>
      <c r="BG30" s="10">
        <v>380695</v>
      </c>
      <c r="BH30" s="10">
        <v>380695</v>
      </c>
      <c r="BI30" s="10">
        <v>380695</v>
      </c>
      <c r="BJ30" s="10">
        <v>380695</v>
      </c>
      <c r="BK30" s="10">
        <v>380695</v>
      </c>
      <c r="BL30" s="10">
        <v>380695</v>
      </c>
      <c r="BM30" s="10">
        <v>380695</v>
      </c>
    </row>
    <row r="31" spans="1:65" ht="16.5">
      <c r="A31" s="16" t="s">
        <v>387</v>
      </c>
      <c r="B31" s="9" t="s">
        <v>389</v>
      </c>
      <c r="C31" s="10">
        <v>35000</v>
      </c>
      <c r="D31" s="10">
        <v>35000</v>
      </c>
      <c r="E31" s="10">
        <v>35000</v>
      </c>
      <c r="F31" s="10">
        <v>35000</v>
      </c>
      <c r="G31" s="10">
        <v>35000</v>
      </c>
      <c r="H31" s="10">
        <v>35000</v>
      </c>
      <c r="I31" s="10">
        <v>35000</v>
      </c>
      <c r="J31" s="10">
        <v>35000</v>
      </c>
      <c r="K31" s="10">
        <v>35000</v>
      </c>
      <c r="L31" s="10">
        <v>35000</v>
      </c>
      <c r="M31" s="10">
        <v>35000</v>
      </c>
      <c r="N31" s="10">
        <v>35000</v>
      </c>
      <c r="O31" s="10">
        <v>35000</v>
      </c>
      <c r="P31" s="10">
        <v>35000</v>
      </c>
      <c r="Q31" s="10">
        <v>35000</v>
      </c>
      <c r="R31" s="10">
        <v>35000</v>
      </c>
      <c r="S31" s="10">
        <v>35000</v>
      </c>
      <c r="T31" s="10">
        <v>35000</v>
      </c>
      <c r="U31" s="10">
        <v>35000</v>
      </c>
      <c r="V31" s="10">
        <v>35000</v>
      </c>
      <c r="W31" s="10">
        <v>35000</v>
      </c>
      <c r="X31" s="10">
        <v>35000</v>
      </c>
      <c r="Y31" s="10">
        <v>35000</v>
      </c>
      <c r="Z31" s="10">
        <v>35000</v>
      </c>
      <c r="AA31" s="10">
        <v>35000</v>
      </c>
      <c r="AB31" s="10">
        <v>35000</v>
      </c>
      <c r="AC31" s="10">
        <v>35000</v>
      </c>
      <c r="AD31" s="10">
        <v>35000</v>
      </c>
      <c r="AE31" s="10">
        <v>35000</v>
      </c>
      <c r="AF31" s="10">
        <v>35000</v>
      </c>
      <c r="AG31" s="10">
        <v>35000</v>
      </c>
      <c r="AH31" s="10">
        <v>35000</v>
      </c>
      <c r="AI31" s="10">
        <v>35000</v>
      </c>
      <c r="AJ31" s="10">
        <v>35000</v>
      </c>
      <c r="AK31" s="10">
        <v>35000</v>
      </c>
      <c r="AL31" s="10">
        <v>35000</v>
      </c>
      <c r="AM31" s="10">
        <v>35000</v>
      </c>
      <c r="AN31" s="10">
        <v>35000</v>
      </c>
      <c r="AO31" s="10">
        <v>35000</v>
      </c>
      <c r="AP31" s="10">
        <v>35000</v>
      </c>
      <c r="AQ31" s="10">
        <v>35000</v>
      </c>
      <c r="AR31" s="10">
        <v>35000</v>
      </c>
      <c r="AS31" s="10">
        <v>35000</v>
      </c>
      <c r="AT31" s="10">
        <v>35000</v>
      </c>
      <c r="AU31" s="10">
        <v>35000</v>
      </c>
      <c r="AV31" s="10">
        <v>35000</v>
      </c>
      <c r="AW31" s="10">
        <v>35000</v>
      </c>
      <c r="AX31" s="10">
        <v>35000</v>
      </c>
      <c r="AY31" s="10">
        <v>35000</v>
      </c>
      <c r="AZ31" s="10">
        <v>35000</v>
      </c>
      <c r="BA31" s="10">
        <v>35000</v>
      </c>
      <c r="BB31" s="10">
        <v>35000</v>
      </c>
      <c r="BC31" s="10">
        <v>35000</v>
      </c>
      <c r="BD31" s="10">
        <v>35000</v>
      </c>
      <c r="BE31" s="10">
        <v>35000</v>
      </c>
      <c r="BF31" s="10">
        <v>35000</v>
      </c>
      <c r="BG31" s="10">
        <v>35000</v>
      </c>
      <c r="BH31" s="10">
        <v>35000</v>
      </c>
      <c r="BI31" s="10">
        <v>35000</v>
      </c>
      <c r="BJ31" s="10">
        <v>35000</v>
      </c>
      <c r="BK31" s="10">
        <v>35000</v>
      </c>
      <c r="BL31" s="10">
        <v>35000</v>
      </c>
      <c r="BM31" s="10">
        <v>35000</v>
      </c>
    </row>
    <row r="32" spans="1:65" ht="16.5">
      <c r="A32" s="16" t="s">
        <v>388</v>
      </c>
      <c r="B32" s="9" t="s">
        <v>63</v>
      </c>
      <c r="C32" s="10">
        <v>79358</v>
      </c>
      <c r="D32" s="10">
        <v>79358</v>
      </c>
      <c r="E32" s="10">
        <v>79358</v>
      </c>
      <c r="F32" s="10">
        <v>79358</v>
      </c>
      <c r="G32" s="10">
        <v>79358</v>
      </c>
      <c r="H32" s="10">
        <v>79358</v>
      </c>
      <c r="I32" s="10">
        <v>79358</v>
      </c>
      <c r="J32" s="10">
        <v>79358</v>
      </c>
      <c r="K32" s="10">
        <v>79358</v>
      </c>
      <c r="L32" s="10">
        <v>79358</v>
      </c>
      <c r="M32" s="10">
        <v>79358</v>
      </c>
      <c r="N32" s="10">
        <v>79358</v>
      </c>
      <c r="O32" s="10">
        <v>79358</v>
      </c>
      <c r="P32" s="10">
        <v>79358</v>
      </c>
      <c r="Q32" s="10">
        <v>79358</v>
      </c>
      <c r="R32" s="10">
        <v>79358</v>
      </c>
      <c r="S32" s="10">
        <v>79358</v>
      </c>
      <c r="T32" s="10">
        <v>79358</v>
      </c>
      <c r="U32" s="10">
        <v>79358</v>
      </c>
      <c r="V32" s="10">
        <v>79358</v>
      </c>
      <c r="W32" s="10">
        <v>79358</v>
      </c>
      <c r="X32" s="10">
        <v>79358</v>
      </c>
      <c r="Y32" s="10">
        <v>79358</v>
      </c>
      <c r="Z32" s="10">
        <v>79358</v>
      </c>
      <c r="AA32" s="10">
        <v>79358</v>
      </c>
      <c r="AB32" s="10">
        <v>79358</v>
      </c>
      <c r="AC32" s="10">
        <v>79358</v>
      </c>
      <c r="AD32" s="10">
        <v>79358</v>
      </c>
      <c r="AE32" s="10">
        <v>79358</v>
      </c>
      <c r="AF32" s="10">
        <v>79358</v>
      </c>
      <c r="AG32" s="10">
        <v>79358</v>
      </c>
      <c r="AH32" s="10">
        <v>79358</v>
      </c>
      <c r="AI32" s="10">
        <v>79358</v>
      </c>
      <c r="AJ32" s="10">
        <v>79358</v>
      </c>
      <c r="AK32" s="10">
        <v>79358</v>
      </c>
      <c r="AL32" s="10">
        <v>79358</v>
      </c>
      <c r="AM32" s="10">
        <v>79358</v>
      </c>
      <c r="AN32" s="10">
        <v>79358</v>
      </c>
      <c r="AO32" s="10">
        <v>79358</v>
      </c>
      <c r="AP32" s="10">
        <v>79358</v>
      </c>
      <c r="AQ32" s="10">
        <v>79358</v>
      </c>
      <c r="AR32" s="10">
        <v>79358</v>
      </c>
      <c r="AS32" s="10">
        <v>79358</v>
      </c>
      <c r="AT32" s="10">
        <v>79358</v>
      </c>
      <c r="AU32" s="10">
        <v>79358</v>
      </c>
      <c r="AV32" s="10">
        <v>79358</v>
      </c>
      <c r="AW32" s="10">
        <v>79358</v>
      </c>
      <c r="AX32" s="10">
        <v>79358</v>
      </c>
      <c r="AY32" s="10">
        <v>79358</v>
      </c>
      <c r="AZ32" s="10">
        <v>79358</v>
      </c>
      <c r="BA32" s="10">
        <v>79358</v>
      </c>
      <c r="BB32" s="10">
        <v>79358</v>
      </c>
      <c r="BC32" s="10">
        <v>79358</v>
      </c>
      <c r="BD32" s="10">
        <v>79358</v>
      </c>
      <c r="BE32" s="10">
        <v>79358</v>
      </c>
      <c r="BF32" s="10">
        <v>79358</v>
      </c>
      <c r="BG32" s="10">
        <v>79358</v>
      </c>
      <c r="BH32" s="10">
        <v>79358</v>
      </c>
      <c r="BI32" s="10">
        <v>79358</v>
      </c>
      <c r="BJ32" s="10">
        <v>79358</v>
      </c>
      <c r="BK32" s="10">
        <v>79358</v>
      </c>
      <c r="BL32" s="10">
        <v>79358</v>
      </c>
      <c r="BM32" s="10">
        <v>79358</v>
      </c>
    </row>
    <row r="33" spans="1:65" ht="16.5">
      <c r="A33" s="16" t="s">
        <v>64</v>
      </c>
      <c r="B33" s="17" t="s">
        <v>390</v>
      </c>
      <c r="C33" s="10">
        <v>213156</v>
      </c>
      <c r="D33" s="10">
        <v>213156</v>
      </c>
      <c r="E33" s="10">
        <v>213156</v>
      </c>
      <c r="F33" s="10">
        <v>213156</v>
      </c>
      <c r="G33" s="10">
        <v>213156</v>
      </c>
      <c r="H33" s="10">
        <v>213156</v>
      </c>
      <c r="I33" s="10">
        <v>213156</v>
      </c>
      <c r="J33" s="10">
        <v>213156</v>
      </c>
      <c r="K33" s="10">
        <v>213156</v>
      </c>
      <c r="L33" s="10">
        <v>213156</v>
      </c>
      <c r="M33" s="10">
        <v>213156</v>
      </c>
      <c r="N33" s="10">
        <v>213156</v>
      </c>
      <c r="O33" s="10">
        <v>213156</v>
      </c>
      <c r="P33" s="10">
        <v>213156</v>
      </c>
      <c r="Q33" s="10">
        <v>213156</v>
      </c>
      <c r="R33" s="10">
        <v>213156</v>
      </c>
      <c r="S33" s="10">
        <v>213156</v>
      </c>
      <c r="T33" s="10">
        <v>213156</v>
      </c>
      <c r="U33" s="10">
        <v>213156</v>
      </c>
      <c r="V33" s="10">
        <v>213156</v>
      </c>
      <c r="W33" s="10">
        <v>213156</v>
      </c>
      <c r="X33" s="10">
        <v>213156</v>
      </c>
      <c r="Y33" s="10">
        <v>213156</v>
      </c>
      <c r="Z33" s="10">
        <v>213156</v>
      </c>
      <c r="AA33" s="10">
        <v>213156</v>
      </c>
      <c r="AB33" s="10">
        <v>213156</v>
      </c>
      <c r="AC33" s="10">
        <v>213156</v>
      </c>
      <c r="AD33" s="10">
        <v>213156</v>
      </c>
      <c r="AE33" s="10">
        <v>213156</v>
      </c>
      <c r="AF33" s="10">
        <v>213156</v>
      </c>
      <c r="AG33" s="10">
        <v>213156</v>
      </c>
      <c r="AH33" s="10">
        <v>213156</v>
      </c>
      <c r="AI33" s="10">
        <v>213156</v>
      </c>
      <c r="AJ33" s="10">
        <v>213156</v>
      </c>
      <c r="AK33" s="10">
        <v>213156</v>
      </c>
      <c r="AL33" s="10">
        <v>213156</v>
      </c>
      <c r="AM33" s="10">
        <v>213156</v>
      </c>
      <c r="AN33" s="10">
        <v>213156</v>
      </c>
      <c r="AO33" s="10">
        <v>213156</v>
      </c>
      <c r="AP33" s="10">
        <v>213156</v>
      </c>
      <c r="AQ33" s="10">
        <v>213156</v>
      </c>
      <c r="AR33" s="10">
        <v>213156</v>
      </c>
      <c r="AS33" s="10">
        <v>213156</v>
      </c>
      <c r="AT33" s="10">
        <v>213156</v>
      </c>
      <c r="AU33" s="10">
        <v>213156</v>
      </c>
      <c r="AV33" s="10">
        <v>213156</v>
      </c>
      <c r="AW33" s="10">
        <v>213156</v>
      </c>
      <c r="AX33" s="10">
        <v>213156</v>
      </c>
      <c r="AY33" s="10">
        <v>213156</v>
      </c>
      <c r="AZ33" s="10">
        <v>213156</v>
      </c>
      <c r="BA33" s="10">
        <v>213156</v>
      </c>
      <c r="BB33" s="10">
        <v>213156</v>
      </c>
      <c r="BC33" s="10">
        <v>213156</v>
      </c>
      <c r="BD33" s="10">
        <v>213156</v>
      </c>
      <c r="BE33" s="10">
        <v>213156</v>
      </c>
      <c r="BF33" s="10">
        <v>213156</v>
      </c>
      <c r="BG33" s="10">
        <v>213156</v>
      </c>
      <c r="BH33" s="10">
        <v>213156</v>
      </c>
      <c r="BI33" s="10">
        <v>213156</v>
      </c>
      <c r="BJ33" s="10">
        <v>213156</v>
      </c>
      <c r="BK33" s="10">
        <v>213156</v>
      </c>
      <c r="BL33" s="10">
        <v>213156</v>
      </c>
      <c r="BM33" s="10">
        <v>213156</v>
      </c>
    </row>
    <row r="34" spans="1:65" ht="16.5">
      <c r="A34" s="16" t="s">
        <v>150</v>
      </c>
      <c r="B34" s="9" t="s">
        <v>103</v>
      </c>
      <c r="C34" s="10">
        <v>125442</v>
      </c>
      <c r="D34" s="10">
        <v>125442</v>
      </c>
      <c r="E34" s="10">
        <v>125442</v>
      </c>
      <c r="F34" s="10">
        <v>125442</v>
      </c>
      <c r="G34" s="10">
        <v>125442</v>
      </c>
      <c r="H34" s="10">
        <v>125442</v>
      </c>
      <c r="I34" s="10">
        <v>125442</v>
      </c>
      <c r="J34" s="10">
        <v>125442</v>
      </c>
      <c r="K34" s="10">
        <v>125442</v>
      </c>
      <c r="L34" s="10">
        <v>125442</v>
      </c>
      <c r="M34" s="10">
        <v>125442</v>
      </c>
      <c r="N34" s="10">
        <v>125442</v>
      </c>
      <c r="O34" s="10">
        <v>125442</v>
      </c>
      <c r="P34" s="10">
        <v>125442</v>
      </c>
      <c r="Q34" s="10">
        <v>125442</v>
      </c>
      <c r="R34" s="10">
        <v>125442</v>
      </c>
      <c r="S34" s="10">
        <v>125442</v>
      </c>
      <c r="T34" s="10">
        <v>125442</v>
      </c>
      <c r="U34" s="10">
        <v>125442</v>
      </c>
      <c r="V34" s="10">
        <v>125442</v>
      </c>
      <c r="W34" s="10">
        <v>125442</v>
      </c>
      <c r="X34" s="10">
        <v>125442</v>
      </c>
      <c r="Y34" s="10">
        <v>125442</v>
      </c>
      <c r="Z34" s="10">
        <v>125442</v>
      </c>
      <c r="AA34" s="10">
        <v>125442</v>
      </c>
      <c r="AB34" s="10">
        <v>125442</v>
      </c>
      <c r="AC34" s="10">
        <v>125442</v>
      </c>
      <c r="AD34" s="10">
        <v>125442</v>
      </c>
      <c r="AE34" s="10">
        <v>125442</v>
      </c>
      <c r="AF34" s="10">
        <v>125442</v>
      </c>
      <c r="AG34" s="10">
        <v>125442</v>
      </c>
      <c r="AH34" s="10">
        <v>125442</v>
      </c>
      <c r="AI34" s="10">
        <v>125442</v>
      </c>
      <c r="AJ34" s="10">
        <v>125442</v>
      </c>
      <c r="AK34" s="10">
        <v>125442</v>
      </c>
      <c r="AL34" s="10">
        <v>125442</v>
      </c>
      <c r="AM34" s="10">
        <v>125442</v>
      </c>
      <c r="AN34" s="10">
        <v>125442</v>
      </c>
      <c r="AO34" s="10">
        <v>125442</v>
      </c>
      <c r="AP34" s="10">
        <v>125442</v>
      </c>
      <c r="AQ34" s="10">
        <v>125442</v>
      </c>
      <c r="AR34" s="10">
        <v>125442</v>
      </c>
      <c r="AS34" s="10">
        <v>125442</v>
      </c>
      <c r="AT34" s="10">
        <v>125442</v>
      </c>
      <c r="AU34" s="10">
        <v>125442</v>
      </c>
      <c r="AV34" s="10">
        <v>125442</v>
      </c>
      <c r="AW34" s="10">
        <v>125442</v>
      </c>
      <c r="AX34" s="10">
        <v>125442</v>
      </c>
      <c r="AY34" s="10">
        <v>125442</v>
      </c>
      <c r="AZ34" s="10">
        <v>125442</v>
      </c>
      <c r="BA34" s="10">
        <v>125442</v>
      </c>
      <c r="BB34" s="10">
        <v>125442</v>
      </c>
      <c r="BC34" s="10">
        <v>125442</v>
      </c>
      <c r="BD34" s="10">
        <v>125442</v>
      </c>
      <c r="BE34" s="10">
        <v>125442</v>
      </c>
      <c r="BF34" s="10">
        <v>125442</v>
      </c>
      <c r="BG34" s="10">
        <v>125442</v>
      </c>
      <c r="BH34" s="10">
        <v>125442</v>
      </c>
      <c r="BI34" s="10">
        <v>125442</v>
      </c>
      <c r="BJ34" s="10">
        <v>125442</v>
      </c>
      <c r="BK34" s="10">
        <v>125442</v>
      </c>
      <c r="BL34" s="10">
        <v>125442</v>
      </c>
      <c r="BM34" s="10">
        <v>125442</v>
      </c>
    </row>
    <row r="35" spans="1:65" ht="16.5">
      <c r="A35" s="16" t="s">
        <v>66</v>
      </c>
      <c r="B35" s="9" t="s">
        <v>67</v>
      </c>
      <c r="C35" s="10">
        <v>155196</v>
      </c>
      <c r="D35" s="10">
        <v>155196</v>
      </c>
      <c r="E35" s="10">
        <v>155196</v>
      </c>
      <c r="F35" s="10">
        <v>155196</v>
      </c>
      <c r="G35" s="10">
        <v>155196</v>
      </c>
      <c r="H35" s="10">
        <v>155196</v>
      </c>
      <c r="I35" s="10">
        <v>155196</v>
      </c>
      <c r="J35" s="10">
        <v>155196</v>
      </c>
      <c r="K35" s="10">
        <v>155196</v>
      </c>
      <c r="L35" s="10">
        <v>155196</v>
      </c>
      <c r="M35" s="10">
        <v>155196</v>
      </c>
      <c r="N35" s="10">
        <v>155196</v>
      </c>
      <c r="O35" s="10">
        <v>155196</v>
      </c>
      <c r="P35" s="10">
        <v>155196</v>
      </c>
      <c r="Q35" s="10">
        <v>155196</v>
      </c>
      <c r="R35" s="10">
        <v>155196</v>
      </c>
      <c r="S35" s="10">
        <v>155196</v>
      </c>
      <c r="T35" s="10">
        <v>155196</v>
      </c>
      <c r="U35" s="10">
        <v>155196</v>
      </c>
      <c r="V35" s="10">
        <v>155196</v>
      </c>
      <c r="W35" s="10">
        <v>155196</v>
      </c>
      <c r="X35" s="10">
        <v>155196</v>
      </c>
      <c r="Y35" s="10">
        <v>155196</v>
      </c>
      <c r="Z35" s="10">
        <v>155196</v>
      </c>
      <c r="AA35" s="10">
        <v>155196</v>
      </c>
      <c r="AB35" s="10">
        <v>155196</v>
      </c>
      <c r="AC35" s="10">
        <v>155196</v>
      </c>
      <c r="AD35" s="10">
        <v>155196</v>
      </c>
      <c r="AE35" s="10">
        <v>155196</v>
      </c>
      <c r="AF35" s="10">
        <v>155196</v>
      </c>
      <c r="AG35" s="10">
        <v>155196</v>
      </c>
      <c r="AH35" s="10">
        <v>155196</v>
      </c>
      <c r="AI35" s="10">
        <v>155196</v>
      </c>
      <c r="AJ35" s="10">
        <v>155196</v>
      </c>
      <c r="AK35" s="10">
        <v>155196</v>
      </c>
      <c r="AL35" s="10">
        <v>155196</v>
      </c>
      <c r="AM35" s="10">
        <v>155196</v>
      </c>
      <c r="AN35" s="10">
        <v>155196</v>
      </c>
      <c r="AO35" s="10">
        <v>155196</v>
      </c>
      <c r="AP35" s="10">
        <v>155196</v>
      </c>
      <c r="AQ35" s="10">
        <v>155196</v>
      </c>
      <c r="AR35" s="10">
        <v>155196</v>
      </c>
      <c r="AS35" s="10">
        <v>155196</v>
      </c>
      <c r="AT35" s="10">
        <v>155196</v>
      </c>
      <c r="AU35" s="10">
        <v>155196</v>
      </c>
      <c r="AV35" s="10">
        <v>155196</v>
      </c>
      <c r="AW35" s="10">
        <v>155196</v>
      </c>
      <c r="AX35" s="10">
        <v>155196</v>
      </c>
      <c r="AY35" s="10">
        <v>155196</v>
      </c>
      <c r="AZ35" s="10">
        <v>155196</v>
      </c>
      <c r="BA35" s="10">
        <v>155196</v>
      </c>
      <c r="BB35" s="10">
        <v>155196</v>
      </c>
      <c r="BC35" s="10">
        <v>155196</v>
      </c>
      <c r="BD35" s="10">
        <v>155196</v>
      </c>
      <c r="BE35" s="10">
        <v>155196</v>
      </c>
      <c r="BF35" s="10">
        <v>155196</v>
      </c>
      <c r="BG35" s="10">
        <v>155196</v>
      </c>
      <c r="BH35" s="10">
        <v>155196</v>
      </c>
      <c r="BI35" s="10">
        <v>155196</v>
      </c>
      <c r="BJ35" s="10">
        <v>155196</v>
      </c>
      <c r="BK35" s="10">
        <v>155196</v>
      </c>
      <c r="BL35" s="10">
        <v>155196</v>
      </c>
      <c r="BM35" s="10">
        <v>155196</v>
      </c>
    </row>
    <row r="36" spans="1:65" ht="16.5">
      <c r="A36" s="16" t="s">
        <v>384</v>
      </c>
      <c r="B36" s="9" t="s">
        <v>385</v>
      </c>
      <c r="C36" s="10">
        <v>145800</v>
      </c>
      <c r="D36" s="10">
        <v>145800</v>
      </c>
      <c r="E36" s="10">
        <v>145800</v>
      </c>
      <c r="F36" s="10">
        <v>145800</v>
      </c>
      <c r="G36" s="10">
        <v>145800</v>
      </c>
      <c r="H36" s="10">
        <v>145800</v>
      </c>
      <c r="I36" s="10">
        <v>145800</v>
      </c>
      <c r="J36" s="10">
        <v>145800</v>
      </c>
      <c r="K36" s="10">
        <v>145800</v>
      </c>
      <c r="L36" s="10">
        <v>145800</v>
      </c>
      <c r="M36" s="10">
        <v>145800</v>
      </c>
      <c r="N36" s="10">
        <v>145800</v>
      </c>
      <c r="O36" s="10">
        <v>145800</v>
      </c>
      <c r="P36" s="10">
        <v>145800</v>
      </c>
      <c r="Q36" s="10">
        <v>145800</v>
      </c>
      <c r="R36" s="10">
        <v>145800</v>
      </c>
      <c r="S36" s="10">
        <v>145800</v>
      </c>
      <c r="T36" s="10">
        <v>145800</v>
      </c>
      <c r="U36" s="10">
        <v>145800</v>
      </c>
      <c r="V36" s="10">
        <v>145800</v>
      </c>
      <c r="W36" s="10">
        <v>145800</v>
      </c>
      <c r="X36" s="10">
        <v>145800</v>
      </c>
      <c r="Y36" s="10">
        <v>145800</v>
      </c>
      <c r="Z36" s="10">
        <v>145800</v>
      </c>
      <c r="AA36" s="10">
        <v>145800</v>
      </c>
      <c r="AB36" s="10">
        <v>145800</v>
      </c>
      <c r="AC36" s="10">
        <v>145800</v>
      </c>
      <c r="AD36" s="10">
        <v>145800</v>
      </c>
      <c r="AE36" s="10">
        <v>145800</v>
      </c>
      <c r="AF36" s="10">
        <v>145800</v>
      </c>
      <c r="AG36" s="10">
        <v>145800</v>
      </c>
      <c r="AH36" s="10">
        <v>145800</v>
      </c>
      <c r="AI36" s="10">
        <v>145800</v>
      </c>
      <c r="AJ36" s="10">
        <v>145800</v>
      </c>
      <c r="AK36" s="10">
        <v>145800</v>
      </c>
      <c r="AL36" s="10">
        <v>145800</v>
      </c>
      <c r="AM36" s="10">
        <v>145800</v>
      </c>
      <c r="AN36" s="10">
        <v>145800</v>
      </c>
      <c r="AO36" s="10">
        <v>145800</v>
      </c>
      <c r="AP36" s="10">
        <v>145800</v>
      </c>
      <c r="AQ36" s="10">
        <v>145800</v>
      </c>
      <c r="AR36" s="10">
        <v>145800</v>
      </c>
      <c r="AS36" s="10">
        <v>145800</v>
      </c>
      <c r="AT36" s="10">
        <v>145800</v>
      </c>
      <c r="AU36" s="10">
        <v>145800</v>
      </c>
      <c r="AV36" s="10">
        <v>145800</v>
      </c>
      <c r="AW36" s="10">
        <v>145800</v>
      </c>
      <c r="AX36" s="10">
        <v>145800</v>
      </c>
      <c r="AY36" s="10">
        <v>145800</v>
      </c>
      <c r="AZ36" s="10">
        <v>145800</v>
      </c>
      <c r="BA36" s="10">
        <v>145800</v>
      </c>
      <c r="BB36" s="10">
        <v>145800</v>
      </c>
      <c r="BC36" s="10">
        <v>145800</v>
      </c>
      <c r="BD36" s="10">
        <v>145800</v>
      </c>
      <c r="BE36" s="10">
        <v>145800</v>
      </c>
      <c r="BF36" s="10">
        <v>145800</v>
      </c>
      <c r="BG36" s="10">
        <v>145800</v>
      </c>
      <c r="BH36" s="10">
        <v>145800</v>
      </c>
      <c r="BI36" s="10">
        <v>145800</v>
      </c>
      <c r="BJ36" s="10">
        <v>145800</v>
      </c>
      <c r="BK36" s="10">
        <v>145800</v>
      </c>
      <c r="BL36" s="10">
        <v>145800</v>
      </c>
      <c r="BM36" s="10">
        <v>145800</v>
      </c>
    </row>
    <row r="37" spans="1:65" ht="16.5">
      <c r="A37" s="16" t="s">
        <v>382</v>
      </c>
      <c r="B37" s="17" t="s">
        <v>77</v>
      </c>
      <c r="C37" s="10">
        <v>85422</v>
      </c>
      <c r="D37" s="10">
        <v>85422</v>
      </c>
      <c r="E37" s="10">
        <v>85422</v>
      </c>
      <c r="F37" s="10">
        <v>85422</v>
      </c>
      <c r="G37" s="10">
        <v>85422</v>
      </c>
      <c r="H37" s="10">
        <v>85422</v>
      </c>
      <c r="I37" s="10">
        <v>85422</v>
      </c>
      <c r="J37" s="10">
        <v>85422</v>
      </c>
      <c r="K37" s="10">
        <v>85422</v>
      </c>
      <c r="L37" s="10">
        <v>85422</v>
      </c>
      <c r="M37" s="10">
        <v>85422</v>
      </c>
      <c r="N37" s="10">
        <v>85422</v>
      </c>
      <c r="O37" s="10">
        <v>85422</v>
      </c>
      <c r="P37" s="10">
        <v>85422</v>
      </c>
      <c r="Q37" s="10">
        <v>85422</v>
      </c>
      <c r="R37" s="10">
        <v>85422</v>
      </c>
      <c r="S37" s="10">
        <v>85422</v>
      </c>
      <c r="T37" s="10">
        <v>85422</v>
      </c>
      <c r="U37" s="10">
        <v>85422</v>
      </c>
      <c r="V37" s="10">
        <v>85422</v>
      </c>
      <c r="W37" s="10">
        <v>85422</v>
      </c>
      <c r="X37" s="10">
        <v>85422</v>
      </c>
      <c r="Y37" s="10">
        <v>85422</v>
      </c>
      <c r="Z37" s="10">
        <v>85422</v>
      </c>
      <c r="AA37" s="10">
        <v>99239</v>
      </c>
      <c r="AB37" s="10">
        <v>99239</v>
      </c>
      <c r="AC37" s="10">
        <v>99239</v>
      </c>
      <c r="AD37" s="10">
        <v>99239</v>
      </c>
      <c r="AE37" s="10">
        <v>99239</v>
      </c>
      <c r="AF37" s="10">
        <v>99239</v>
      </c>
      <c r="AG37" s="10">
        <v>99239</v>
      </c>
      <c r="AH37" s="10">
        <v>99239</v>
      </c>
      <c r="AI37" s="10">
        <v>99239</v>
      </c>
      <c r="AJ37" s="10">
        <v>99239</v>
      </c>
      <c r="AK37" s="10">
        <v>99239</v>
      </c>
      <c r="AL37" s="10">
        <v>99239</v>
      </c>
      <c r="AM37" s="10">
        <v>99239</v>
      </c>
      <c r="AN37" s="10">
        <v>99239</v>
      </c>
      <c r="AO37" s="10">
        <v>99239</v>
      </c>
      <c r="AP37" s="10">
        <v>99239</v>
      </c>
      <c r="AQ37" s="10">
        <v>99239</v>
      </c>
      <c r="AR37" s="10">
        <v>99239</v>
      </c>
      <c r="AS37" s="10">
        <v>99239</v>
      </c>
      <c r="AT37" s="10">
        <v>99239</v>
      </c>
      <c r="AU37" s="10">
        <v>99239</v>
      </c>
      <c r="AV37" s="10">
        <v>99239</v>
      </c>
      <c r="AW37" s="10">
        <v>99239</v>
      </c>
      <c r="AX37" s="10">
        <v>99239</v>
      </c>
      <c r="AY37" s="10">
        <v>99239</v>
      </c>
      <c r="AZ37" s="10">
        <v>99239</v>
      </c>
      <c r="BA37" s="10">
        <v>99239</v>
      </c>
      <c r="BB37" s="10">
        <v>99239</v>
      </c>
      <c r="BC37" s="10">
        <v>99239</v>
      </c>
      <c r="BD37" s="10">
        <v>99239</v>
      </c>
      <c r="BE37" s="10">
        <v>99239</v>
      </c>
      <c r="BF37" s="10">
        <v>99239</v>
      </c>
      <c r="BG37" s="10">
        <v>99239</v>
      </c>
      <c r="BH37" s="10">
        <v>99239</v>
      </c>
      <c r="BI37" s="10">
        <v>99239</v>
      </c>
      <c r="BJ37" s="10">
        <v>99239</v>
      </c>
      <c r="BK37" s="10">
        <v>99239</v>
      </c>
      <c r="BL37" s="10">
        <v>99239</v>
      </c>
      <c r="BM37" s="10">
        <v>99239</v>
      </c>
    </row>
    <row r="38" spans="1:65" ht="16.5">
      <c r="A38" s="16" t="s">
        <v>68</v>
      </c>
      <c r="B38" s="9" t="s">
        <v>381</v>
      </c>
      <c r="C38" s="10">
        <v>154003</v>
      </c>
      <c r="D38" s="10">
        <v>154003</v>
      </c>
      <c r="E38" s="10">
        <v>154003</v>
      </c>
      <c r="F38" s="10">
        <v>154003</v>
      </c>
      <c r="G38" s="10">
        <v>154003</v>
      </c>
      <c r="H38" s="10">
        <v>154003</v>
      </c>
      <c r="I38" s="10">
        <v>154003</v>
      </c>
      <c r="J38" s="10">
        <v>154003</v>
      </c>
      <c r="K38" s="10">
        <v>154003</v>
      </c>
      <c r="L38" s="10">
        <v>154003</v>
      </c>
      <c r="M38" s="10">
        <v>154003</v>
      </c>
      <c r="N38" s="10">
        <v>154003</v>
      </c>
      <c r="O38" s="10">
        <v>154003</v>
      </c>
      <c r="P38" s="10">
        <v>154003</v>
      </c>
      <c r="Q38" s="10">
        <v>154003</v>
      </c>
      <c r="R38" s="10">
        <v>154003</v>
      </c>
      <c r="S38" s="10">
        <v>154003</v>
      </c>
      <c r="T38" s="10">
        <v>154003</v>
      </c>
      <c r="U38" s="10">
        <v>154003</v>
      </c>
      <c r="V38" s="10">
        <v>154003</v>
      </c>
      <c r="W38" s="10">
        <v>154003</v>
      </c>
      <c r="X38" s="10">
        <v>154003</v>
      </c>
      <c r="Y38" s="10">
        <v>154003</v>
      </c>
      <c r="Z38" s="10">
        <v>154003</v>
      </c>
      <c r="AA38" s="10">
        <v>154003</v>
      </c>
      <c r="AB38" s="10">
        <v>154003</v>
      </c>
      <c r="AC38" s="10">
        <v>154003</v>
      </c>
      <c r="AD38" s="10">
        <v>154003</v>
      </c>
      <c r="AE38" s="10">
        <v>154003</v>
      </c>
      <c r="AF38" s="10">
        <v>154003</v>
      </c>
      <c r="AG38" s="10">
        <v>154003</v>
      </c>
      <c r="AH38" s="10">
        <v>154003</v>
      </c>
      <c r="AI38" s="10">
        <v>154003</v>
      </c>
      <c r="AJ38" s="10">
        <v>154003</v>
      </c>
      <c r="AK38" s="10">
        <v>154003</v>
      </c>
      <c r="AL38" s="10">
        <v>154003</v>
      </c>
      <c r="AM38" s="10">
        <v>154003</v>
      </c>
      <c r="AN38" s="10">
        <v>154003</v>
      </c>
      <c r="AO38" s="10">
        <v>154003</v>
      </c>
      <c r="AP38" s="10">
        <v>154003</v>
      </c>
      <c r="AQ38" s="10">
        <v>154003</v>
      </c>
      <c r="AR38" s="10">
        <v>154003</v>
      </c>
      <c r="AS38" s="10">
        <v>154003</v>
      </c>
      <c r="AT38" s="10">
        <v>154003</v>
      </c>
      <c r="AU38" s="10">
        <v>154003</v>
      </c>
      <c r="AV38" s="10">
        <v>154003</v>
      </c>
      <c r="AW38" s="10">
        <v>154003</v>
      </c>
      <c r="AX38" s="10">
        <v>154003</v>
      </c>
      <c r="AY38" s="10">
        <v>154003</v>
      </c>
      <c r="AZ38" s="10">
        <v>154003</v>
      </c>
      <c r="BA38" s="10">
        <v>154003</v>
      </c>
      <c r="BB38" s="10">
        <v>154003</v>
      </c>
      <c r="BC38" s="10">
        <v>154003</v>
      </c>
      <c r="BD38" s="10">
        <v>154003</v>
      </c>
      <c r="BE38" s="10">
        <v>154003</v>
      </c>
      <c r="BF38" s="10">
        <v>154003</v>
      </c>
      <c r="BG38" s="10">
        <v>154003</v>
      </c>
      <c r="BH38" s="10">
        <v>154003</v>
      </c>
      <c r="BI38" s="10">
        <v>154003</v>
      </c>
      <c r="BJ38" s="10">
        <v>154003</v>
      </c>
      <c r="BK38" s="10">
        <v>154003</v>
      </c>
      <c r="BL38" s="10">
        <v>154003</v>
      </c>
      <c r="BM38" s="10">
        <v>154003</v>
      </c>
    </row>
    <row r="39" spans="1:65" ht="16.5">
      <c r="A39" s="16" t="s">
        <v>379</v>
      </c>
      <c r="B39" s="9" t="s">
        <v>380</v>
      </c>
      <c r="C39" s="10">
        <v>128738</v>
      </c>
      <c r="D39" s="10">
        <v>128738</v>
      </c>
      <c r="E39" s="10">
        <v>128738</v>
      </c>
      <c r="F39" s="10">
        <v>128738</v>
      </c>
      <c r="G39" s="10">
        <v>128738</v>
      </c>
      <c r="H39" s="10">
        <v>128738</v>
      </c>
      <c r="I39" s="10">
        <v>128738</v>
      </c>
      <c r="J39" s="10">
        <v>128738</v>
      </c>
      <c r="K39" s="10">
        <v>128738</v>
      </c>
      <c r="L39" s="10">
        <v>128738</v>
      </c>
      <c r="M39" s="10">
        <v>128738</v>
      </c>
      <c r="N39" s="10">
        <v>128738</v>
      </c>
      <c r="O39" s="10">
        <v>128738</v>
      </c>
      <c r="P39" s="10">
        <v>128738</v>
      </c>
      <c r="Q39" s="10">
        <v>128738</v>
      </c>
      <c r="R39" s="10">
        <v>128738</v>
      </c>
      <c r="S39" s="10">
        <v>128738</v>
      </c>
      <c r="T39" s="10">
        <v>128738</v>
      </c>
      <c r="U39" s="10">
        <v>128738</v>
      </c>
      <c r="V39" s="10">
        <v>128738</v>
      </c>
      <c r="W39" s="10">
        <v>128738</v>
      </c>
      <c r="X39" s="10">
        <v>128738</v>
      </c>
      <c r="Y39" s="10">
        <v>128738</v>
      </c>
      <c r="Z39" s="10">
        <v>128738</v>
      </c>
      <c r="AA39" s="10">
        <v>128738</v>
      </c>
      <c r="AB39" s="10">
        <v>128738</v>
      </c>
      <c r="AC39" s="10">
        <v>128738</v>
      </c>
      <c r="AD39" s="10">
        <v>128738</v>
      </c>
      <c r="AE39" s="10">
        <v>128738</v>
      </c>
      <c r="AF39" s="10">
        <v>128738</v>
      </c>
      <c r="AG39" s="10">
        <v>128738</v>
      </c>
      <c r="AH39" s="10">
        <v>128738</v>
      </c>
      <c r="AI39" s="10">
        <v>128738</v>
      </c>
      <c r="AJ39" s="10">
        <v>128738</v>
      </c>
      <c r="AK39" s="10">
        <v>128738</v>
      </c>
      <c r="AL39" s="10">
        <v>128738</v>
      </c>
      <c r="AM39" s="10">
        <v>128738</v>
      </c>
      <c r="AN39" s="10">
        <v>128738</v>
      </c>
      <c r="AO39" s="10">
        <v>128738</v>
      </c>
      <c r="AP39" s="10">
        <v>128738</v>
      </c>
      <c r="AQ39" s="10">
        <v>128738</v>
      </c>
      <c r="AR39" s="10">
        <v>128738</v>
      </c>
      <c r="AS39" s="10">
        <v>128738</v>
      </c>
      <c r="AT39" s="10">
        <v>128738</v>
      </c>
      <c r="AU39" s="10">
        <v>128738</v>
      </c>
      <c r="AV39" s="10">
        <v>128738</v>
      </c>
      <c r="AW39" s="10">
        <v>128738</v>
      </c>
      <c r="AX39" s="10">
        <v>128738</v>
      </c>
      <c r="AY39" s="10">
        <v>128738</v>
      </c>
      <c r="AZ39" s="10">
        <v>128738</v>
      </c>
      <c r="BA39" s="10">
        <v>128738</v>
      </c>
      <c r="BB39" s="10">
        <v>128738</v>
      </c>
      <c r="BC39" s="10">
        <v>128738</v>
      </c>
      <c r="BD39" s="10">
        <v>128738</v>
      </c>
      <c r="BE39" s="10">
        <v>128738</v>
      </c>
      <c r="BF39" s="10">
        <v>128738</v>
      </c>
      <c r="BG39" s="10">
        <v>128738</v>
      </c>
      <c r="BH39" s="10">
        <v>128738</v>
      </c>
      <c r="BI39" s="10">
        <v>128738</v>
      </c>
      <c r="BJ39" s="10">
        <v>128738</v>
      </c>
      <c r="BK39" s="10">
        <v>128738</v>
      </c>
      <c r="BL39" s="10">
        <v>128738</v>
      </c>
      <c r="BM39" s="10">
        <v>128738</v>
      </c>
    </row>
    <row r="40" spans="1:65" ht="16.5">
      <c r="A40" s="16" t="s">
        <v>72</v>
      </c>
      <c r="B40" s="9" t="s">
        <v>378</v>
      </c>
      <c r="C40" s="10">
        <v>146565</v>
      </c>
      <c r="D40" s="10">
        <v>146565</v>
      </c>
      <c r="E40" s="10">
        <v>146565</v>
      </c>
      <c r="F40" s="10">
        <v>146565</v>
      </c>
      <c r="G40" s="10">
        <v>146565</v>
      </c>
      <c r="H40" s="10">
        <v>146565</v>
      </c>
      <c r="I40" s="10">
        <v>146565</v>
      </c>
      <c r="J40" s="10">
        <v>146565</v>
      </c>
      <c r="K40" s="10">
        <v>146565</v>
      </c>
      <c r="L40" s="10">
        <v>146565</v>
      </c>
      <c r="M40" s="10">
        <v>146565</v>
      </c>
      <c r="N40" s="10">
        <v>146565</v>
      </c>
      <c r="O40" s="10">
        <v>146565</v>
      </c>
      <c r="P40" s="10">
        <v>146565</v>
      </c>
      <c r="Q40" s="10">
        <v>146565</v>
      </c>
      <c r="R40" s="10">
        <v>146565</v>
      </c>
      <c r="S40" s="10">
        <v>146565</v>
      </c>
      <c r="T40" s="10">
        <v>146565</v>
      </c>
      <c r="U40" s="10">
        <v>146565</v>
      </c>
      <c r="V40" s="10">
        <v>146565</v>
      </c>
      <c r="W40" s="10">
        <v>146565</v>
      </c>
      <c r="X40" s="10">
        <v>146565</v>
      </c>
      <c r="Y40" s="10">
        <v>146565</v>
      </c>
      <c r="Z40" s="10">
        <v>146565</v>
      </c>
      <c r="AA40" s="10">
        <v>146565</v>
      </c>
      <c r="AB40" s="10">
        <v>146565</v>
      </c>
      <c r="AC40" s="10">
        <v>146565</v>
      </c>
      <c r="AD40" s="10">
        <v>146565</v>
      </c>
      <c r="AE40" s="10">
        <v>146565</v>
      </c>
      <c r="AF40" s="10">
        <v>146565</v>
      </c>
      <c r="AG40" s="10">
        <v>146565</v>
      </c>
      <c r="AH40" s="10">
        <v>146565</v>
      </c>
      <c r="AI40" s="10">
        <v>146565</v>
      </c>
      <c r="AJ40" s="10">
        <v>146565</v>
      </c>
      <c r="AK40" s="10">
        <v>146565</v>
      </c>
      <c r="AL40" s="10">
        <v>146565</v>
      </c>
      <c r="AM40" s="10">
        <v>146565</v>
      </c>
      <c r="AN40" s="10">
        <v>146565</v>
      </c>
      <c r="AO40" s="10">
        <v>146565</v>
      </c>
      <c r="AP40" s="10">
        <v>146565</v>
      </c>
      <c r="AQ40" s="10">
        <v>146565</v>
      </c>
      <c r="AR40" s="10">
        <v>146565</v>
      </c>
      <c r="AS40" s="10">
        <v>146565</v>
      </c>
      <c r="AT40" s="10">
        <v>146565</v>
      </c>
      <c r="AU40" s="10">
        <v>146565</v>
      </c>
      <c r="AV40" s="10">
        <v>146565</v>
      </c>
      <c r="AW40" s="10">
        <v>146565</v>
      </c>
      <c r="AX40" s="10">
        <v>146565</v>
      </c>
      <c r="AY40" s="10">
        <v>146565</v>
      </c>
      <c r="AZ40" s="10">
        <v>146565</v>
      </c>
      <c r="BA40" s="10">
        <v>146565</v>
      </c>
      <c r="BB40" s="10">
        <v>146565</v>
      </c>
      <c r="BC40" s="10">
        <v>146565</v>
      </c>
      <c r="BD40" s="10">
        <v>146565</v>
      </c>
      <c r="BE40" s="10">
        <v>146565</v>
      </c>
      <c r="BF40" s="10">
        <v>146565</v>
      </c>
      <c r="BG40" s="10">
        <v>146565</v>
      </c>
      <c r="BH40" s="10">
        <v>146565</v>
      </c>
      <c r="BI40" s="10">
        <v>146565</v>
      </c>
      <c r="BJ40" s="10">
        <v>146565</v>
      </c>
      <c r="BK40" s="10">
        <v>146565</v>
      </c>
      <c r="BL40" s="10">
        <v>146565</v>
      </c>
      <c r="BM40" s="10">
        <v>146565</v>
      </c>
    </row>
    <row r="41" spans="1:65" ht="16.5">
      <c r="A41" s="16" t="s">
        <v>74</v>
      </c>
      <c r="B41" s="9" t="s">
        <v>75</v>
      </c>
      <c r="C41" s="10">
        <v>50000</v>
      </c>
      <c r="D41" s="10">
        <v>50000</v>
      </c>
      <c r="E41" s="10">
        <v>50000</v>
      </c>
      <c r="F41" s="10">
        <v>50000</v>
      </c>
      <c r="G41" s="10">
        <v>50000</v>
      </c>
      <c r="H41" s="10">
        <v>50000</v>
      </c>
      <c r="I41" s="10">
        <v>50000</v>
      </c>
      <c r="J41" s="10">
        <v>50000</v>
      </c>
      <c r="K41" s="10">
        <v>50000</v>
      </c>
      <c r="L41" s="10">
        <v>50000</v>
      </c>
      <c r="M41" s="10">
        <v>50000</v>
      </c>
      <c r="N41" s="10">
        <v>50000</v>
      </c>
      <c r="O41" s="10">
        <v>50000</v>
      </c>
      <c r="P41" s="10">
        <v>50000</v>
      </c>
      <c r="Q41" s="10">
        <v>50000</v>
      </c>
      <c r="R41" s="10">
        <v>50000</v>
      </c>
      <c r="S41" s="10">
        <v>50000</v>
      </c>
      <c r="T41" s="10">
        <v>50000</v>
      </c>
      <c r="U41" s="10">
        <v>50000</v>
      </c>
      <c r="V41" s="10">
        <v>50000</v>
      </c>
      <c r="W41" s="10">
        <v>50000</v>
      </c>
      <c r="X41" s="10">
        <v>50000</v>
      </c>
      <c r="Y41" s="10">
        <v>50000</v>
      </c>
      <c r="Z41" s="10">
        <v>50000</v>
      </c>
      <c r="AA41" s="10">
        <v>50000</v>
      </c>
      <c r="AB41" s="10">
        <v>50000</v>
      </c>
      <c r="AC41" s="10">
        <v>50000</v>
      </c>
      <c r="AD41" s="10">
        <v>50000</v>
      </c>
      <c r="AE41" s="10">
        <v>50000</v>
      </c>
      <c r="AF41" s="10">
        <v>50000</v>
      </c>
      <c r="AG41" s="10">
        <v>50000</v>
      </c>
      <c r="AH41" s="10">
        <v>50000</v>
      </c>
      <c r="AI41" s="10">
        <v>50000</v>
      </c>
      <c r="AJ41" s="10">
        <v>50000</v>
      </c>
      <c r="AK41" s="10">
        <v>50000</v>
      </c>
      <c r="AL41" s="10">
        <v>50000</v>
      </c>
      <c r="AM41" s="10">
        <v>50000</v>
      </c>
      <c r="AN41" s="10">
        <v>50000</v>
      </c>
      <c r="AO41" s="10">
        <v>50000</v>
      </c>
      <c r="AP41" s="10">
        <v>50000</v>
      </c>
      <c r="AQ41" s="10">
        <v>50000</v>
      </c>
      <c r="AR41" s="10">
        <v>50000</v>
      </c>
      <c r="AS41" s="10">
        <v>50000</v>
      </c>
      <c r="AT41" s="10">
        <v>50000</v>
      </c>
      <c r="AU41" s="10">
        <v>50000</v>
      </c>
      <c r="AV41" s="10">
        <v>50000</v>
      </c>
      <c r="AW41" s="10">
        <v>50000</v>
      </c>
      <c r="AX41" s="10">
        <v>50000</v>
      </c>
      <c r="AY41" s="10">
        <v>50000</v>
      </c>
      <c r="AZ41" s="10">
        <v>50000</v>
      </c>
      <c r="BA41" s="10">
        <v>50000</v>
      </c>
      <c r="BB41" s="10">
        <v>50000</v>
      </c>
      <c r="BC41" s="10">
        <v>50000</v>
      </c>
      <c r="BD41" s="10">
        <v>50000</v>
      </c>
      <c r="BE41" s="10">
        <v>50000</v>
      </c>
      <c r="BF41" s="10">
        <v>50000</v>
      </c>
      <c r="BG41" s="10">
        <v>50000</v>
      </c>
      <c r="BH41" s="10">
        <v>50000</v>
      </c>
      <c r="BI41" s="10">
        <v>50000</v>
      </c>
      <c r="BJ41" s="10">
        <v>50000</v>
      </c>
      <c r="BK41" s="10">
        <v>50000</v>
      </c>
      <c r="BL41" s="10">
        <v>50000</v>
      </c>
      <c r="BM41" s="10">
        <v>50000</v>
      </c>
    </row>
    <row r="42" spans="1:65" s="45" customFormat="1" ht="16.5">
      <c r="A42" s="16" t="s">
        <v>419</v>
      </c>
      <c r="B42" s="9" t="s">
        <v>77</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row>
    <row r="43" spans="1:65" ht="16.5">
      <c r="A43" s="16" t="s">
        <v>155</v>
      </c>
      <c r="B43" s="9" t="s">
        <v>237</v>
      </c>
      <c r="C43" s="10">
        <v>57794</v>
      </c>
      <c r="D43" s="10">
        <v>57794</v>
      </c>
      <c r="E43" s="10">
        <v>57794</v>
      </c>
      <c r="F43" s="10">
        <v>57794</v>
      </c>
      <c r="G43" s="10">
        <v>57794</v>
      </c>
      <c r="H43" s="10">
        <v>57794</v>
      </c>
      <c r="I43" s="10">
        <v>57794</v>
      </c>
      <c r="J43" s="10">
        <v>57794</v>
      </c>
      <c r="K43" s="10">
        <v>57794</v>
      </c>
      <c r="L43" s="10">
        <v>57794</v>
      </c>
      <c r="M43" s="10">
        <v>57794</v>
      </c>
      <c r="N43" s="10">
        <v>57794</v>
      </c>
      <c r="O43" s="10">
        <v>57794</v>
      </c>
      <c r="P43" s="10">
        <v>57794</v>
      </c>
      <c r="Q43" s="10">
        <v>57794</v>
      </c>
      <c r="R43" s="10">
        <v>57794</v>
      </c>
      <c r="S43" s="10">
        <v>57794</v>
      </c>
      <c r="T43" s="10">
        <v>57794</v>
      </c>
      <c r="U43" s="10">
        <v>57794</v>
      </c>
      <c r="V43" s="10">
        <v>57794</v>
      </c>
      <c r="W43" s="10">
        <v>57794</v>
      </c>
      <c r="X43" s="10">
        <v>57794</v>
      </c>
      <c r="Y43" s="10">
        <v>57794</v>
      </c>
      <c r="Z43" s="10">
        <v>57794</v>
      </c>
      <c r="AA43" s="10">
        <v>57794</v>
      </c>
      <c r="AB43" s="10">
        <v>57794</v>
      </c>
      <c r="AC43" s="10">
        <v>57794</v>
      </c>
      <c r="AD43" s="10">
        <v>57794</v>
      </c>
      <c r="AE43" s="10">
        <v>57794</v>
      </c>
      <c r="AF43" s="10">
        <v>57794</v>
      </c>
      <c r="AG43" s="10">
        <v>57794</v>
      </c>
      <c r="AH43" s="10">
        <v>57794</v>
      </c>
      <c r="AI43" s="10">
        <v>57794</v>
      </c>
      <c r="AJ43" s="10">
        <v>57794</v>
      </c>
      <c r="AK43" s="10">
        <v>57794</v>
      </c>
      <c r="AL43" s="10">
        <v>57794</v>
      </c>
      <c r="AM43" s="10">
        <v>57794</v>
      </c>
      <c r="AN43" s="10">
        <v>57794</v>
      </c>
      <c r="AO43" s="10">
        <v>57794</v>
      </c>
      <c r="AP43" s="10">
        <v>57794</v>
      </c>
      <c r="AQ43" s="10">
        <v>57794</v>
      </c>
      <c r="AR43" s="10">
        <v>57794</v>
      </c>
      <c r="AS43" s="10">
        <v>57794</v>
      </c>
      <c r="AT43" s="10">
        <v>57794</v>
      </c>
      <c r="AU43" s="10">
        <v>57794</v>
      </c>
      <c r="AV43" s="10">
        <v>57794</v>
      </c>
      <c r="AW43" s="10">
        <v>57794</v>
      </c>
      <c r="AX43" s="10">
        <v>57794</v>
      </c>
      <c r="AY43" s="10">
        <v>57794</v>
      </c>
      <c r="AZ43" s="10">
        <v>57794</v>
      </c>
      <c r="BA43" s="10">
        <v>57794</v>
      </c>
      <c r="BB43" s="10">
        <v>57794</v>
      </c>
      <c r="BC43" s="10">
        <v>57794</v>
      </c>
      <c r="BD43" s="10">
        <v>57794</v>
      </c>
      <c r="BE43" s="10">
        <v>57794</v>
      </c>
      <c r="BF43" s="10">
        <v>57794</v>
      </c>
      <c r="BG43" s="10">
        <v>57794</v>
      </c>
      <c r="BH43" s="10">
        <v>57794</v>
      </c>
      <c r="BI43" s="10">
        <v>57794</v>
      </c>
      <c r="BJ43" s="10">
        <v>57794</v>
      </c>
      <c r="BK43" s="10">
        <v>57794</v>
      </c>
      <c r="BL43" s="10">
        <v>57794</v>
      </c>
      <c r="BM43" s="10">
        <v>57794</v>
      </c>
    </row>
    <row r="44" spans="1:65" ht="16.5">
      <c r="A44" s="16" t="s">
        <v>78</v>
      </c>
      <c r="B44" s="9" t="s">
        <v>392</v>
      </c>
      <c r="C44" s="10">
        <v>118036</v>
      </c>
      <c r="D44" s="10">
        <v>118036</v>
      </c>
      <c r="E44" s="10">
        <v>118036</v>
      </c>
      <c r="F44" s="10">
        <v>118036</v>
      </c>
      <c r="G44" s="10">
        <v>118036</v>
      </c>
      <c r="H44" s="10">
        <v>118036</v>
      </c>
      <c r="I44" s="10">
        <v>118036</v>
      </c>
      <c r="J44" s="10">
        <v>118036</v>
      </c>
      <c r="K44" s="10">
        <v>118036</v>
      </c>
      <c r="L44" s="10">
        <v>118036</v>
      </c>
      <c r="M44" s="10">
        <v>118036</v>
      </c>
      <c r="N44" s="10">
        <v>118036</v>
      </c>
      <c r="O44" s="10">
        <v>118036</v>
      </c>
      <c r="P44" s="10">
        <v>118036</v>
      </c>
      <c r="Q44" s="10">
        <v>118036</v>
      </c>
      <c r="R44" s="10">
        <v>118036</v>
      </c>
      <c r="S44" s="10">
        <v>118036</v>
      </c>
      <c r="T44" s="10">
        <v>118036</v>
      </c>
      <c r="U44" s="10">
        <v>118036</v>
      </c>
      <c r="V44" s="10">
        <v>118036</v>
      </c>
      <c r="W44" s="10">
        <v>118036</v>
      </c>
      <c r="X44" s="10">
        <v>118036</v>
      </c>
      <c r="Y44" s="10">
        <v>118036</v>
      </c>
      <c r="Z44" s="10">
        <v>118036</v>
      </c>
      <c r="AA44" s="10">
        <v>118036</v>
      </c>
      <c r="AB44" s="10">
        <v>118036</v>
      </c>
      <c r="AC44" s="10">
        <v>118036</v>
      </c>
      <c r="AD44" s="10">
        <v>118036</v>
      </c>
      <c r="AE44" s="10">
        <v>118036</v>
      </c>
      <c r="AF44" s="10">
        <v>118036</v>
      </c>
      <c r="AG44" s="10">
        <v>118036</v>
      </c>
      <c r="AH44" s="10">
        <v>118036</v>
      </c>
      <c r="AI44" s="10">
        <v>118036</v>
      </c>
      <c r="AJ44" s="10">
        <v>118036</v>
      </c>
      <c r="AK44" s="10">
        <v>118036</v>
      </c>
      <c r="AL44" s="10">
        <v>118036</v>
      </c>
      <c r="AM44" s="10">
        <v>118036</v>
      </c>
      <c r="AN44" s="10">
        <v>118036</v>
      </c>
      <c r="AO44" s="10">
        <v>118036</v>
      </c>
      <c r="AP44" s="10">
        <v>118036</v>
      </c>
      <c r="AQ44" s="10">
        <v>118036</v>
      </c>
      <c r="AR44" s="10">
        <v>118036</v>
      </c>
      <c r="AS44" s="10">
        <v>118036</v>
      </c>
      <c r="AT44" s="10">
        <v>118036</v>
      </c>
      <c r="AU44" s="10">
        <v>118036</v>
      </c>
      <c r="AV44" s="10">
        <v>118036</v>
      </c>
      <c r="AW44" s="10">
        <v>118036</v>
      </c>
      <c r="AX44" s="10">
        <v>118036</v>
      </c>
      <c r="AY44" s="10">
        <v>118036</v>
      </c>
      <c r="AZ44" s="10">
        <v>118036</v>
      </c>
      <c r="BA44" s="10">
        <v>118036</v>
      </c>
      <c r="BB44" s="10">
        <v>118036</v>
      </c>
      <c r="BC44" s="10">
        <v>118036</v>
      </c>
      <c r="BD44" s="10">
        <v>118036</v>
      </c>
      <c r="BE44" s="10">
        <v>118036</v>
      </c>
      <c r="BF44" s="10">
        <v>118036</v>
      </c>
      <c r="BG44" s="10">
        <v>118036</v>
      </c>
      <c r="BH44" s="10">
        <v>118036</v>
      </c>
      <c r="BI44" s="10">
        <v>118036</v>
      </c>
      <c r="BJ44" s="10">
        <v>118036</v>
      </c>
      <c r="BK44" s="10">
        <v>118036</v>
      </c>
      <c r="BL44" s="10">
        <v>118036</v>
      </c>
      <c r="BM44" s="10">
        <v>118036</v>
      </c>
    </row>
    <row r="45" spans="1:65" ht="16.5">
      <c r="A45" s="16" t="s">
        <v>157</v>
      </c>
      <c r="B45" s="9" t="s">
        <v>414</v>
      </c>
      <c r="C45" s="10">
        <v>38641</v>
      </c>
      <c r="D45" s="10">
        <v>38641</v>
      </c>
      <c r="E45" s="10">
        <v>38641</v>
      </c>
      <c r="F45" s="10">
        <v>38641</v>
      </c>
      <c r="G45" s="10">
        <v>38641</v>
      </c>
      <c r="H45" s="10">
        <v>38641</v>
      </c>
      <c r="I45" s="10">
        <v>38641</v>
      </c>
      <c r="J45" s="10">
        <v>38641</v>
      </c>
      <c r="K45" s="10">
        <v>38641</v>
      </c>
      <c r="L45" s="10">
        <v>38641</v>
      </c>
      <c r="M45" s="10">
        <v>38641</v>
      </c>
      <c r="N45" s="10">
        <v>38641</v>
      </c>
      <c r="O45" s="10">
        <v>38641</v>
      </c>
      <c r="P45" s="10">
        <v>38641</v>
      </c>
      <c r="Q45" s="10">
        <v>38641</v>
      </c>
      <c r="R45" s="10">
        <v>38641</v>
      </c>
      <c r="S45" s="10">
        <v>38641</v>
      </c>
      <c r="T45" s="10">
        <v>38641</v>
      </c>
      <c r="U45" s="10">
        <v>38641</v>
      </c>
      <c r="V45" s="10">
        <v>38641</v>
      </c>
      <c r="W45" s="10">
        <v>38641</v>
      </c>
      <c r="X45" s="10">
        <v>38641</v>
      </c>
      <c r="Y45" s="10">
        <v>38641</v>
      </c>
      <c r="Z45" s="10">
        <v>38641</v>
      </c>
      <c r="AA45" s="10">
        <v>38641</v>
      </c>
      <c r="AB45" s="10">
        <v>38641</v>
      </c>
      <c r="AC45" s="10">
        <v>38641</v>
      </c>
      <c r="AD45" s="10">
        <v>38641</v>
      </c>
      <c r="AE45" s="10">
        <v>38641</v>
      </c>
      <c r="AF45" s="10">
        <v>38641</v>
      </c>
      <c r="AG45" s="10">
        <v>38641</v>
      </c>
      <c r="AH45" s="10">
        <v>38641</v>
      </c>
      <c r="AI45" s="10">
        <v>38641</v>
      </c>
      <c r="AJ45" s="10">
        <v>38641</v>
      </c>
      <c r="AK45" s="10">
        <v>38641</v>
      </c>
      <c r="AL45" s="10">
        <v>38641</v>
      </c>
      <c r="AM45" s="10">
        <v>38641</v>
      </c>
      <c r="AN45" s="10">
        <v>38641</v>
      </c>
      <c r="AO45" s="10">
        <v>38641</v>
      </c>
      <c r="AP45" s="10">
        <v>38641</v>
      </c>
      <c r="AQ45" s="10">
        <v>38641</v>
      </c>
      <c r="AR45" s="10">
        <v>38641</v>
      </c>
      <c r="AS45" s="10">
        <v>38641</v>
      </c>
      <c r="AT45" s="10">
        <v>38641</v>
      </c>
      <c r="AU45" s="10">
        <v>38641</v>
      </c>
      <c r="AV45" s="10">
        <v>38641</v>
      </c>
      <c r="AW45" s="10">
        <v>38641</v>
      </c>
      <c r="AX45" s="10">
        <v>38641</v>
      </c>
      <c r="AY45" s="10">
        <v>38641</v>
      </c>
      <c r="AZ45" s="10">
        <v>38641</v>
      </c>
      <c r="BA45" s="10">
        <v>38641</v>
      </c>
      <c r="BB45" s="10">
        <v>38641</v>
      </c>
      <c r="BC45" s="10">
        <v>38641</v>
      </c>
      <c r="BD45" s="10">
        <v>38641</v>
      </c>
      <c r="BE45" s="10">
        <v>38641</v>
      </c>
      <c r="BF45" s="10">
        <v>38641</v>
      </c>
      <c r="BG45" s="10">
        <v>38641</v>
      </c>
      <c r="BH45" s="10">
        <v>38641</v>
      </c>
      <c r="BI45" s="10">
        <v>38641</v>
      </c>
      <c r="BJ45" s="10">
        <v>38641</v>
      </c>
      <c r="BK45" s="10">
        <v>38641</v>
      </c>
      <c r="BL45" s="10">
        <v>38641</v>
      </c>
      <c r="BM45" s="10">
        <v>38641</v>
      </c>
    </row>
    <row r="46" spans="1:65" ht="16.5">
      <c r="A46" s="16" t="s">
        <v>84</v>
      </c>
      <c r="B46" s="9" t="s">
        <v>83</v>
      </c>
      <c r="C46" s="10">
        <v>220378</v>
      </c>
      <c r="D46" s="10">
        <v>220378</v>
      </c>
      <c r="E46" s="10">
        <v>220378</v>
      </c>
      <c r="F46" s="10">
        <v>220378</v>
      </c>
      <c r="G46" s="10">
        <v>220378</v>
      </c>
      <c r="H46" s="10">
        <v>220378</v>
      </c>
      <c r="I46" s="10">
        <v>220378</v>
      </c>
      <c r="J46" s="10">
        <v>220378</v>
      </c>
      <c r="K46" s="10">
        <v>220378</v>
      </c>
      <c r="L46" s="10">
        <v>220378</v>
      </c>
      <c r="M46" s="10">
        <v>220378</v>
      </c>
      <c r="N46" s="10">
        <v>220378</v>
      </c>
      <c r="O46" s="10">
        <v>220378</v>
      </c>
      <c r="P46" s="10">
        <v>220378</v>
      </c>
      <c r="Q46" s="10">
        <v>220378</v>
      </c>
      <c r="R46" s="10">
        <v>220378</v>
      </c>
      <c r="S46" s="10">
        <v>220378</v>
      </c>
      <c r="T46" s="10">
        <v>220378</v>
      </c>
      <c r="U46" s="10">
        <v>220378</v>
      </c>
      <c r="V46" s="10">
        <v>220378</v>
      </c>
      <c r="W46" s="10">
        <v>220378</v>
      </c>
      <c r="X46" s="10">
        <v>220378</v>
      </c>
      <c r="Y46" s="10">
        <v>220378</v>
      </c>
      <c r="Z46" s="10">
        <v>220378</v>
      </c>
      <c r="AA46" s="10">
        <v>220378</v>
      </c>
      <c r="AB46" s="10">
        <v>220378</v>
      </c>
      <c r="AC46" s="10">
        <v>220378</v>
      </c>
      <c r="AD46" s="10">
        <v>220378</v>
      </c>
      <c r="AE46" s="10">
        <v>220378</v>
      </c>
      <c r="AF46" s="10">
        <v>220378</v>
      </c>
      <c r="AG46" s="10">
        <v>220378</v>
      </c>
      <c r="AH46" s="10">
        <v>220378</v>
      </c>
      <c r="AI46" s="10">
        <v>220378</v>
      </c>
      <c r="AJ46" s="10">
        <v>220378</v>
      </c>
      <c r="AK46" s="10">
        <v>220378</v>
      </c>
      <c r="AL46" s="10">
        <v>220378</v>
      </c>
      <c r="AM46" s="10">
        <v>220378</v>
      </c>
      <c r="AN46" s="10">
        <v>220378</v>
      </c>
      <c r="AO46" s="10">
        <v>220378</v>
      </c>
      <c r="AP46" s="10">
        <v>220378</v>
      </c>
      <c r="AQ46" s="10">
        <v>220378</v>
      </c>
      <c r="AR46" s="10">
        <v>220378</v>
      </c>
      <c r="AS46" s="10">
        <v>220378</v>
      </c>
      <c r="AT46" s="10">
        <v>220378</v>
      </c>
      <c r="AU46" s="10">
        <v>220378</v>
      </c>
      <c r="AV46" s="10">
        <v>220378</v>
      </c>
      <c r="AW46" s="10">
        <v>220378</v>
      </c>
      <c r="AX46" s="10">
        <v>220378</v>
      </c>
      <c r="AY46" s="10">
        <v>220378</v>
      </c>
      <c r="AZ46" s="10">
        <v>220378</v>
      </c>
      <c r="BA46" s="10">
        <v>220378</v>
      </c>
      <c r="BB46" s="10">
        <v>220378</v>
      </c>
      <c r="BC46" s="10">
        <v>220378</v>
      </c>
      <c r="BD46" s="10">
        <v>220378</v>
      </c>
      <c r="BE46" s="10">
        <v>220378</v>
      </c>
      <c r="BF46" s="10">
        <v>220378</v>
      </c>
      <c r="BG46" s="10">
        <v>220378</v>
      </c>
      <c r="BH46" s="10">
        <v>220378</v>
      </c>
      <c r="BI46" s="10">
        <v>220378</v>
      </c>
      <c r="BJ46" s="10">
        <v>220378</v>
      </c>
      <c r="BK46" s="10">
        <v>220378</v>
      </c>
      <c r="BL46" s="10">
        <v>220378</v>
      </c>
      <c r="BM46" s="10">
        <v>220378</v>
      </c>
    </row>
    <row r="47" spans="1:65" s="45" customFormat="1" ht="16.5">
      <c r="A47" s="16" t="s">
        <v>88</v>
      </c>
      <c r="B47" s="9" t="s">
        <v>397</v>
      </c>
      <c r="C47" s="10">
        <v>44210</v>
      </c>
      <c r="D47" s="10">
        <v>44210</v>
      </c>
      <c r="E47" s="10">
        <v>44210</v>
      </c>
      <c r="F47" s="10">
        <v>44210</v>
      </c>
      <c r="G47" s="10">
        <v>44210</v>
      </c>
      <c r="H47" s="10">
        <v>44210</v>
      </c>
      <c r="I47" s="10">
        <v>44210</v>
      </c>
      <c r="J47" s="10">
        <v>44210</v>
      </c>
      <c r="K47" s="10">
        <v>44210</v>
      </c>
      <c r="L47" s="10">
        <v>44210</v>
      </c>
      <c r="M47" s="10">
        <v>44210</v>
      </c>
      <c r="N47" s="10">
        <v>44210</v>
      </c>
      <c r="O47" s="10">
        <v>44210</v>
      </c>
      <c r="P47" s="10">
        <v>44210</v>
      </c>
      <c r="Q47" s="10">
        <v>44210</v>
      </c>
      <c r="R47" s="10">
        <v>44210</v>
      </c>
      <c r="S47" s="10">
        <v>44210</v>
      </c>
      <c r="T47" s="10">
        <v>44210</v>
      </c>
      <c r="U47" s="10">
        <v>44210</v>
      </c>
      <c r="V47" s="10">
        <v>44210</v>
      </c>
      <c r="W47" s="10">
        <v>44210</v>
      </c>
      <c r="X47" s="10">
        <v>44210</v>
      </c>
      <c r="Y47" s="10">
        <v>44210</v>
      </c>
      <c r="Z47" s="10">
        <v>44210</v>
      </c>
      <c r="AA47" s="10">
        <v>44210</v>
      </c>
      <c r="AB47" s="10">
        <v>44210</v>
      </c>
      <c r="AC47" s="10">
        <v>44210</v>
      </c>
      <c r="AD47" s="10">
        <v>44210</v>
      </c>
      <c r="AE47" s="10">
        <v>44210</v>
      </c>
      <c r="AF47" s="10">
        <v>44210</v>
      </c>
      <c r="AG47" s="10">
        <v>44210</v>
      </c>
      <c r="AH47" s="10">
        <v>44210</v>
      </c>
      <c r="AI47" s="10">
        <v>44210</v>
      </c>
      <c r="AJ47" s="10">
        <v>44210</v>
      </c>
      <c r="AK47" s="10">
        <v>44210</v>
      </c>
      <c r="AL47" s="10">
        <v>44210</v>
      </c>
      <c r="AM47" s="10">
        <v>44210</v>
      </c>
      <c r="AN47" s="10">
        <v>44210</v>
      </c>
      <c r="AO47" s="10">
        <v>44210</v>
      </c>
      <c r="AP47" s="10">
        <v>44210</v>
      </c>
      <c r="AQ47" s="10">
        <v>44210</v>
      </c>
      <c r="AR47" s="10">
        <v>44210</v>
      </c>
      <c r="AS47" s="10">
        <v>44210</v>
      </c>
      <c r="AT47" s="10">
        <v>44210</v>
      </c>
      <c r="AU47" s="10">
        <v>44210</v>
      </c>
      <c r="AV47" s="10">
        <v>44210</v>
      </c>
      <c r="AW47" s="10">
        <v>44210</v>
      </c>
      <c r="AX47" s="10">
        <v>44210</v>
      </c>
      <c r="AY47" s="10">
        <v>44210</v>
      </c>
      <c r="AZ47" s="10">
        <v>44210</v>
      </c>
      <c r="BA47" s="10">
        <v>44210</v>
      </c>
      <c r="BB47" s="10">
        <v>44210</v>
      </c>
      <c r="BC47" s="10">
        <v>44210</v>
      </c>
      <c r="BD47" s="10">
        <v>44210</v>
      </c>
      <c r="BE47" s="10">
        <v>44210</v>
      </c>
      <c r="BF47" s="10">
        <v>44210</v>
      </c>
      <c r="BG47" s="10">
        <v>44210</v>
      </c>
      <c r="BH47" s="10">
        <v>44210</v>
      </c>
      <c r="BI47" s="10">
        <v>44210</v>
      </c>
      <c r="BJ47" s="10">
        <v>44210</v>
      </c>
      <c r="BK47" s="10">
        <v>44210</v>
      </c>
      <c r="BL47" s="10">
        <v>44210</v>
      </c>
      <c r="BM47" s="10">
        <v>44210</v>
      </c>
    </row>
    <row r="48" spans="1:65" ht="16.5">
      <c r="A48" s="16" t="s">
        <v>90</v>
      </c>
      <c r="B48" s="9" t="s">
        <v>91</v>
      </c>
      <c r="C48" s="10">
        <v>11000</v>
      </c>
      <c r="D48" s="10">
        <v>11000</v>
      </c>
      <c r="E48" s="10">
        <v>11000</v>
      </c>
      <c r="F48" s="10">
        <v>11000</v>
      </c>
      <c r="G48" s="10">
        <v>11000</v>
      </c>
      <c r="H48" s="10">
        <v>11000</v>
      </c>
      <c r="I48" s="10">
        <v>11000</v>
      </c>
      <c r="J48" s="10">
        <v>11000</v>
      </c>
      <c r="K48" s="10">
        <v>11000</v>
      </c>
      <c r="L48" s="10">
        <v>11000</v>
      </c>
      <c r="M48" s="10">
        <v>11000</v>
      </c>
      <c r="N48" s="10">
        <v>11000</v>
      </c>
      <c r="O48" s="10">
        <v>11165</v>
      </c>
      <c r="P48" s="10">
        <v>11165</v>
      </c>
      <c r="Q48" s="10">
        <v>11165</v>
      </c>
      <c r="R48" s="10">
        <v>11165</v>
      </c>
      <c r="S48" s="10">
        <v>11165</v>
      </c>
      <c r="T48" s="10">
        <v>11165</v>
      </c>
      <c r="U48" s="10">
        <v>11165</v>
      </c>
      <c r="V48" s="10">
        <v>11165</v>
      </c>
      <c r="W48" s="10">
        <v>11165</v>
      </c>
      <c r="X48" s="10">
        <v>11165</v>
      </c>
      <c r="Y48" s="10">
        <v>11165</v>
      </c>
      <c r="Z48" s="10">
        <v>11165</v>
      </c>
      <c r="AA48" s="10">
        <v>11332</v>
      </c>
      <c r="AB48" s="10">
        <v>11332</v>
      </c>
      <c r="AC48" s="10">
        <v>11332</v>
      </c>
      <c r="AD48" s="10">
        <v>11332</v>
      </c>
      <c r="AE48" s="10">
        <v>11332</v>
      </c>
      <c r="AF48" s="10">
        <v>11332</v>
      </c>
      <c r="AG48" s="10">
        <v>11332</v>
      </c>
      <c r="AH48" s="10">
        <v>11332</v>
      </c>
      <c r="AI48" s="10">
        <v>11332</v>
      </c>
      <c r="AJ48" s="10">
        <v>11332</v>
      </c>
      <c r="AK48" s="10">
        <v>11332</v>
      </c>
      <c r="AL48" s="10">
        <v>11332</v>
      </c>
      <c r="AM48" s="10">
        <v>11502</v>
      </c>
      <c r="AN48" s="10">
        <v>11502</v>
      </c>
      <c r="AO48" s="10">
        <v>11502</v>
      </c>
      <c r="AP48" s="10">
        <v>11502</v>
      </c>
      <c r="AQ48" s="10">
        <v>11502</v>
      </c>
      <c r="AR48" s="10">
        <v>11502</v>
      </c>
      <c r="AS48" s="10">
        <v>11502</v>
      </c>
      <c r="AT48" s="10">
        <v>11502</v>
      </c>
      <c r="AU48" s="10">
        <v>11502</v>
      </c>
      <c r="AV48" s="10">
        <v>11502</v>
      </c>
      <c r="AW48" s="10">
        <v>11502</v>
      </c>
      <c r="AX48" s="10">
        <v>11502</v>
      </c>
      <c r="AY48" s="10">
        <v>11675</v>
      </c>
      <c r="AZ48" s="10">
        <v>11675</v>
      </c>
      <c r="BA48" s="10">
        <v>11675</v>
      </c>
      <c r="BB48" s="10">
        <v>11675</v>
      </c>
      <c r="BC48" s="10">
        <v>11675</v>
      </c>
      <c r="BD48" s="10">
        <v>11675</v>
      </c>
      <c r="BE48" s="10">
        <v>11675</v>
      </c>
      <c r="BF48" s="10">
        <v>11675</v>
      </c>
      <c r="BG48" s="10">
        <v>11675</v>
      </c>
      <c r="BH48" s="10">
        <v>11675</v>
      </c>
      <c r="BI48" s="10">
        <v>11675</v>
      </c>
      <c r="BJ48" s="10">
        <v>11675</v>
      </c>
      <c r="BK48" s="10">
        <v>11675</v>
      </c>
      <c r="BL48" s="10">
        <v>11675</v>
      </c>
      <c r="BM48" s="10">
        <v>11675</v>
      </c>
    </row>
    <row r="49" spans="1:65" ht="16.5">
      <c r="A49" s="16" t="s">
        <v>94</v>
      </c>
      <c r="B49" s="17" t="s">
        <v>163</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row>
    <row r="50" spans="1:65" ht="16.5">
      <c r="A50" s="16" t="s">
        <v>98</v>
      </c>
      <c r="B50" s="9" t="s">
        <v>99</v>
      </c>
      <c r="C50" s="10">
        <v>98802</v>
      </c>
      <c r="D50" s="10">
        <v>98802</v>
      </c>
      <c r="E50" s="10">
        <v>98802</v>
      </c>
      <c r="F50" s="10">
        <v>98802</v>
      </c>
      <c r="G50" s="10">
        <v>98802</v>
      </c>
      <c r="H50" s="10">
        <v>98802</v>
      </c>
      <c r="I50" s="10">
        <v>98802</v>
      </c>
      <c r="J50" s="10">
        <v>98802</v>
      </c>
      <c r="K50" s="10">
        <v>98802</v>
      </c>
      <c r="L50" s="10">
        <v>98802</v>
      </c>
      <c r="M50" s="10">
        <v>98802</v>
      </c>
      <c r="N50" s="10">
        <v>98802</v>
      </c>
      <c r="O50" s="10">
        <v>98802</v>
      </c>
      <c r="P50" s="10">
        <v>98802</v>
      </c>
      <c r="Q50" s="10">
        <v>98802</v>
      </c>
      <c r="R50" s="10">
        <v>98802</v>
      </c>
      <c r="S50" s="10">
        <v>98802</v>
      </c>
      <c r="T50" s="10">
        <v>98802</v>
      </c>
      <c r="U50" s="10">
        <v>98802</v>
      </c>
      <c r="V50" s="10">
        <v>98802</v>
      </c>
      <c r="W50" s="10">
        <v>98802</v>
      </c>
      <c r="X50" s="10">
        <v>98802</v>
      </c>
      <c r="Y50" s="10">
        <v>98802</v>
      </c>
      <c r="Z50" s="10">
        <v>98802</v>
      </c>
      <c r="AA50" s="10">
        <v>98802</v>
      </c>
      <c r="AB50" s="10">
        <v>98802</v>
      </c>
      <c r="AC50" s="10">
        <v>98802</v>
      </c>
      <c r="AD50" s="10">
        <v>98802</v>
      </c>
      <c r="AE50" s="10">
        <v>98802</v>
      </c>
      <c r="AF50" s="10">
        <v>98802</v>
      </c>
      <c r="AG50" s="10">
        <v>98802</v>
      </c>
      <c r="AH50" s="10">
        <v>98802</v>
      </c>
      <c r="AI50" s="10">
        <v>98802</v>
      </c>
      <c r="AJ50" s="10">
        <v>98802</v>
      </c>
      <c r="AK50" s="10">
        <v>98802</v>
      </c>
      <c r="AL50" s="10">
        <v>98802</v>
      </c>
      <c r="AM50" s="10">
        <v>98802</v>
      </c>
      <c r="AN50" s="10">
        <v>98802</v>
      </c>
      <c r="AO50" s="10">
        <v>98802</v>
      </c>
      <c r="AP50" s="10">
        <v>98802</v>
      </c>
      <c r="AQ50" s="10">
        <v>98802</v>
      </c>
      <c r="AR50" s="10">
        <v>98802</v>
      </c>
      <c r="AS50" s="10">
        <v>98802</v>
      </c>
      <c r="AT50" s="10">
        <v>98802</v>
      </c>
      <c r="AU50" s="10">
        <v>98802</v>
      </c>
      <c r="AV50" s="10">
        <v>98802</v>
      </c>
      <c r="AW50" s="10">
        <v>98802</v>
      </c>
      <c r="AX50" s="10">
        <v>98802</v>
      </c>
      <c r="AY50" s="10">
        <v>98802</v>
      </c>
      <c r="AZ50" s="10">
        <v>98802</v>
      </c>
      <c r="BA50" s="10">
        <v>98802</v>
      </c>
      <c r="BB50" s="10">
        <v>98802</v>
      </c>
      <c r="BC50" s="10">
        <v>98802</v>
      </c>
      <c r="BD50" s="10">
        <v>98802</v>
      </c>
      <c r="BE50" s="10">
        <v>98802</v>
      </c>
      <c r="BF50" s="10">
        <v>98802</v>
      </c>
      <c r="BG50" s="10">
        <v>98802</v>
      </c>
      <c r="BH50" s="10">
        <v>98802</v>
      </c>
      <c r="BI50" s="10">
        <v>98802</v>
      </c>
      <c r="BJ50" s="10">
        <v>98802</v>
      </c>
      <c r="BK50" s="10">
        <v>98802</v>
      </c>
      <c r="BL50" s="10">
        <v>98802</v>
      </c>
      <c r="BM50" s="10">
        <v>98802</v>
      </c>
    </row>
    <row r="51" spans="1:65" ht="16.5">
      <c r="A51" s="16" t="s">
        <v>104</v>
      </c>
      <c r="B51" s="9" t="s">
        <v>105</v>
      </c>
      <c r="C51" s="10">
        <v>95619</v>
      </c>
      <c r="D51" s="10">
        <v>95619</v>
      </c>
      <c r="E51" s="10">
        <v>95619</v>
      </c>
      <c r="F51" s="10">
        <v>95619</v>
      </c>
      <c r="G51" s="10">
        <v>95619</v>
      </c>
      <c r="H51" s="10">
        <v>95619</v>
      </c>
      <c r="I51" s="10">
        <v>95619</v>
      </c>
      <c r="J51" s="10">
        <v>95619</v>
      </c>
      <c r="K51" s="10">
        <v>95619</v>
      </c>
      <c r="L51" s="10">
        <v>95619</v>
      </c>
      <c r="M51" s="10">
        <v>95619</v>
      </c>
      <c r="N51" s="10">
        <v>95619</v>
      </c>
      <c r="O51" s="10">
        <v>95619</v>
      </c>
      <c r="P51" s="10">
        <v>95619</v>
      </c>
      <c r="Q51" s="10">
        <v>95619</v>
      </c>
      <c r="R51" s="10">
        <v>95619</v>
      </c>
      <c r="S51" s="10">
        <v>95619</v>
      </c>
      <c r="T51" s="10">
        <v>95619</v>
      </c>
      <c r="U51" s="10">
        <v>95619</v>
      </c>
      <c r="V51" s="10">
        <v>95619</v>
      </c>
      <c r="W51" s="10">
        <v>95619</v>
      </c>
      <c r="X51" s="10">
        <v>95619</v>
      </c>
      <c r="Y51" s="10">
        <v>95619</v>
      </c>
      <c r="Z51" s="10">
        <v>95619</v>
      </c>
      <c r="AA51" s="10">
        <v>95619</v>
      </c>
      <c r="AB51" s="10">
        <v>95619</v>
      </c>
      <c r="AC51" s="10">
        <v>95619</v>
      </c>
      <c r="AD51" s="10">
        <v>95619</v>
      </c>
      <c r="AE51" s="10">
        <v>95619</v>
      </c>
      <c r="AF51" s="10">
        <v>95619</v>
      </c>
      <c r="AG51" s="10">
        <v>95619</v>
      </c>
      <c r="AH51" s="10">
        <v>95619</v>
      </c>
      <c r="AI51" s="10">
        <v>95619</v>
      </c>
      <c r="AJ51" s="10">
        <v>95619</v>
      </c>
      <c r="AK51" s="10">
        <v>95619</v>
      </c>
      <c r="AL51" s="10">
        <v>95619</v>
      </c>
      <c r="AM51" s="10">
        <v>95619</v>
      </c>
      <c r="AN51" s="10">
        <v>95619</v>
      </c>
      <c r="AO51" s="10">
        <v>95619</v>
      </c>
      <c r="AP51" s="10">
        <v>95619</v>
      </c>
      <c r="AQ51" s="10">
        <v>95619</v>
      </c>
      <c r="AR51" s="10">
        <v>95619</v>
      </c>
      <c r="AS51" s="10">
        <v>95619</v>
      </c>
      <c r="AT51" s="10">
        <v>95619</v>
      </c>
      <c r="AU51" s="10">
        <v>95619</v>
      </c>
      <c r="AV51" s="10">
        <v>95619</v>
      </c>
      <c r="AW51" s="10">
        <v>95619</v>
      </c>
      <c r="AX51" s="10">
        <v>95619</v>
      </c>
      <c r="AY51" s="10">
        <v>95619</v>
      </c>
      <c r="AZ51" s="10">
        <v>95619</v>
      </c>
      <c r="BA51" s="10">
        <v>95619</v>
      </c>
      <c r="BB51" s="10">
        <v>95619</v>
      </c>
      <c r="BC51" s="10">
        <v>95619</v>
      </c>
      <c r="BD51" s="10">
        <v>95619</v>
      </c>
      <c r="BE51" s="10">
        <v>95619</v>
      </c>
      <c r="BF51" s="10">
        <v>95619</v>
      </c>
      <c r="BG51" s="10">
        <v>95619</v>
      </c>
      <c r="BH51" s="10">
        <v>95619</v>
      </c>
      <c r="BI51" s="10">
        <v>95619</v>
      </c>
      <c r="BJ51" s="10">
        <v>95619</v>
      </c>
      <c r="BK51" s="10">
        <v>95619</v>
      </c>
      <c r="BL51" s="10">
        <v>95619</v>
      </c>
      <c r="BM51" s="10">
        <v>95619</v>
      </c>
    </row>
    <row r="52" spans="1:65" ht="16.5">
      <c r="A52" s="26" t="s">
        <v>405</v>
      </c>
      <c r="B52" s="9" t="s">
        <v>406</v>
      </c>
      <c r="C52" s="10">
        <v>100000</v>
      </c>
      <c r="D52" s="10">
        <v>100000</v>
      </c>
      <c r="E52" s="10">
        <v>100000</v>
      </c>
      <c r="F52" s="10">
        <v>100000</v>
      </c>
      <c r="G52" s="10">
        <v>100000</v>
      </c>
      <c r="H52" s="10">
        <v>100000</v>
      </c>
      <c r="I52" s="10">
        <v>100000</v>
      </c>
      <c r="J52" s="10">
        <v>100000</v>
      </c>
      <c r="K52" s="10">
        <v>100000</v>
      </c>
      <c r="L52" s="10">
        <v>100000</v>
      </c>
      <c r="M52" s="10">
        <v>100000</v>
      </c>
      <c r="N52" s="10">
        <v>100000</v>
      </c>
      <c r="O52" s="10">
        <v>100000</v>
      </c>
      <c r="P52" s="10">
        <v>100000</v>
      </c>
      <c r="Q52" s="10">
        <v>100000</v>
      </c>
      <c r="R52" s="10">
        <v>100000</v>
      </c>
      <c r="S52" s="10">
        <v>100000</v>
      </c>
      <c r="T52" s="10">
        <v>100000</v>
      </c>
      <c r="U52" s="10">
        <v>100000</v>
      </c>
      <c r="V52" s="10">
        <v>100000</v>
      </c>
      <c r="W52" s="10">
        <v>100000</v>
      </c>
      <c r="X52" s="10">
        <v>100000</v>
      </c>
      <c r="Y52" s="10">
        <v>100000</v>
      </c>
      <c r="Z52" s="10">
        <v>100000</v>
      </c>
      <c r="AA52" s="10">
        <v>100000</v>
      </c>
      <c r="AB52" s="10">
        <v>100000</v>
      </c>
      <c r="AC52" s="10">
        <v>100000</v>
      </c>
      <c r="AD52" s="10">
        <v>100000</v>
      </c>
      <c r="AE52" s="10">
        <v>100000</v>
      </c>
      <c r="AF52" s="10">
        <v>100000</v>
      </c>
      <c r="AG52" s="10">
        <v>100000</v>
      </c>
      <c r="AH52" s="10">
        <v>100000</v>
      </c>
      <c r="AI52" s="10">
        <v>100000</v>
      </c>
      <c r="AJ52" s="10">
        <v>100000</v>
      </c>
      <c r="AK52" s="10">
        <v>100000</v>
      </c>
      <c r="AL52" s="10">
        <v>100000</v>
      </c>
      <c r="AM52" s="10">
        <v>100000</v>
      </c>
      <c r="AN52" s="10">
        <v>100000</v>
      </c>
      <c r="AO52" s="10">
        <v>100000</v>
      </c>
      <c r="AP52" s="10">
        <v>100000</v>
      </c>
      <c r="AQ52" s="10">
        <v>100000</v>
      </c>
      <c r="AR52" s="10">
        <v>100000</v>
      </c>
      <c r="AS52" s="10">
        <v>100000</v>
      </c>
      <c r="AT52" s="10">
        <v>100000</v>
      </c>
      <c r="AU52" s="10">
        <v>100000</v>
      </c>
      <c r="AV52" s="10">
        <v>100000</v>
      </c>
      <c r="AW52" s="10">
        <v>100000</v>
      </c>
      <c r="AX52" s="10">
        <v>100000</v>
      </c>
      <c r="AY52" s="10">
        <v>100000</v>
      </c>
      <c r="AZ52" s="10">
        <v>100000</v>
      </c>
      <c r="BA52" s="10">
        <v>100000</v>
      </c>
      <c r="BB52" s="10">
        <v>100000</v>
      </c>
      <c r="BC52" s="10">
        <v>100000</v>
      </c>
      <c r="BD52" s="10">
        <v>100000</v>
      </c>
      <c r="BE52" s="10">
        <v>100000</v>
      </c>
      <c r="BF52" s="10">
        <v>100000</v>
      </c>
      <c r="BG52" s="10">
        <v>100000</v>
      </c>
      <c r="BH52" s="10">
        <v>100000</v>
      </c>
      <c r="BI52" s="10">
        <v>100000</v>
      </c>
      <c r="BJ52" s="10">
        <v>100000</v>
      </c>
      <c r="BK52" s="10">
        <v>100000</v>
      </c>
      <c r="BL52" s="10">
        <v>100000</v>
      </c>
      <c r="BM52" s="10">
        <v>100000</v>
      </c>
    </row>
    <row r="53" spans="1:65" ht="16.5">
      <c r="A53" s="26" t="s">
        <v>110</v>
      </c>
      <c r="B53" s="9" t="s">
        <v>407</v>
      </c>
      <c r="C53" s="10">
        <v>60000</v>
      </c>
      <c r="D53" s="10">
        <v>60000</v>
      </c>
      <c r="E53" s="10">
        <v>60000</v>
      </c>
      <c r="F53" s="10">
        <v>60000</v>
      </c>
      <c r="G53" s="10">
        <v>60000</v>
      </c>
      <c r="H53" s="10">
        <v>60000</v>
      </c>
      <c r="I53" s="10">
        <v>60000</v>
      </c>
      <c r="J53" s="10">
        <v>60000</v>
      </c>
      <c r="K53" s="10">
        <v>60000</v>
      </c>
      <c r="L53" s="10">
        <v>60000</v>
      </c>
      <c r="M53" s="10">
        <v>60000</v>
      </c>
      <c r="N53" s="10">
        <v>60000</v>
      </c>
      <c r="O53" s="10">
        <v>60000</v>
      </c>
      <c r="P53" s="10">
        <v>60000</v>
      </c>
      <c r="Q53" s="10">
        <v>60000</v>
      </c>
      <c r="R53" s="10">
        <v>60000</v>
      </c>
      <c r="S53" s="10">
        <v>60000</v>
      </c>
      <c r="T53" s="10">
        <v>60000</v>
      </c>
      <c r="U53" s="10">
        <v>60000</v>
      </c>
      <c r="V53" s="10">
        <v>60000</v>
      </c>
      <c r="W53" s="10">
        <v>60000</v>
      </c>
      <c r="X53" s="10">
        <v>60000</v>
      </c>
      <c r="Y53" s="10">
        <v>60000</v>
      </c>
      <c r="Z53" s="10">
        <v>60000</v>
      </c>
      <c r="AA53" s="10">
        <v>60000</v>
      </c>
      <c r="AB53" s="10">
        <v>60000</v>
      </c>
      <c r="AC53" s="10">
        <v>60000</v>
      </c>
      <c r="AD53" s="10">
        <v>60000</v>
      </c>
      <c r="AE53" s="10">
        <v>60000</v>
      </c>
      <c r="AF53" s="10">
        <v>60000</v>
      </c>
      <c r="AG53" s="10">
        <v>60000</v>
      </c>
      <c r="AH53" s="10">
        <v>60000</v>
      </c>
      <c r="AI53" s="10">
        <v>60000</v>
      </c>
      <c r="AJ53" s="10">
        <v>60000</v>
      </c>
      <c r="AK53" s="10">
        <v>60000</v>
      </c>
      <c r="AL53" s="10">
        <v>60000</v>
      </c>
      <c r="AM53" s="10">
        <v>60000</v>
      </c>
      <c r="AN53" s="10">
        <v>60000</v>
      </c>
      <c r="AO53" s="10">
        <v>60000</v>
      </c>
      <c r="AP53" s="10">
        <v>60000</v>
      </c>
      <c r="AQ53" s="10">
        <v>60000</v>
      </c>
      <c r="AR53" s="10">
        <v>60000</v>
      </c>
      <c r="AS53" s="10">
        <v>60000</v>
      </c>
      <c r="AT53" s="10">
        <v>60000</v>
      </c>
      <c r="AU53" s="10">
        <v>60000</v>
      </c>
      <c r="AV53" s="10">
        <v>60000</v>
      </c>
      <c r="AW53" s="10">
        <v>60000</v>
      </c>
      <c r="AX53" s="10">
        <v>60000</v>
      </c>
      <c r="AY53" s="10">
        <v>60000</v>
      </c>
      <c r="AZ53" s="10">
        <v>60000</v>
      </c>
      <c r="BA53" s="10">
        <v>60000</v>
      </c>
      <c r="BB53" s="10">
        <v>60000</v>
      </c>
      <c r="BC53" s="10">
        <v>60000</v>
      </c>
      <c r="BD53" s="10">
        <v>60000</v>
      </c>
      <c r="BE53" s="10">
        <v>60000</v>
      </c>
      <c r="BF53" s="10">
        <v>60000</v>
      </c>
      <c r="BG53" s="10">
        <v>60000</v>
      </c>
      <c r="BH53" s="10">
        <v>60000</v>
      </c>
      <c r="BI53" s="10">
        <v>60000</v>
      </c>
      <c r="BJ53" s="10">
        <v>60000</v>
      </c>
      <c r="BK53" s="10">
        <v>60000</v>
      </c>
      <c r="BL53" s="10">
        <v>60000</v>
      </c>
      <c r="BM53" s="10">
        <v>60000</v>
      </c>
    </row>
    <row r="54" spans="1:65" ht="16.5">
      <c r="A54" s="26" t="s">
        <v>112</v>
      </c>
      <c r="B54" s="9" t="s">
        <v>406</v>
      </c>
      <c r="C54" s="10">
        <v>50000</v>
      </c>
      <c r="D54" s="10">
        <v>50000</v>
      </c>
      <c r="E54" s="10">
        <v>50000</v>
      </c>
      <c r="F54" s="10">
        <v>50000</v>
      </c>
      <c r="G54" s="10">
        <v>50000</v>
      </c>
      <c r="H54" s="10">
        <v>50000</v>
      </c>
      <c r="I54" s="10">
        <v>50000</v>
      </c>
      <c r="J54" s="10">
        <v>50000</v>
      </c>
      <c r="K54" s="10">
        <v>50000</v>
      </c>
      <c r="L54" s="10">
        <v>50000</v>
      </c>
      <c r="M54" s="10">
        <v>50000</v>
      </c>
      <c r="N54" s="10">
        <v>50000</v>
      </c>
      <c r="O54" s="10">
        <v>50000</v>
      </c>
      <c r="P54" s="10">
        <v>50000</v>
      </c>
      <c r="Q54" s="10">
        <v>50000</v>
      </c>
      <c r="R54" s="10">
        <v>50000</v>
      </c>
      <c r="S54" s="10">
        <v>50000</v>
      </c>
      <c r="T54" s="10">
        <v>50000</v>
      </c>
      <c r="U54" s="10">
        <v>50000</v>
      </c>
      <c r="V54" s="10">
        <v>50000</v>
      </c>
      <c r="W54" s="10">
        <v>50000</v>
      </c>
      <c r="X54" s="10">
        <v>50000</v>
      </c>
      <c r="Y54" s="10">
        <v>50000</v>
      </c>
      <c r="Z54" s="10">
        <v>50000</v>
      </c>
      <c r="AA54" s="10">
        <v>50000</v>
      </c>
      <c r="AB54" s="10">
        <v>50000</v>
      </c>
      <c r="AC54" s="10">
        <v>50000</v>
      </c>
      <c r="AD54" s="10">
        <v>50000</v>
      </c>
      <c r="AE54" s="10">
        <v>50000</v>
      </c>
      <c r="AF54" s="10">
        <v>50000</v>
      </c>
      <c r="AG54" s="10">
        <v>50000</v>
      </c>
      <c r="AH54" s="10">
        <v>50000</v>
      </c>
      <c r="AI54" s="10">
        <v>50000</v>
      </c>
      <c r="AJ54" s="10">
        <v>50000</v>
      </c>
      <c r="AK54" s="10">
        <v>50000</v>
      </c>
      <c r="AL54" s="10">
        <v>50000</v>
      </c>
      <c r="AM54" s="10">
        <v>50000</v>
      </c>
      <c r="AN54" s="10">
        <v>50000</v>
      </c>
      <c r="AO54" s="10">
        <v>50000</v>
      </c>
      <c r="AP54" s="10">
        <v>50000</v>
      </c>
      <c r="AQ54" s="10">
        <v>50000</v>
      </c>
      <c r="AR54" s="10">
        <v>50000</v>
      </c>
      <c r="AS54" s="10">
        <v>50000</v>
      </c>
      <c r="AT54" s="10">
        <v>50000</v>
      </c>
      <c r="AU54" s="10">
        <v>50000</v>
      </c>
      <c r="AV54" s="10">
        <v>50000</v>
      </c>
      <c r="AW54" s="10">
        <v>50000</v>
      </c>
      <c r="AX54" s="10">
        <v>50000</v>
      </c>
      <c r="AY54" s="10">
        <v>50000</v>
      </c>
      <c r="AZ54" s="10">
        <v>50000</v>
      </c>
      <c r="BA54" s="10">
        <v>50000</v>
      </c>
      <c r="BB54" s="10">
        <v>50000</v>
      </c>
      <c r="BC54" s="10">
        <v>50000</v>
      </c>
      <c r="BD54" s="10">
        <v>50000</v>
      </c>
      <c r="BE54" s="10">
        <v>50000</v>
      </c>
      <c r="BF54" s="10">
        <v>50000</v>
      </c>
      <c r="BG54" s="10">
        <v>50000</v>
      </c>
      <c r="BH54" s="10">
        <v>50000</v>
      </c>
      <c r="BI54" s="10">
        <v>50000</v>
      </c>
      <c r="BJ54" s="10">
        <v>50000</v>
      </c>
      <c r="BK54" s="10">
        <v>50000</v>
      </c>
      <c r="BL54" s="10">
        <v>50000</v>
      </c>
      <c r="BM54" s="10">
        <v>50000</v>
      </c>
    </row>
    <row r="55" spans="1:65" ht="16.5">
      <c r="A55" s="26" t="s">
        <v>114</v>
      </c>
      <c r="B55" s="9" t="s">
        <v>115</v>
      </c>
      <c r="C55" s="10">
        <v>125727.1</v>
      </c>
      <c r="D55" s="10">
        <v>125727.1</v>
      </c>
      <c r="E55" s="10">
        <v>125727.1</v>
      </c>
      <c r="F55" s="10">
        <v>125727.1</v>
      </c>
      <c r="G55" s="10">
        <v>125727.1</v>
      </c>
      <c r="H55" s="10">
        <v>125727.1</v>
      </c>
      <c r="I55" s="10">
        <v>125727.1</v>
      </c>
      <c r="J55" s="10">
        <v>125727.1</v>
      </c>
      <c r="K55" s="10">
        <v>125727.1</v>
      </c>
      <c r="L55" s="10">
        <v>125727.1</v>
      </c>
      <c r="M55" s="10">
        <v>125727.1</v>
      </c>
      <c r="N55" s="10">
        <v>125727.1</v>
      </c>
      <c r="O55" s="10">
        <v>127613</v>
      </c>
      <c r="P55" s="10">
        <v>127613</v>
      </c>
      <c r="Q55" s="10">
        <v>127613</v>
      </c>
      <c r="R55" s="10">
        <v>127613</v>
      </c>
      <c r="S55" s="10">
        <v>127613</v>
      </c>
      <c r="T55" s="10">
        <v>127613</v>
      </c>
      <c r="U55" s="10">
        <v>127613</v>
      </c>
      <c r="V55" s="10">
        <v>127613</v>
      </c>
      <c r="W55" s="10">
        <v>127613</v>
      </c>
      <c r="X55" s="10">
        <v>127613</v>
      </c>
      <c r="Y55" s="10">
        <v>127613</v>
      </c>
      <c r="Z55" s="10">
        <v>127613</v>
      </c>
      <c r="AA55" s="10">
        <v>129527</v>
      </c>
      <c r="AB55" s="10">
        <v>129527</v>
      </c>
      <c r="AC55" s="10">
        <v>129527</v>
      </c>
      <c r="AD55" s="10">
        <v>129527</v>
      </c>
      <c r="AE55" s="10">
        <v>129527</v>
      </c>
      <c r="AF55" s="10">
        <v>129527</v>
      </c>
      <c r="AG55" s="10">
        <v>129527</v>
      </c>
      <c r="AH55" s="10">
        <v>129527</v>
      </c>
      <c r="AI55" s="10">
        <v>129527</v>
      </c>
      <c r="AJ55" s="10">
        <v>129527</v>
      </c>
      <c r="AK55" s="10">
        <v>129527</v>
      </c>
      <c r="AL55" s="10">
        <v>129527</v>
      </c>
      <c r="AM55" s="10">
        <v>132118</v>
      </c>
      <c r="AN55" s="10">
        <v>132118</v>
      </c>
      <c r="AO55" s="10">
        <v>132118</v>
      </c>
      <c r="AP55" s="10">
        <v>132118</v>
      </c>
      <c r="AQ55" s="10">
        <v>132118</v>
      </c>
      <c r="AR55" s="10">
        <v>132118</v>
      </c>
      <c r="AS55" s="10">
        <v>132118</v>
      </c>
      <c r="AT55" s="10">
        <v>132118</v>
      </c>
      <c r="AU55" s="10">
        <v>132118</v>
      </c>
      <c r="AV55" s="10">
        <v>132118</v>
      </c>
      <c r="AW55" s="10">
        <v>132118</v>
      </c>
      <c r="AX55" s="10">
        <v>132118</v>
      </c>
      <c r="AY55" s="10">
        <v>134760</v>
      </c>
      <c r="AZ55" s="10">
        <v>134760</v>
      </c>
      <c r="BA55" s="10">
        <v>134760</v>
      </c>
      <c r="BB55" s="10">
        <v>134760</v>
      </c>
      <c r="BC55" s="10">
        <v>134760</v>
      </c>
      <c r="BD55" s="10">
        <v>134760</v>
      </c>
      <c r="BE55" s="10">
        <v>134760</v>
      </c>
      <c r="BF55" s="10">
        <v>134760</v>
      </c>
      <c r="BG55" s="10">
        <v>134760</v>
      </c>
      <c r="BH55" s="10">
        <v>134760</v>
      </c>
      <c r="BI55" s="10">
        <v>134760</v>
      </c>
      <c r="BJ55" s="10">
        <v>134760</v>
      </c>
      <c r="BK55" s="10">
        <v>134760</v>
      </c>
      <c r="BL55" s="10">
        <v>134760</v>
      </c>
      <c r="BM55" s="10">
        <v>134760</v>
      </c>
    </row>
    <row r="56" spans="1:65" ht="16.5">
      <c r="A56" s="26" t="s">
        <v>171</v>
      </c>
      <c r="B56" s="9" t="s">
        <v>408</v>
      </c>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row>
    <row r="57" spans="1:65" ht="16.5">
      <c r="A57" s="26" t="s">
        <v>116</v>
      </c>
      <c r="B57" s="9" t="s">
        <v>117</v>
      </c>
      <c r="C57" s="10">
        <v>90000</v>
      </c>
      <c r="D57" s="10">
        <v>90000</v>
      </c>
      <c r="E57" s="10">
        <v>90000</v>
      </c>
      <c r="F57" s="10">
        <v>90000</v>
      </c>
      <c r="G57" s="10">
        <v>90000</v>
      </c>
      <c r="H57" s="10">
        <v>90000</v>
      </c>
      <c r="I57" s="10">
        <v>90000</v>
      </c>
      <c r="J57" s="10">
        <v>90000</v>
      </c>
      <c r="K57" s="10">
        <v>90000</v>
      </c>
      <c r="L57" s="10">
        <v>90000</v>
      </c>
      <c r="M57" s="10">
        <v>90000</v>
      </c>
      <c r="N57" s="10">
        <v>90000</v>
      </c>
      <c r="O57" s="10">
        <v>90000</v>
      </c>
      <c r="P57" s="10">
        <v>90000</v>
      </c>
      <c r="Q57" s="10">
        <v>90000</v>
      </c>
      <c r="R57" s="10">
        <v>90000</v>
      </c>
      <c r="S57" s="10">
        <v>90000</v>
      </c>
      <c r="T57" s="10">
        <v>90000</v>
      </c>
      <c r="U57" s="10">
        <v>90000</v>
      </c>
      <c r="V57" s="10">
        <v>90000</v>
      </c>
      <c r="W57" s="10">
        <v>90000</v>
      </c>
      <c r="X57" s="10">
        <v>90000</v>
      </c>
      <c r="Y57" s="10">
        <v>90000</v>
      </c>
      <c r="Z57" s="10">
        <v>90000</v>
      </c>
      <c r="AA57" s="10">
        <v>90000</v>
      </c>
      <c r="AB57" s="10">
        <v>90000</v>
      </c>
      <c r="AC57" s="10">
        <v>90000</v>
      </c>
      <c r="AD57" s="10">
        <v>90000</v>
      </c>
      <c r="AE57" s="10">
        <v>90000</v>
      </c>
      <c r="AF57" s="10">
        <v>90000</v>
      </c>
      <c r="AG57" s="10">
        <v>90000</v>
      </c>
      <c r="AH57" s="10">
        <v>90000</v>
      </c>
      <c r="AI57" s="10">
        <v>90000</v>
      </c>
      <c r="AJ57" s="10">
        <v>90000</v>
      </c>
      <c r="AK57" s="10">
        <v>90000</v>
      </c>
      <c r="AL57" s="10">
        <v>90000</v>
      </c>
      <c r="AM57" s="10">
        <v>90000</v>
      </c>
      <c r="AN57" s="10">
        <v>90000</v>
      </c>
      <c r="AO57" s="10">
        <v>90000</v>
      </c>
      <c r="AP57" s="10">
        <v>90000</v>
      </c>
      <c r="AQ57" s="10">
        <v>90000</v>
      </c>
      <c r="AR57" s="10">
        <v>90000</v>
      </c>
      <c r="AS57" s="10">
        <v>90000</v>
      </c>
      <c r="AT57" s="10">
        <v>90000</v>
      </c>
      <c r="AU57" s="10">
        <v>90000</v>
      </c>
      <c r="AV57" s="10">
        <v>90000</v>
      </c>
      <c r="AW57" s="10">
        <v>90000</v>
      </c>
      <c r="AX57" s="10">
        <v>90000</v>
      </c>
      <c r="AY57" s="10">
        <v>90000</v>
      </c>
      <c r="AZ57" s="10">
        <v>90000</v>
      </c>
      <c r="BA57" s="10">
        <v>90000</v>
      </c>
      <c r="BB57" s="10">
        <v>90000</v>
      </c>
      <c r="BC57" s="10">
        <v>90000</v>
      </c>
      <c r="BD57" s="10">
        <v>90000</v>
      </c>
      <c r="BE57" s="10">
        <v>90000</v>
      </c>
      <c r="BF57" s="10">
        <v>90000</v>
      </c>
      <c r="BG57" s="10">
        <v>90000</v>
      </c>
      <c r="BH57" s="10">
        <v>90000</v>
      </c>
      <c r="BI57" s="10">
        <v>90000</v>
      </c>
      <c r="BJ57" s="10">
        <v>90000</v>
      </c>
      <c r="BK57" s="10">
        <v>90000</v>
      </c>
      <c r="BL57" s="10">
        <v>90000</v>
      </c>
      <c r="BM57" s="10">
        <v>90000</v>
      </c>
    </row>
    <row r="58" spans="1:65" ht="16.5">
      <c r="A58" s="26" t="s">
        <v>118</v>
      </c>
      <c r="B58" s="9" t="s">
        <v>248</v>
      </c>
      <c r="C58" s="10">
        <v>50000</v>
      </c>
      <c r="D58" s="10">
        <v>50000</v>
      </c>
      <c r="E58" s="10">
        <v>50000</v>
      </c>
      <c r="F58" s="10">
        <v>50000</v>
      </c>
      <c r="G58" s="10">
        <v>50000</v>
      </c>
      <c r="H58" s="10">
        <v>50000</v>
      </c>
      <c r="I58" s="10">
        <v>50000</v>
      </c>
      <c r="J58" s="10">
        <v>50000</v>
      </c>
      <c r="K58" s="10">
        <v>50000</v>
      </c>
      <c r="L58" s="10">
        <v>50000</v>
      </c>
      <c r="M58" s="10">
        <v>50000</v>
      </c>
      <c r="N58" s="10">
        <v>50000</v>
      </c>
      <c r="O58" s="10">
        <v>50000</v>
      </c>
      <c r="P58" s="10">
        <v>50000</v>
      </c>
      <c r="Q58" s="10">
        <v>50000</v>
      </c>
      <c r="R58" s="10">
        <v>50000</v>
      </c>
      <c r="S58" s="10">
        <v>50000</v>
      </c>
      <c r="T58" s="10">
        <v>50000</v>
      </c>
      <c r="U58" s="10">
        <v>50000</v>
      </c>
      <c r="V58" s="10">
        <v>50000</v>
      </c>
      <c r="W58" s="10">
        <v>50000</v>
      </c>
      <c r="X58" s="10">
        <v>50000</v>
      </c>
      <c r="Y58" s="10">
        <v>50000</v>
      </c>
      <c r="Z58" s="10">
        <v>50000</v>
      </c>
      <c r="AA58" s="10">
        <v>50000</v>
      </c>
      <c r="AB58" s="10">
        <v>50000</v>
      </c>
      <c r="AC58" s="10">
        <v>50000</v>
      </c>
      <c r="AD58" s="10">
        <v>50000</v>
      </c>
      <c r="AE58" s="10">
        <v>50000</v>
      </c>
      <c r="AF58" s="10">
        <v>50000</v>
      </c>
      <c r="AG58" s="10">
        <v>50000</v>
      </c>
      <c r="AH58" s="10">
        <v>50000</v>
      </c>
      <c r="AI58" s="10">
        <v>50000</v>
      </c>
      <c r="AJ58" s="10">
        <v>50000</v>
      </c>
      <c r="AK58" s="10">
        <v>50000</v>
      </c>
      <c r="AL58" s="10">
        <v>50000</v>
      </c>
      <c r="AM58" s="10">
        <v>50000</v>
      </c>
      <c r="AN58" s="10">
        <v>50000</v>
      </c>
      <c r="AO58" s="10">
        <v>50000</v>
      </c>
      <c r="AP58" s="10">
        <v>50000</v>
      </c>
      <c r="AQ58" s="10">
        <v>50000</v>
      </c>
      <c r="AR58" s="10">
        <v>50000</v>
      </c>
      <c r="AS58" s="10">
        <v>50000</v>
      </c>
      <c r="AT58" s="10">
        <v>50000</v>
      </c>
      <c r="AU58" s="10">
        <v>50000</v>
      </c>
      <c r="AV58" s="10">
        <v>50000</v>
      </c>
      <c r="AW58" s="10">
        <v>50000</v>
      </c>
      <c r="AX58" s="10">
        <v>50000</v>
      </c>
      <c r="AY58" s="10">
        <v>50000</v>
      </c>
      <c r="AZ58" s="10">
        <v>50000</v>
      </c>
      <c r="BA58" s="10">
        <v>50000</v>
      </c>
      <c r="BB58" s="10">
        <v>50000</v>
      </c>
      <c r="BC58" s="10">
        <v>50000</v>
      </c>
      <c r="BD58" s="10">
        <v>50000</v>
      </c>
      <c r="BE58" s="10">
        <v>50000</v>
      </c>
      <c r="BF58" s="10">
        <v>50000</v>
      </c>
      <c r="BG58" s="10">
        <v>50000</v>
      </c>
      <c r="BH58" s="10">
        <v>50000</v>
      </c>
      <c r="BI58" s="10">
        <v>50000</v>
      </c>
      <c r="BJ58" s="10">
        <v>50000</v>
      </c>
      <c r="BK58" s="10">
        <v>50000</v>
      </c>
      <c r="BL58" s="10">
        <v>50000</v>
      </c>
      <c r="BM58" s="10">
        <v>50000</v>
      </c>
    </row>
    <row r="59" spans="1:65" ht="16.5">
      <c r="A59" s="26" t="s">
        <v>120</v>
      </c>
      <c r="B59" s="9" t="s">
        <v>409</v>
      </c>
      <c r="C59" s="10">
        <v>30000</v>
      </c>
      <c r="D59" s="10">
        <v>30000</v>
      </c>
      <c r="E59" s="10">
        <v>30000</v>
      </c>
      <c r="F59" s="10">
        <v>30000</v>
      </c>
      <c r="G59" s="10">
        <v>30000</v>
      </c>
      <c r="H59" s="10">
        <v>30000</v>
      </c>
      <c r="I59" s="10">
        <v>30000</v>
      </c>
      <c r="J59" s="10">
        <v>30000</v>
      </c>
      <c r="K59" s="10">
        <v>30000</v>
      </c>
      <c r="L59" s="10">
        <v>30000</v>
      </c>
      <c r="M59" s="10">
        <v>30000</v>
      </c>
      <c r="N59" s="10">
        <v>30000</v>
      </c>
      <c r="O59" s="10">
        <v>30000</v>
      </c>
      <c r="P59" s="10">
        <v>30000</v>
      </c>
      <c r="Q59" s="10">
        <v>30000</v>
      </c>
      <c r="R59" s="10">
        <v>30000</v>
      </c>
      <c r="S59" s="10">
        <v>30000</v>
      </c>
      <c r="T59" s="10">
        <v>30000</v>
      </c>
      <c r="U59" s="10">
        <v>30000</v>
      </c>
      <c r="V59" s="10">
        <v>30000</v>
      </c>
      <c r="W59" s="10">
        <v>30000</v>
      </c>
      <c r="X59" s="10">
        <v>30000</v>
      </c>
      <c r="Y59" s="10">
        <v>30000</v>
      </c>
      <c r="Z59" s="10">
        <v>30000</v>
      </c>
      <c r="AA59" s="10">
        <v>30000</v>
      </c>
      <c r="AB59" s="10">
        <v>30000</v>
      </c>
      <c r="AC59" s="10">
        <v>30000</v>
      </c>
      <c r="AD59" s="10">
        <v>30000</v>
      </c>
      <c r="AE59" s="10">
        <v>30000</v>
      </c>
      <c r="AF59" s="10">
        <v>30000</v>
      </c>
      <c r="AG59" s="10">
        <v>30000</v>
      </c>
      <c r="AH59" s="10">
        <v>30000</v>
      </c>
      <c r="AI59" s="10">
        <v>30000</v>
      </c>
      <c r="AJ59" s="10">
        <v>30000</v>
      </c>
      <c r="AK59" s="10">
        <v>30000</v>
      </c>
      <c r="AL59" s="10">
        <v>30000</v>
      </c>
      <c r="AM59" s="10">
        <v>30000</v>
      </c>
      <c r="AN59" s="10">
        <v>30000</v>
      </c>
      <c r="AO59" s="10">
        <v>30000</v>
      </c>
      <c r="AP59" s="10">
        <v>30000</v>
      </c>
      <c r="AQ59" s="10">
        <v>30000</v>
      </c>
      <c r="AR59" s="10">
        <v>30000</v>
      </c>
      <c r="AS59" s="10">
        <v>30000</v>
      </c>
      <c r="AT59" s="10">
        <v>30000</v>
      </c>
      <c r="AU59" s="10">
        <v>30000</v>
      </c>
      <c r="AV59" s="10">
        <v>30000</v>
      </c>
      <c r="AW59" s="10">
        <v>30000</v>
      </c>
      <c r="AX59" s="10">
        <v>30000</v>
      </c>
      <c r="AY59" s="10">
        <v>30000</v>
      </c>
      <c r="AZ59" s="10">
        <v>30000</v>
      </c>
      <c r="BA59" s="10">
        <v>30000</v>
      </c>
      <c r="BB59" s="10">
        <v>30000</v>
      </c>
      <c r="BC59" s="10">
        <v>30000</v>
      </c>
      <c r="BD59" s="10">
        <v>30000</v>
      </c>
      <c r="BE59" s="10">
        <v>30000</v>
      </c>
      <c r="BF59" s="10">
        <v>30000</v>
      </c>
      <c r="BG59" s="10">
        <v>30000</v>
      </c>
      <c r="BH59" s="10">
        <v>30000</v>
      </c>
      <c r="BI59" s="10">
        <v>30000</v>
      </c>
      <c r="BJ59" s="10">
        <v>30000</v>
      </c>
      <c r="BK59" s="10">
        <v>30000</v>
      </c>
      <c r="BL59" s="10">
        <v>30000</v>
      </c>
      <c r="BM59" s="10">
        <v>30000</v>
      </c>
    </row>
    <row r="60" spans="1:65" ht="16.5">
      <c r="A60" s="26" t="s">
        <v>410</v>
      </c>
      <c r="B60" s="9" t="s">
        <v>418</v>
      </c>
      <c r="C60" s="10">
        <v>273515</v>
      </c>
      <c r="D60" s="10">
        <v>273515</v>
      </c>
      <c r="E60" s="10">
        <v>273515</v>
      </c>
      <c r="F60" s="10">
        <v>273515</v>
      </c>
      <c r="G60" s="10">
        <v>273515</v>
      </c>
      <c r="H60" s="10">
        <v>273515</v>
      </c>
      <c r="I60" s="10">
        <v>273515</v>
      </c>
      <c r="J60" s="10">
        <v>273515</v>
      </c>
      <c r="K60" s="10">
        <v>273515</v>
      </c>
      <c r="L60" s="10">
        <v>273515</v>
      </c>
      <c r="M60" s="10">
        <v>273515</v>
      </c>
      <c r="N60" s="10">
        <v>273515</v>
      </c>
      <c r="O60" s="10">
        <v>273515</v>
      </c>
      <c r="P60" s="10">
        <v>273515</v>
      </c>
      <c r="Q60" s="10">
        <v>273515</v>
      </c>
      <c r="R60" s="10">
        <v>273515</v>
      </c>
      <c r="S60" s="10">
        <v>273515</v>
      </c>
      <c r="T60" s="10">
        <v>273515</v>
      </c>
      <c r="U60" s="10">
        <v>273515</v>
      </c>
      <c r="V60" s="10">
        <v>273515</v>
      </c>
      <c r="W60" s="10">
        <v>273515</v>
      </c>
      <c r="X60" s="10">
        <v>273515</v>
      </c>
      <c r="Y60" s="10">
        <v>273515</v>
      </c>
      <c r="Z60" s="10">
        <v>273515</v>
      </c>
      <c r="AA60" s="10">
        <v>273515</v>
      </c>
      <c r="AB60" s="10">
        <v>273515</v>
      </c>
      <c r="AC60" s="10">
        <v>273515</v>
      </c>
      <c r="AD60" s="10">
        <v>273515</v>
      </c>
      <c r="AE60" s="10">
        <v>273515</v>
      </c>
      <c r="AF60" s="10">
        <v>273515</v>
      </c>
      <c r="AG60" s="10">
        <v>273515</v>
      </c>
      <c r="AH60" s="10">
        <v>273515</v>
      </c>
      <c r="AI60" s="10">
        <v>273515</v>
      </c>
      <c r="AJ60" s="10">
        <v>273515</v>
      </c>
      <c r="AK60" s="10">
        <v>273515</v>
      </c>
      <c r="AL60" s="10">
        <v>273515</v>
      </c>
      <c r="AM60" s="10">
        <v>273515</v>
      </c>
      <c r="AN60" s="10">
        <v>273515</v>
      </c>
      <c r="AO60" s="10">
        <v>273515</v>
      </c>
      <c r="AP60" s="10">
        <v>273515</v>
      </c>
      <c r="AQ60" s="10">
        <v>273515</v>
      </c>
      <c r="AR60" s="10">
        <v>273515</v>
      </c>
      <c r="AS60" s="10">
        <v>273515</v>
      </c>
      <c r="AT60" s="10">
        <v>273515</v>
      </c>
      <c r="AU60" s="10">
        <v>273515</v>
      </c>
      <c r="AV60" s="10">
        <v>273515</v>
      </c>
      <c r="AW60" s="10">
        <v>273515</v>
      </c>
      <c r="AX60" s="10">
        <v>273515</v>
      </c>
      <c r="AY60" s="10">
        <v>273515</v>
      </c>
      <c r="AZ60" s="10">
        <v>273515</v>
      </c>
      <c r="BA60" s="10">
        <v>273515</v>
      </c>
      <c r="BB60" s="10">
        <v>273515</v>
      </c>
      <c r="BC60" s="10">
        <v>273515</v>
      </c>
      <c r="BD60" s="10">
        <v>273515</v>
      </c>
      <c r="BE60" s="10">
        <v>273515</v>
      </c>
      <c r="BF60" s="10">
        <v>273515</v>
      </c>
      <c r="BG60" s="10">
        <v>273515</v>
      </c>
      <c r="BH60" s="10">
        <v>273515</v>
      </c>
      <c r="BI60" s="10">
        <v>273515</v>
      </c>
      <c r="BJ60" s="10">
        <v>273515</v>
      </c>
      <c r="BK60" s="10">
        <v>273515</v>
      </c>
      <c r="BL60" s="10">
        <v>273515</v>
      </c>
      <c r="BM60" s="10">
        <v>273515</v>
      </c>
    </row>
    <row r="61" spans="1:65" ht="16.5">
      <c r="A61" s="16" t="s">
        <v>122</v>
      </c>
      <c r="B61" s="9" t="s">
        <v>123</v>
      </c>
      <c r="C61" s="10">
        <v>24200</v>
      </c>
      <c r="D61" s="10">
        <v>24200</v>
      </c>
      <c r="E61" s="10">
        <v>24200</v>
      </c>
      <c r="F61" s="10">
        <v>24200</v>
      </c>
      <c r="G61" s="10">
        <v>24200</v>
      </c>
      <c r="H61" s="10">
        <v>24200</v>
      </c>
      <c r="I61" s="10">
        <v>24200</v>
      </c>
      <c r="J61" s="10">
        <v>24200</v>
      </c>
      <c r="K61" s="10">
        <v>24200</v>
      </c>
      <c r="L61" s="10">
        <v>24200</v>
      </c>
      <c r="M61" s="10">
        <v>24200</v>
      </c>
      <c r="N61" s="10">
        <v>24200</v>
      </c>
      <c r="O61" s="10">
        <v>24200</v>
      </c>
      <c r="P61" s="10">
        <v>24200</v>
      </c>
      <c r="Q61" s="10">
        <v>24200</v>
      </c>
      <c r="R61" s="10">
        <v>24200</v>
      </c>
      <c r="S61" s="10">
        <v>24200</v>
      </c>
      <c r="T61" s="10">
        <v>24200</v>
      </c>
      <c r="U61" s="10">
        <v>24200</v>
      </c>
      <c r="V61" s="10">
        <v>24200</v>
      </c>
      <c r="W61" s="10">
        <v>24200</v>
      </c>
      <c r="X61" s="10">
        <v>24200</v>
      </c>
      <c r="Y61" s="10">
        <v>24200</v>
      </c>
      <c r="Z61" s="10">
        <v>24200</v>
      </c>
      <c r="AA61" s="10">
        <v>24200</v>
      </c>
      <c r="AB61" s="10">
        <v>24200</v>
      </c>
      <c r="AC61" s="10">
        <v>24200</v>
      </c>
      <c r="AD61" s="10">
        <v>24200</v>
      </c>
      <c r="AE61" s="10">
        <v>24200</v>
      </c>
      <c r="AF61" s="10">
        <v>24200</v>
      </c>
      <c r="AG61" s="10">
        <v>24200</v>
      </c>
      <c r="AH61" s="10">
        <v>24200</v>
      </c>
      <c r="AI61" s="10">
        <v>24200</v>
      </c>
      <c r="AJ61" s="10">
        <v>24200</v>
      </c>
      <c r="AK61" s="10">
        <v>24200</v>
      </c>
      <c r="AL61" s="10">
        <v>24200</v>
      </c>
      <c r="AM61" s="10">
        <v>24200</v>
      </c>
      <c r="AN61" s="10">
        <v>24200</v>
      </c>
      <c r="AO61" s="10">
        <v>24200</v>
      </c>
      <c r="AP61" s="10">
        <v>24200</v>
      </c>
      <c r="AQ61" s="10">
        <v>24200</v>
      </c>
      <c r="AR61" s="10">
        <v>24200</v>
      </c>
      <c r="AS61" s="10">
        <v>24200</v>
      </c>
      <c r="AT61" s="10">
        <v>24200</v>
      </c>
      <c r="AU61" s="10">
        <v>24200</v>
      </c>
      <c r="AV61" s="10">
        <v>24200</v>
      </c>
      <c r="AW61" s="10">
        <v>24200</v>
      </c>
      <c r="AX61" s="10">
        <v>24200</v>
      </c>
      <c r="AY61" s="10">
        <v>24200</v>
      </c>
      <c r="AZ61" s="10">
        <v>24200</v>
      </c>
      <c r="BA61" s="10">
        <v>24200</v>
      </c>
      <c r="BB61" s="10">
        <v>24200</v>
      </c>
      <c r="BC61" s="10">
        <v>24200</v>
      </c>
      <c r="BD61" s="10">
        <v>24200</v>
      </c>
      <c r="BE61" s="10">
        <v>24200</v>
      </c>
      <c r="BF61" s="10">
        <v>24200</v>
      </c>
      <c r="BG61" s="10">
        <v>24200</v>
      </c>
      <c r="BH61" s="10">
        <v>24200</v>
      </c>
      <c r="BI61" s="10">
        <v>24200</v>
      </c>
      <c r="BJ61" s="10">
        <v>24200</v>
      </c>
      <c r="BK61" s="10">
        <v>24200</v>
      </c>
      <c r="BL61" s="10">
        <v>24200</v>
      </c>
      <c r="BM61" s="10">
        <v>24200</v>
      </c>
    </row>
    <row r="62" spans="1:65" ht="16.5">
      <c r="A62" s="16" t="s">
        <v>122</v>
      </c>
      <c r="B62" s="9" t="s">
        <v>124</v>
      </c>
      <c r="C62" s="10">
        <v>22000</v>
      </c>
      <c r="D62" s="10">
        <v>22000</v>
      </c>
      <c r="E62" s="10">
        <v>22000</v>
      </c>
      <c r="F62" s="10">
        <v>22000</v>
      </c>
      <c r="G62" s="10">
        <v>22000</v>
      </c>
      <c r="H62" s="10">
        <v>22000</v>
      </c>
      <c r="I62" s="10">
        <v>22000</v>
      </c>
      <c r="J62" s="10">
        <v>22000</v>
      </c>
      <c r="K62" s="10">
        <v>22000</v>
      </c>
      <c r="L62" s="10">
        <v>22000</v>
      </c>
      <c r="M62" s="10">
        <v>22000</v>
      </c>
      <c r="N62" s="10">
        <v>22000</v>
      </c>
      <c r="O62" s="10">
        <v>22000</v>
      </c>
      <c r="P62" s="10">
        <v>22000</v>
      </c>
      <c r="Q62" s="10">
        <v>22000</v>
      </c>
      <c r="R62" s="10">
        <v>22000</v>
      </c>
      <c r="S62" s="10">
        <v>22000</v>
      </c>
      <c r="T62" s="10">
        <v>22000</v>
      </c>
      <c r="U62" s="10">
        <v>22000</v>
      </c>
      <c r="V62" s="10">
        <v>22000</v>
      </c>
      <c r="W62" s="10">
        <v>22000</v>
      </c>
      <c r="X62" s="10">
        <v>22000</v>
      </c>
      <c r="Y62" s="10">
        <v>22000</v>
      </c>
      <c r="Z62" s="10">
        <v>22000</v>
      </c>
      <c r="AA62" s="10">
        <v>22000</v>
      </c>
      <c r="AB62" s="10">
        <v>22000</v>
      </c>
      <c r="AC62" s="10">
        <v>22000</v>
      </c>
      <c r="AD62" s="10">
        <v>22000</v>
      </c>
      <c r="AE62" s="10">
        <v>22000</v>
      </c>
      <c r="AF62" s="10">
        <v>22000</v>
      </c>
      <c r="AG62" s="10">
        <v>22000</v>
      </c>
      <c r="AH62" s="10">
        <v>22000</v>
      </c>
      <c r="AI62" s="10">
        <v>22000</v>
      </c>
      <c r="AJ62" s="10">
        <v>22000</v>
      </c>
      <c r="AK62" s="10">
        <v>22000</v>
      </c>
      <c r="AL62" s="10">
        <v>22000</v>
      </c>
      <c r="AM62" s="10">
        <v>22000</v>
      </c>
      <c r="AN62" s="10">
        <v>22000</v>
      </c>
      <c r="AO62" s="10">
        <v>22000</v>
      </c>
      <c r="AP62" s="10">
        <v>22000</v>
      </c>
      <c r="AQ62" s="10">
        <v>22000</v>
      </c>
      <c r="AR62" s="10">
        <v>22000</v>
      </c>
      <c r="AS62" s="10">
        <v>22000</v>
      </c>
      <c r="AT62" s="10">
        <v>22000</v>
      </c>
      <c r="AU62" s="10">
        <v>22000</v>
      </c>
      <c r="AV62" s="10">
        <v>22000</v>
      </c>
      <c r="AW62" s="10">
        <v>22000</v>
      </c>
      <c r="AX62" s="10">
        <v>22000</v>
      </c>
      <c r="AY62" s="10">
        <v>22000</v>
      </c>
      <c r="AZ62" s="10">
        <v>22000</v>
      </c>
      <c r="BA62" s="10">
        <v>22000</v>
      </c>
      <c r="BB62" s="10">
        <v>22000</v>
      </c>
      <c r="BC62" s="10">
        <v>22000</v>
      </c>
      <c r="BD62" s="10">
        <v>22000</v>
      </c>
      <c r="BE62" s="10">
        <v>22000</v>
      </c>
      <c r="BF62" s="10">
        <v>22000</v>
      </c>
      <c r="BG62" s="10">
        <v>22000</v>
      </c>
      <c r="BH62" s="10">
        <v>22000</v>
      </c>
      <c r="BI62" s="10">
        <v>22000</v>
      </c>
      <c r="BJ62" s="10">
        <v>22000</v>
      </c>
      <c r="BK62" s="10">
        <v>22000</v>
      </c>
      <c r="BL62" s="10">
        <v>22000</v>
      </c>
      <c r="BM62" s="10">
        <v>22000</v>
      </c>
    </row>
    <row r="63" spans="1:65" ht="16.5">
      <c r="A63" s="16" t="s">
        <v>122</v>
      </c>
      <c r="B63" s="9" t="s">
        <v>411</v>
      </c>
      <c r="C63" s="10">
        <v>24200</v>
      </c>
      <c r="D63" s="10">
        <v>24200</v>
      </c>
      <c r="E63" s="10">
        <v>24200</v>
      </c>
      <c r="F63" s="10">
        <v>24200</v>
      </c>
      <c r="G63" s="10">
        <v>24200</v>
      </c>
      <c r="H63" s="10">
        <v>24200</v>
      </c>
      <c r="I63" s="10">
        <v>24200</v>
      </c>
      <c r="J63" s="10">
        <v>24200</v>
      </c>
      <c r="K63" s="10">
        <v>24200</v>
      </c>
      <c r="L63" s="10">
        <v>24200</v>
      </c>
      <c r="M63" s="10">
        <v>24200</v>
      </c>
      <c r="N63" s="10">
        <v>24200</v>
      </c>
      <c r="O63" s="10">
        <v>24200</v>
      </c>
      <c r="P63" s="10">
        <v>24200</v>
      </c>
      <c r="Q63" s="10">
        <v>24200</v>
      </c>
      <c r="R63" s="10">
        <v>24200</v>
      </c>
      <c r="S63" s="10">
        <v>24200</v>
      </c>
      <c r="T63" s="10">
        <v>24200</v>
      </c>
      <c r="U63" s="10">
        <v>24200</v>
      </c>
      <c r="V63" s="10">
        <v>24200</v>
      </c>
      <c r="W63" s="10">
        <v>24200</v>
      </c>
      <c r="X63" s="10">
        <v>24200</v>
      </c>
      <c r="Y63" s="10">
        <v>24200</v>
      </c>
      <c r="Z63" s="10">
        <v>24200</v>
      </c>
      <c r="AA63" s="10">
        <v>24200</v>
      </c>
      <c r="AB63" s="10">
        <v>24200</v>
      </c>
      <c r="AC63" s="10">
        <v>24200</v>
      </c>
      <c r="AD63" s="10">
        <v>24200</v>
      </c>
      <c r="AE63" s="10">
        <v>24200</v>
      </c>
      <c r="AF63" s="10">
        <v>24200</v>
      </c>
      <c r="AG63" s="10">
        <v>24200</v>
      </c>
      <c r="AH63" s="10">
        <v>24200</v>
      </c>
      <c r="AI63" s="10">
        <v>24200</v>
      </c>
      <c r="AJ63" s="10">
        <v>24200</v>
      </c>
      <c r="AK63" s="10">
        <v>24200</v>
      </c>
      <c r="AL63" s="10">
        <v>24200</v>
      </c>
      <c r="AM63" s="10">
        <v>24200</v>
      </c>
      <c r="AN63" s="10">
        <v>24200</v>
      </c>
      <c r="AO63" s="10">
        <v>24200</v>
      </c>
      <c r="AP63" s="10">
        <v>24200</v>
      </c>
      <c r="AQ63" s="10">
        <v>24200</v>
      </c>
      <c r="AR63" s="10">
        <v>24200</v>
      </c>
      <c r="AS63" s="10">
        <v>24200</v>
      </c>
      <c r="AT63" s="10">
        <v>24200</v>
      </c>
      <c r="AU63" s="10">
        <v>24200</v>
      </c>
      <c r="AV63" s="10">
        <v>24200</v>
      </c>
      <c r="AW63" s="10">
        <v>24200</v>
      </c>
      <c r="AX63" s="10">
        <v>24200</v>
      </c>
      <c r="AY63" s="10">
        <v>24200</v>
      </c>
      <c r="AZ63" s="10">
        <v>24200</v>
      </c>
      <c r="BA63" s="10">
        <v>24200</v>
      </c>
      <c r="BB63" s="10">
        <v>24200</v>
      </c>
      <c r="BC63" s="10">
        <v>24200</v>
      </c>
      <c r="BD63" s="10">
        <v>24200</v>
      </c>
      <c r="BE63" s="10">
        <v>24200</v>
      </c>
      <c r="BF63" s="10">
        <v>24200</v>
      </c>
      <c r="BG63" s="10">
        <v>24200</v>
      </c>
      <c r="BH63" s="10">
        <v>24200</v>
      </c>
      <c r="BI63" s="10">
        <v>24200</v>
      </c>
      <c r="BJ63" s="10">
        <v>24200</v>
      </c>
      <c r="BK63" s="10">
        <v>24200</v>
      </c>
      <c r="BL63" s="10">
        <v>24200</v>
      </c>
      <c r="BM63" s="10">
        <v>24200</v>
      </c>
    </row>
    <row r="64" spans="1:65" ht="17.25" thickBot="1">
      <c r="A64" s="121" t="s">
        <v>127</v>
      </c>
      <c r="B64" s="30" t="s">
        <v>128</v>
      </c>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row>
    <row r="65" spans="1:65" ht="13.5" thickBot="1">
      <c r="A65" s="32"/>
      <c r="B65" s="33" t="s">
        <v>129</v>
      </c>
      <c r="C65" s="35">
        <f t="shared" ref="C65:AH65" si="1">SUM(C4:C64)</f>
        <v>8660420.0999999996</v>
      </c>
      <c r="D65" s="35">
        <f t="shared" si="1"/>
        <v>8697770.0999999996</v>
      </c>
      <c r="E65" s="35">
        <f t="shared" si="1"/>
        <v>8697770.0999999996</v>
      </c>
      <c r="F65" s="35">
        <f t="shared" si="1"/>
        <v>8697770.0999999996</v>
      </c>
      <c r="G65" s="35">
        <f t="shared" si="1"/>
        <v>8697770.0999999996</v>
      </c>
      <c r="H65" s="35">
        <f t="shared" si="1"/>
        <v>8697770.0999999996</v>
      </c>
      <c r="I65" s="35">
        <f t="shared" si="1"/>
        <v>8697770.0999999996</v>
      </c>
      <c r="J65" s="35">
        <f t="shared" si="1"/>
        <v>8986138.0999999996</v>
      </c>
      <c r="K65" s="35">
        <f t="shared" si="1"/>
        <v>8986138.0999999996</v>
      </c>
      <c r="L65" s="35">
        <f t="shared" si="1"/>
        <v>8986138.0999999996</v>
      </c>
      <c r="M65" s="35">
        <f t="shared" si="1"/>
        <v>8986138.0999999996</v>
      </c>
      <c r="N65" s="35">
        <f t="shared" si="1"/>
        <v>8986138.0999999996</v>
      </c>
      <c r="O65" s="35">
        <f t="shared" si="1"/>
        <v>9261601</v>
      </c>
      <c r="P65" s="35">
        <f t="shared" si="1"/>
        <v>9261601</v>
      </c>
      <c r="Q65" s="35">
        <f t="shared" si="1"/>
        <v>9261601</v>
      </c>
      <c r="R65" s="35">
        <f t="shared" si="1"/>
        <v>9261601</v>
      </c>
      <c r="S65" s="35">
        <f t="shared" si="1"/>
        <v>9261601</v>
      </c>
      <c r="T65" s="35">
        <f t="shared" si="1"/>
        <v>9261601</v>
      </c>
      <c r="U65" s="35">
        <f t="shared" si="1"/>
        <v>9261601</v>
      </c>
      <c r="V65" s="35">
        <f t="shared" si="1"/>
        <v>9261601</v>
      </c>
      <c r="W65" s="35">
        <f t="shared" si="1"/>
        <v>9261601</v>
      </c>
      <c r="X65" s="35">
        <f t="shared" si="1"/>
        <v>9261601</v>
      </c>
      <c r="Y65" s="35">
        <f t="shared" si="1"/>
        <v>9261601</v>
      </c>
      <c r="Z65" s="35">
        <f t="shared" si="1"/>
        <v>9261601</v>
      </c>
      <c r="AA65" s="35">
        <f t="shared" si="1"/>
        <v>9345453</v>
      </c>
      <c r="AB65" s="35">
        <f t="shared" si="1"/>
        <v>9345453</v>
      </c>
      <c r="AC65" s="35">
        <f t="shared" si="1"/>
        <v>9345453</v>
      </c>
      <c r="AD65" s="35">
        <f t="shared" si="1"/>
        <v>9345453</v>
      </c>
      <c r="AE65" s="35">
        <f t="shared" si="1"/>
        <v>9345453</v>
      </c>
      <c r="AF65" s="35">
        <f t="shared" si="1"/>
        <v>9345453</v>
      </c>
      <c r="AG65" s="35">
        <f t="shared" si="1"/>
        <v>9345453</v>
      </c>
      <c r="AH65" s="35">
        <f t="shared" si="1"/>
        <v>9345453</v>
      </c>
      <c r="AI65" s="35">
        <f t="shared" ref="AI65:BN65" si="2">SUM(AI4:AI64)</f>
        <v>9345453</v>
      </c>
      <c r="AJ65" s="35">
        <f t="shared" si="2"/>
        <v>9345453</v>
      </c>
      <c r="AK65" s="35">
        <f t="shared" si="2"/>
        <v>9345453</v>
      </c>
      <c r="AL65" s="35">
        <f t="shared" si="2"/>
        <v>9345453</v>
      </c>
      <c r="AM65" s="35">
        <f t="shared" si="2"/>
        <v>9394852</v>
      </c>
      <c r="AN65" s="35">
        <f t="shared" si="2"/>
        <v>9394852</v>
      </c>
      <c r="AO65" s="35">
        <f t="shared" si="2"/>
        <v>9394852</v>
      </c>
      <c r="AP65" s="35">
        <f t="shared" si="2"/>
        <v>9394852</v>
      </c>
      <c r="AQ65" s="35">
        <f t="shared" si="2"/>
        <v>9394852</v>
      </c>
      <c r="AR65" s="35">
        <f t="shared" si="2"/>
        <v>9394852</v>
      </c>
      <c r="AS65" s="35">
        <f t="shared" si="2"/>
        <v>9394852</v>
      </c>
      <c r="AT65" s="35">
        <f t="shared" si="2"/>
        <v>9394852</v>
      </c>
      <c r="AU65" s="35">
        <f t="shared" si="2"/>
        <v>9394852</v>
      </c>
      <c r="AV65" s="35">
        <f t="shared" si="2"/>
        <v>9394852</v>
      </c>
      <c r="AW65" s="35">
        <f t="shared" si="2"/>
        <v>9394852</v>
      </c>
      <c r="AX65" s="35">
        <f t="shared" si="2"/>
        <v>9394852</v>
      </c>
      <c r="AY65" s="35">
        <f t="shared" si="2"/>
        <v>9439119</v>
      </c>
      <c r="AZ65" s="35">
        <f t="shared" si="2"/>
        <v>9439119</v>
      </c>
      <c r="BA65" s="35">
        <f t="shared" si="2"/>
        <v>9439119</v>
      </c>
      <c r="BB65" s="35">
        <f t="shared" si="2"/>
        <v>9439119</v>
      </c>
      <c r="BC65" s="35">
        <f t="shared" si="2"/>
        <v>9439119</v>
      </c>
      <c r="BD65" s="35">
        <f t="shared" si="2"/>
        <v>9439119</v>
      </c>
      <c r="BE65" s="35">
        <f t="shared" si="2"/>
        <v>9439119</v>
      </c>
      <c r="BF65" s="35">
        <f t="shared" si="2"/>
        <v>9439119</v>
      </c>
      <c r="BG65" s="35">
        <f t="shared" si="2"/>
        <v>9439119</v>
      </c>
      <c r="BH65" s="35">
        <f t="shared" si="2"/>
        <v>9439119</v>
      </c>
      <c r="BI65" s="35">
        <f t="shared" si="2"/>
        <v>9439119</v>
      </c>
      <c r="BJ65" s="35">
        <f t="shared" si="2"/>
        <v>9439119</v>
      </c>
      <c r="BK65" s="35">
        <f t="shared" ref="BK65:BM65" si="3">SUM(BK4:BK64)</f>
        <v>9439119</v>
      </c>
      <c r="BL65" s="35">
        <f t="shared" si="3"/>
        <v>9439119</v>
      </c>
      <c r="BM65" s="35">
        <f t="shared" si="3"/>
        <v>9439119</v>
      </c>
    </row>
    <row r="66" spans="1:65">
      <c r="B66" s="37" t="s">
        <v>130</v>
      </c>
      <c r="C66" s="39">
        <f>C65*10%</f>
        <v>866042.01</v>
      </c>
      <c r="D66" s="39">
        <f t="shared" ref="D66:N66" si="4">D65*10%</f>
        <v>869777.01</v>
      </c>
      <c r="E66" s="39">
        <f t="shared" si="4"/>
        <v>869777.01</v>
      </c>
      <c r="F66" s="39">
        <f t="shared" si="4"/>
        <v>869777.01</v>
      </c>
      <c r="G66" s="39">
        <f t="shared" si="4"/>
        <v>869777.01</v>
      </c>
      <c r="H66" s="39">
        <f t="shared" si="4"/>
        <v>869777.01</v>
      </c>
      <c r="I66" s="39">
        <f t="shared" si="4"/>
        <v>869777.01</v>
      </c>
      <c r="J66" s="39">
        <f t="shared" si="4"/>
        <v>898613.81</v>
      </c>
      <c r="K66" s="39">
        <f t="shared" si="4"/>
        <v>898613.81</v>
      </c>
      <c r="L66" s="39">
        <f t="shared" si="4"/>
        <v>898613.81</v>
      </c>
      <c r="M66" s="39">
        <f t="shared" si="4"/>
        <v>898613.81</v>
      </c>
      <c r="N66" s="39">
        <f t="shared" si="4"/>
        <v>898613.81</v>
      </c>
      <c r="O66" s="39">
        <f>O65*10%</f>
        <v>926160.10000000009</v>
      </c>
      <c r="P66" s="39">
        <f t="shared" ref="P66:Z66" si="5">P65*10%</f>
        <v>926160.10000000009</v>
      </c>
      <c r="Q66" s="39">
        <f t="shared" si="5"/>
        <v>926160.10000000009</v>
      </c>
      <c r="R66" s="39">
        <f t="shared" si="5"/>
        <v>926160.10000000009</v>
      </c>
      <c r="S66" s="39">
        <f t="shared" si="5"/>
        <v>926160.10000000009</v>
      </c>
      <c r="T66" s="39">
        <f t="shared" si="5"/>
        <v>926160.10000000009</v>
      </c>
      <c r="U66" s="39">
        <f t="shared" si="5"/>
        <v>926160.10000000009</v>
      </c>
      <c r="V66" s="39">
        <f t="shared" si="5"/>
        <v>926160.10000000009</v>
      </c>
      <c r="W66" s="39">
        <f t="shared" si="5"/>
        <v>926160.10000000009</v>
      </c>
      <c r="X66" s="39">
        <f t="shared" si="5"/>
        <v>926160.10000000009</v>
      </c>
      <c r="Y66" s="39">
        <f t="shared" si="5"/>
        <v>926160.10000000009</v>
      </c>
      <c r="Z66" s="39">
        <f t="shared" si="5"/>
        <v>926160.10000000009</v>
      </c>
      <c r="AA66" s="39">
        <f>AA65*10%</f>
        <v>934545.3</v>
      </c>
      <c r="AB66" s="39">
        <f t="shared" ref="AB66:AL66" si="6">AB65*10%</f>
        <v>934545.3</v>
      </c>
      <c r="AC66" s="39">
        <f t="shared" si="6"/>
        <v>934545.3</v>
      </c>
      <c r="AD66" s="39">
        <f t="shared" si="6"/>
        <v>934545.3</v>
      </c>
      <c r="AE66" s="39">
        <f t="shared" si="6"/>
        <v>934545.3</v>
      </c>
      <c r="AF66" s="39">
        <f t="shared" si="6"/>
        <v>934545.3</v>
      </c>
      <c r="AG66" s="39">
        <f t="shared" si="6"/>
        <v>934545.3</v>
      </c>
      <c r="AH66" s="39">
        <f t="shared" si="6"/>
        <v>934545.3</v>
      </c>
      <c r="AI66" s="39">
        <f t="shared" si="6"/>
        <v>934545.3</v>
      </c>
      <c r="AJ66" s="39">
        <f t="shared" si="6"/>
        <v>934545.3</v>
      </c>
      <c r="AK66" s="39">
        <f t="shared" si="6"/>
        <v>934545.3</v>
      </c>
      <c r="AL66" s="39">
        <f t="shared" si="6"/>
        <v>934545.3</v>
      </c>
      <c r="AM66" s="39">
        <f>AM65*10%</f>
        <v>939485.20000000007</v>
      </c>
      <c r="AN66" s="39">
        <f t="shared" ref="AN66:AX66" si="7">AN65*10%</f>
        <v>939485.20000000007</v>
      </c>
      <c r="AO66" s="39">
        <f t="shared" si="7"/>
        <v>939485.20000000007</v>
      </c>
      <c r="AP66" s="39">
        <f t="shared" si="7"/>
        <v>939485.20000000007</v>
      </c>
      <c r="AQ66" s="39">
        <f t="shared" si="7"/>
        <v>939485.20000000007</v>
      </c>
      <c r="AR66" s="39">
        <f t="shared" si="7"/>
        <v>939485.20000000007</v>
      </c>
      <c r="AS66" s="39">
        <f t="shared" si="7"/>
        <v>939485.20000000007</v>
      </c>
      <c r="AT66" s="39">
        <f t="shared" si="7"/>
        <v>939485.20000000007</v>
      </c>
      <c r="AU66" s="39">
        <f t="shared" si="7"/>
        <v>939485.20000000007</v>
      </c>
      <c r="AV66" s="39">
        <f t="shared" si="7"/>
        <v>939485.20000000007</v>
      </c>
      <c r="AW66" s="39">
        <f t="shared" si="7"/>
        <v>939485.20000000007</v>
      </c>
      <c r="AX66" s="39">
        <f t="shared" si="7"/>
        <v>939485.20000000007</v>
      </c>
      <c r="AY66" s="39">
        <f>AY65*10%</f>
        <v>943911.9</v>
      </c>
      <c r="AZ66" s="39">
        <f t="shared" ref="AZ66:BJ66" si="8">AZ65*10%</f>
        <v>943911.9</v>
      </c>
      <c r="BA66" s="39">
        <f t="shared" si="8"/>
        <v>943911.9</v>
      </c>
      <c r="BB66" s="39">
        <f t="shared" si="8"/>
        <v>943911.9</v>
      </c>
      <c r="BC66" s="39">
        <f t="shared" si="8"/>
        <v>943911.9</v>
      </c>
      <c r="BD66" s="39">
        <f t="shared" si="8"/>
        <v>943911.9</v>
      </c>
      <c r="BE66" s="39">
        <f t="shared" si="8"/>
        <v>943911.9</v>
      </c>
      <c r="BF66" s="39">
        <f t="shared" si="8"/>
        <v>943911.9</v>
      </c>
      <c r="BG66" s="39">
        <f t="shared" si="8"/>
        <v>943911.9</v>
      </c>
      <c r="BH66" s="39">
        <f t="shared" si="8"/>
        <v>943911.9</v>
      </c>
      <c r="BI66" s="39">
        <f t="shared" si="8"/>
        <v>943911.9</v>
      </c>
      <c r="BJ66" s="39">
        <f t="shared" si="8"/>
        <v>943911.9</v>
      </c>
      <c r="BK66" s="39">
        <f t="shared" ref="BK66:BM66" si="9">BK65*10%</f>
        <v>943911.9</v>
      </c>
      <c r="BL66" s="39">
        <f t="shared" si="9"/>
        <v>943911.9</v>
      </c>
      <c r="BM66" s="39">
        <f t="shared" si="9"/>
        <v>943911.9</v>
      </c>
    </row>
    <row r="67" spans="1:65">
      <c r="B67" s="37" t="s">
        <v>131</v>
      </c>
      <c r="C67" s="39">
        <f>+C65-C66</f>
        <v>7794378.0899999999</v>
      </c>
      <c r="D67" s="39">
        <f t="shared" ref="D67:N67" si="10">+D65-D66</f>
        <v>7827993.0899999999</v>
      </c>
      <c r="E67" s="39">
        <f t="shared" si="10"/>
        <v>7827993.0899999999</v>
      </c>
      <c r="F67" s="39">
        <f t="shared" si="10"/>
        <v>7827993.0899999999</v>
      </c>
      <c r="G67" s="39">
        <f t="shared" si="10"/>
        <v>7827993.0899999999</v>
      </c>
      <c r="H67" s="39">
        <f t="shared" si="10"/>
        <v>7827993.0899999999</v>
      </c>
      <c r="I67" s="39">
        <f t="shared" si="10"/>
        <v>7827993.0899999999</v>
      </c>
      <c r="J67" s="39">
        <f t="shared" si="10"/>
        <v>8087524.2899999991</v>
      </c>
      <c r="K67" s="39">
        <f t="shared" si="10"/>
        <v>8087524.2899999991</v>
      </c>
      <c r="L67" s="39">
        <f t="shared" si="10"/>
        <v>8087524.2899999991</v>
      </c>
      <c r="M67" s="39">
        <f t="shared" si="10"/>
        <v>8087524.2899999991</v>
      </c>
      <c r="N67" s="39">
        <f t="shared" si="10"/>
        <v>8087524.2899999991</v>
      </c>
      <c r="O67" s="39">
        <f>+O65-O66</f>
        <v>8335440.9000000004</v>
      </c>
      <c r="P67" s="39">
        <f t="shared" ref="P67:Z67" si="11">+P65-P66</f>
        <v>8335440.9000000004</v>
      </c>
      <c r="Q67" s="39">
        <f t="shared" si="11"/>
        <v>8335440.9000000004</v>
      </c>
      <c r="R67" s="39">
        <f t="shared" si="11"/>
        <v>8335440.9000000004</v>
      </c>
      <c r="S67" s="39">
        <f t="shared" si="11"/>
        <v>8335440.9000000004</v>
      </c>
      <c r="T67" s="39">
        <f t="shared" si="11"/>
        <v>8335440.9000000004</v>
      </c>
      <c r="U67" s="39">
        <f t="shared" si="11"/>
        <v>8335440.9000000004</v>
      </c>
      <c r="V67" s="39">
        <f t="shared" si="11"/>
        <v>8335440.9000000004</v>
      </c>
      <c r="W67" s="39">
        <f t="shared" si="11"/>
        <v>8335440.9000000004</v>
      </c>
      <c r="X67" s="39">
        <f t="shared" si="11"/>
        <v>8335440.9000000004</v>
      </c>
      <c r="Y67" s="39">
        <f t="shared" si="11"/>
        <v>8335440.9000000004</v>
      </c>
      <c r="Z67" s="39">
        <f t="shared" si="11"/>
        <v>8335440.9000000004</v>
      </c>
      <c r="AA67" s="39">
        <f>+AA65-AA66</f>
        <v>8410907.6999999993</v>
      </c>
      <c r="AB67" s="39">
        <f t="shared" ref="AB67:AL67" si="12">+AB65-AB66</f>
        <v>8410907.6999999993</v>
      </c>
      <c r="AC67" s="39">
        <f t="shared" si="12"/>
        <v>8410907.6999999993</v>
      </c>
      <c r="AD67" s="39">
        <f t="shared" si="12"/>
        <v>8410907.6999999993</v>
      </c>
      <c r="AE67" s="39">
        <f t="shared" si="12"/>
        <v>8410907.6999999993</v>
      </c>
      <c r="AF67" s="39">
        <f t="shared" si="12"/>
        <v>8410907.6999999993</v>
      </c>
      <c r="AG67" s="39">
        <f t="shared" si="12"/>
        <v>8410907.6999999993</v>
      </c>
      <c r="AH67" s="39">
        <f t="shared" si="12"/>
        <v>8410907.6999999993</v>
      </c>
      <c r="AI67" s="39">
        <f t="shared" si="12"/>
        <v>8410907.6999999993</v>
      </c>
      <c r="AJ67" s="39">
        <f t="shared" si="12"/>
        <v>8410907.6999999993</v>
      </c>
      <c r="AK67" s="39">
        <f t="shared" si="12"/>
        <v>8410907.6999999993</v>
      </c>
      <c r="AL67" s="39">
        <f t="shared" si="12"/>
        <v>8410907.6999999993</v>
      </c>
      <c r="AM67" s="39">
        <f>+AM65-AM66</f>
        <v>8455366.8000000007</v>
      </c>
      <c r="AN67" s="39">
        <f t="shared" ref="AN67:AX67" si="13">+AN65-AN66</f>
        <v>8455366.8000000007</v>
      </c>
      <c r="AO67" s="39">
        <f t="shared" si="13"/>
        <v>8455366.8000000007</v>
      </c>
      <c r="AP67" s="39">
        <f t="shared" si="13"/>
        <v>8455366.8000000007</v>
      </c>
      <c r="AQ67" s="39">
        <f t="shared" si="13"/>
        <v>8455366.8000000007</v>
      </c>
      <c r="AR67" s="39">
        <f t="shared" si="13"/>
        <v>8455366.8000000007</v>
      </c>
      <c r="AS67" s="39">
        <f t="shared" si="13"/>
        <v>8455366.8000000007</v>
      </c>
      <c r="AT67" s="39">
        <f t="shared" si="13"/>
        <v>8455366.8000000007</v>
      </c>
      <c r="AU67" s="39">
        <f t="shared" si="13"/>
        <v>8455366.8000000007</v>
      </c>
      <c r="AV67" s="39">
        <f t="shared" si="13"/>
        <v>8455366.8000000007</v>
      </c>
      <c r="AW67" s="39">
        <f t="shared" si="13"/>
        <v>8455366.8000000007</v>
      </c>
      <c r="AX67" s="39">
        <f t="shared" si="13"/>
        <v>8455366.8000000007</v>
      </c>
      <c r="AY67" s="39">
        <f>+AY65-AY66</f>
        <v>8495207.0999999996</v>
      </c>
      <c r="AZ67" s="39">
        <f t="shared" ref="AZ67:BJ67" si="14">+AZ65-AZ66</f>
        <v>8495207.0999999996</v>
      </c>
      <c r="BA67" s="39">
        <f t="shared" si="14"/>
        <v>8495207.0999999996</v>
      </c>
      <c r="BB67" s="39">
        <f t="shared" si="14"/>
        <v>8495207.0999999996</v>
      </c>
      <c r="BC67" s="39">
        <f t="shared" si="14"/>
        <v>8495207.0999999996</v>
      </c>
      <c r="BD67" s="39">
        <f t="shared" si="14"/>
        <v>8495207.0999999996</v>
      </c>
      <c r="BE67" s="39">
        <f t="shared" si="14"/>
        <v>8495207.0999999996</v>
      </c>
      <c r="BF67" s="39">
        <f t="shared" si="14"/>
        <v>8495207.0999999996</v>
      </c>
      <c r="BG67" s="39">
        <f t="shared" si="14"/>
        <v>8495207.0999999996</v>
      </c>
      <c r="BH67" s="39">
        <f t="shared" si="14"/>
        <v>8495207.0999999996</v>
      </c>
      <c r="BI67" s="39">
        <f t="shared" si="14"/>
        <v>8495207.0999999996</v>
      </c>
      <c r="BJ67" s="39">
        <f t="shared" si="14"/>
        <v>8495207.0999999996</v>
      </c>
      <c r="BK67" s="39">
        <f t="shared" ref="BK67:BM67" si="15">+BK65-BK66</f>
        <v>8495207.0999999996</v>
      </c>
      <c r="BL67" s="39">
        <f t="shared" si="15"/>
        <v>8495207.0999999996</v>
      </c>
      <c r="BM67" s="39">
        <f t="shared" si="15"/>
        <v>8495207.0999999996</v>
      </c>
    </row>
    <row r="68" spans="1:65">
      <c r="B68" s="37" t="s">
        <v>132</v>
      </c>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row>
    <row r="69" spans="1:65">
      <c r="B69" s="37" t="s">
        <v>133</v>
      </c>
      <c r="C69" s="35">
        <f>SUM(C67:C68)</f>
        <v>7794378.0899999999</v>
      </c>
      <c r="D69" s="35">
        <f t="shared" ref="D69:N69" si="16">SUM(D67:D68)</f>
        <v>7827993.0899999999</v>
      </c>
      <c r="E69" s="35">
        <f t="shared" si="16"/>
        <v>7827993.0899999999</v>
      </c>
      <c r="F69" s="35">
        <f t="shared" si="16"/>
        <v>7827993.0899999999</v>
      </c>
      <c r="G69" s="35">
        <f t="shared" si="16"/>
        <v>7827993.0899999999</v>
      </c>
      <c r="H69" s="35">
        <f t="shared" si="16"/>
        <v>7827993.0899999999</v>
      </c>
      <c r="I69" s="35">
        <f t="shared" si="16"/>
        <v>7827993.0899999999</v>
      </c>
      <c r="J69" s="35">
        <f t="shared" si="16"/>
        <v>8087524.2899999991</v>
      </c>
      <c r="K69" s="35">
        <f t="shared" si="16"/>
        <v>8087524.2899999991</v>
      </c>
      <c r="L69" s="35">
        <f t="shared" si="16"/>
        <v>8087524.2899999991</v>
      </c>
      <c r="M69" s="35">
        <f t="shared" si="16"/>
        <v>8087524.2899999991</v>
      </c>
      <c r="N69" s="35">
        <f t="shared" si="16"/>
        <v>8087524.2899999991</v>
      </c>
      <c r="O69" s="35">
        <f>SUM(O67:O68)</f>
        <v>8335440.9000000004</v>
      </c>
      <c r="P69" s="35">
        <f t="shared" ref="P69:Z69" si="17">SUM(P67:P68)</f>
        <v>8335440.9000000004</v>
      </c>
      <c r="Q69" s="35">
        <f t="shared" si="17"/>
        <v>8335440.9000000004</v>
      </c>
      <c r="R69" s="35">
        <f t="shared" si="17"/>
        <v>8335440.9000000004</v>
      </c>
      <c r="S69" s="35">
        <f t="shared" si="17"/>
        <v>8335440.9000000004</v>
      </c>
      <c r="T69" s="35">
        <f t="shared" si="17"/>
        <v>8335440.9000000004</v>
      </c>
      <c r="U69" s="35">
        <f t="shared" si="17"/>
        <v>8335440.9000000004</v>
      </c>
      <c r="V69" s="35">
        <f t="shared" si="17"/>
        <v>8335440.9000000004</v>
      </c>
      <c r="W69" s="35">
        <f t="shared" si="17"/>
        <v>8335440.9000000004</v>
      </c>
      <c r="X69" s="35">
        <f t="shared" si="17"/>
        <v>8335440.9000000004</v>
      </c>
      <c r="Y69" s="35">
        <f t="shared" si="17"/>
        <v>8335440.9000000004</v>
      </c>
      <c r="Z69" s="35">
        <f t="shared" si="17"/>
        <v>8335440.9000000004</v>
      </c>
      <c r="AA69" s="35">
        <f>SUM(AA67:AA68)</f>
        <v>8410907.6999999993</v>
      </c>
      <c r="AB69" s="35">
        <f t="shared" ref="AB69:AL69" si="18">SUM(AB67:AB68)</f>
        <v>8410907.6999999993</v>
      </c>
      <c r="AC69" s="35">
        <f t="shared" si="18"/>
        <v>8410907.6999999993</v>
      </c>
      <c r="AD69" s="35">
        <f t="shared" si="18"/>
        <v>8410907.6999999993</v>
      </c>
      <c r="AE69" s="35">
        <f t="shared" si="18"/>
        <v>8410907.6999999993</v>
      </c>
      <c r="AF69" s="35">
        <f t="shared" si="18"/>
        <v>8410907.6999999993</v>
      </c>
      <c r="AG69" s="35">
        <f t="shared" si="18"/>
        <v>8410907.6999999993</v>
      </c>
      <c r="AH69" s="35">
        <f t="shared" si="18"/>
        <v>8410907.6999999993</v>
      </c>
      <c r="AI69" s="35">
        <f t="shared" si="18"/>
        <v>8410907.6999999993</v>
      </c>
      <c r="AJ69" s="35">
        <f t="shared" si="18"/>
        <v>8410907.6999999993</v>
      </c>
      <c r="AK69" s="35">
        <f t="shared" si="18"/>
        <v>8410907.6999999993</v>
      </c>
      <c r="AL69" s="35">
        <f t="shared" si="18"/>
        <v>8410907.6999999993</v>
      </c>
      <c r="AM69" s="35">
        <f>SUM(AM67:AM68)</f>
        <v>8455366.8000000007</v>
      </c>
      <c r="AN69" s="35">
        <f t="shared" ref="AN69:AX69" si="19">SUM(AN67:AN68)</f>
        <v>8455366.8000000007</v>
      </c>
      <c r="AO69" s="35">
        <f t="shared" si="19"/>
        <v>8455366.8000000007</v>
      </c>
      <c r="AP69" s="35">
        <f t="shared" si="19"/>
        <v>8455366.8000000007</v>
      </c>
      <c r="AQ69" s="35">
        <f t="shared" si="19"/>
        <v>8455366.8000000007</v>
      </c>
      <c r="AR69" s="35">
        <f t="shared" si="19"/>
        <v>8455366.8000000007</v>
      </c>
      <c r="AS69" s="35">
        <f t="shared" si="19"/>
        <v>8455366.8000000007</v>
      </c>
      <c r="AT69" s="35">
        <f t="shared" si="19"/>
        <v>8455366.8000000007</v>
      </c>
      <c r="AU69" s="35">
        <f t="shared" si="19"/>
        <v>8455366.8000000007</v>
      </c>
      <c r="AV69" s="35">
        <f t="shared" si="19"/>
        <v>8455366.8000000007</v>
      </c>
      <c r="AW69" s="35">
        <f t="shared" si="19"/>
        <v>8455366.8000000007</v>
      </c>
      <c r="AX69" s="35">
        <f t="shared" si="19"/>
        <v>8455366.8000000007</v>
      </c>
      <c r="AY69" s="35">
        <f>SUM(AY67:AY68)</f>
        <v>8495207.0999999996</v>
      </c>
      <c r="AZ69" s="35">
        <f t="shared" ref="AZ69:BJ69" si="20">SUM(AZ67:AZ68)</f>
        <v>8495207.0999999996</v>
      </c>
      <c r="BA69" s="35">
        <f t="shared" si="20"/>
        <v>8495207.0999999996</v>
      </c>
      <c r="BB69" s="35">
        <f t="shared" si="20"/>
        <v>8495207.0999999996</v>
      </c>
      <c r="BC69" s="35">
        <f t="shared" si="20"/>
        <v>8495207.0999999996</v>
      </c>
      <c r="BD69" s="35">
        <f t="shared" si="20"/>
        <v>8495207.0999999996</v>
      </c>
      <c r="BE69" s="35">
        <f t="shared" si="20"/>
        <v>8495207.0999999996</v>
      </c>
      <c r="BF69" s="35">
        <f t="shared" si="20"/>
        <v>8495207.0999999996</v>
      </c>
      <c r="BG69" s="35">
        <f t="shared" si="20"/>
        <v>8495207.0999999996</v>
      </c>
      <c r="BH69" s="35">
        <f t="shared" si="20"/>
        <v>8495207.0999999996</v>
      </c>
      <c r="BI69" s="35">
        <f t="shared" si="20"/>
        <v>8495207.0999999996</v>
      </c>
      <c r="BJ69" s="35">
        <f t="shared" si="20"/>
        <v>8495207.0999999996</v>
      </c>
      <c r="BK69" s="35">
        <f t="shared" ref="BK69:BM69" si="21">SUM(BK67:BK68)</f>
        <v>8495207.0999999996</v>
      </c>
      <c r="BL69" s="35">
        <f t="shared" si="21"/>
        <v>8495207.0999999996</v>
      </c>
      <c r="BM69" s="35">
        <f t="shared" si="21"/>
        <v>8495207.0999999996</v>
      </c>
    </row>
    <row r="70" spans="1:65" s="62" customFormat="1">
      <c r="E70" s="42">
        <f>SUM(C69:E69)</f>
        <v>23450364.27</v>
      </c>
      <c r="Q70" s="42">
        <f>SUM(F69:Q69)</f>
        <v>96755916.51000002</v>
      </c>
      <c r="AC70" s="42">
        <f>SUM(R69:AC69)</f>
        <v>100251691.2</v>
      </c>
      <c r="AO70" s="42">
        <f>SUM(AD69:AO69)</f>
        <v>101064269.7</v>
      </c>
      <c r="BA70" s="42">
        <f>SUM(AP69:BA69)</f>
        <v>101583922.49999997</v>
      </c>
    </row>
    <row r="71" spans="1:65" s="62" customFormat="1"/>
  </sheetData>
  <autoFilter ref="A3:BL70"/>
  <mergeCells count="15">
    <mergeCell ref="B25:B26"/>
    <mergeCell ref="BK2:BM2"/>
    <mergeCell ref="AD2:AL2"/>
    <mergeCell ref="AM2:AO2"/>
    <mergeCell ref="AP2:AX2"/>
    <mergeCell ref="AY2:BA2"/>
    <mergeCell ref="BB2:BJ2"/>
    <mergeCell ref="B4:B6"/>
    <mergeCell ref="C4:C6"/>
    <mergeCell ref="A2:B2"/>
    <mergeCell ref="C2:E2"/>
    <mergeCell ref="F2:N2"/>
    <mergeCell ref="O2:Q2"/>
    <mergeCell ref="R2:Z2"/>
    <mergeCell ref="AA2:AC2"/>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8"/>
  <sheetViews>
    <sheetView workbookViewId="0">
      <pane ySplit="3" topLeftCell="A4" activePane="bottomLeft" state="frozen"/>
      <selection pane="bottomLeft" activeCell="A4" sqref="A4:XFD4"/>
    </sheetView>
  </sheetViews>
  <sheetFormatPr defaultRowHeight="12.75"/>
  <cols>
    <col min="1" max="1" width="19.42578125" style="3" bestFit="1" customWidth="1"/>
    <col min="2" max="2" width="42.28515625" style="3" bestFit="1" customWidth="1"/>
    <col min="3" max="3" width="15.140625" style="3" bestFit="1" customWidth="1"/>
    <col min="4" max="4" width="15.140625" style="3" customWidth="1"/>
    <col min="5" max="16" width="15.28515625" style="3" bestFit="1" customWidth="1"/>
    <col min="17" max="28" width="15" style="3" bestFit="1" customWidth="1"/>
    <col min="29" max="64" width="15.28515625" style="3" bestFit="1" customWidth="1"/>
    <col min="65" max="67" width="15.7109375" style="3" customWidth="1"/>
    <col min="68" max="16384" width="9.140625" style="3"/>
  </cols>
  <sheetData>
    <row r="1" spans="1:67" ht="20.25">
      <c r="A1" s="1"/>
      <c r="B1" s="1"/>
      <c r="C1" s="122"/>
      <c r="D1" s="122"/>
    </row>
    <row r="2" spans="1:67" ht="17.25" thickBot="1">
      <c r="A2" s="209"/>
      <c r="B2" s="210"/>
      <c r="C2" s="123"/>
      <c r="D2" s="123"/>
      <c r="E2" s="211">
        <v>2021</v>
      </c>
      <c r="F2" s="212"/>
      <c r="G2" s="212"/>
      <c r="H2" s="212">
        <v>2021</v>
      </c>
      <c r="I2" s="212"/>
      <c r="J2" s="212"/>
      <c r="K2" s="212"/>
      <c r="L2" s="212"/>
      <c r="M2" s="212"/>
      <c r="N2" s="212"/>
      <c r="O2" s="212"/>
      <c r="P2" s="214"/>
      <c r="Q2" s="211">
        <v>2022</v>
      </c>
      <c r="R2" s="212"/>
      <c r="S2" s="212"/>
      <c r="T2" s="212">
        <v>2022</v>
      </c>
      <c r="U2" s="212"/>
      <c r="V2" s="212"/>
      <c r="W2" s="212"/>
      <c r="X2" s="212"/>
      <c r="Y2" s="212"/>
      <c r="Z2" s="212"/>
      <c r="AA2" s="212"/>
      <c r="AB2" s="214"/>
      <c r="AC2" s="211">
        <v>2023</v>
      </c>
      <c r="AD2" s="212"/>
      <c r="AE2" s="212"/>
      <c r="AF2" s="212">
        <v>2023</v>
      </c>
      <c r="AG2" s="212"/>
      <c r="AH2" s="212"/>
      <c r="AI2" s="212"/>
      <c r="AJ2" s="212"/>
      <c r="AK2" s="212"/>
      <c r="AL2" s="212"/>
      <c r="AM2" s="212"/>
      <c r="AN2" s="214"/>
      <c r="AO2" s="211">
        <v>2024</v>
      </c>
      <c r="AP2" s="212"/>
      <c r="AQ2" s="212"/>
      <c r="AR2" s="212">
        <v>2024</v>
      </c>
      <c r="AS2" s="212"/>
      <c r="AT2" s="212"/>
      <c r="AU2" s="212"/>
      <c r="AV2" s="212"/>
      <c r="AW2" s="212"/>
      <c r="AX2" s="212"/>
      <c r="AY2" s="212"/>
      <c r="AZ2" s="214"/>
      <c r="BA2" s="211">
        <v>2025</v>
      </c>
      <c r="BB2" s="212"/>
      <c r="BC2" s="212"/>
      <c r="BD2" s="212">
        <v>2025</v>
      </c>
      <c r="BE2" s="212"/>
      <c r="BF2" s="212"/>
      <c r="BG2" s="212"/>
      <c r="BH2" s="212"/>
      <c r="BI2" s="212"/>
      <c r="BJ2" s="212"/>
      <c r="BK2" s="212"/>
      <c r="BL2" s="214"/>
      <c r="BM2" s="225">
        <v>2026</v>
      </c>
      <c r="BN2" s="226"/>
      <c r="BO2" s="227"/>
    </row>
    <row r="3" spans="1:67" ht="16.5">
      <c r="A3" s="6" t="s">
        <v>1</v>
      </c>
      <c r="B3" s="6" t="s">
        <v>2</v>
      </c>
      <c r="C3" s="6" t="s">
        <v>565</v>
      </c>
      <c r="D3" s="6"/>
      <c r="E3" s="6" t="s">
        <v>4</v>
      </c>
      <c r="F3" s="6" t="s">
        <v>5</v>
      </c>
      <c r="G3" s="6" t="s">
        <v>6</v>
      </c>
      <c r="H3" s="6" t="s">
        <v>7</v>
      </c>
      <c r="I3" s="6" t="s">
        <v>8</v>
      </c>
      <c r="J3" s="6" t="s">
        <v>9</v>
      </c>
      <c r="K3" s="6" t="s">
        <v>10</v>
      </c>
      <c r="L3" s="6" t="s">
        <v>11</v>
      </c>
      <c r="M3" s="6" t="s">
        <v>12</v>
      </c>
      <c r="N3" s="6" t="s">
        <v>13</v>
      </c>
      <c r="O3" s="6" t="s">
        <v>14</v>
      </c>
      <c r="P3" s="6" t="s">
        <v>15</v>
      </c>
      <c r="Q3" s="6" t="s">
        <v>4</v>
      </c>
      <c r="R3" s="6" t="s">
        <v>5</v>
      </c>
      <c r="S3" s="6" t="s">
        <v>6</v>
      </c>
      <c r="T3" s="6" t="s">
        <v>7</v>
      </c>
      <c r="U3" s="6" t="s">
        <v>8</v>
      </c>
      <c r="V3" s="6" t="s">
        <v>9</v>
      </c>
      <c r="W3" s="6" t="s">
        <v>10</v>
      </c>
      <c r="X3" s="6" t="s">
        <v>11</v>
      </c>
      <c r="Y3" s="6" t="s">
        <v>12</v>
      </c>
      <c r="Z3" s="6" t="s">
        <v>13</v>
      </c>
      <c r="AA3" s="6" t="s">
        <v>14</v>
      </c>
      <c r="AB3" s="6" t="s">
        <v>15</v>
      </c>
      <c r="AC3" s="6" t="s">
        <v>4</v>
      </c>
      <c r="AD3" s="6" t="s">
        <v>5</v>
      </c>
      <c r="AE3" s="6" t="s">
        <v>6</v>
      </c>
      <c r="AF3" s="6" t="s">
        <v>7</v>
      </c>
      <c r="AG3" s="6" t="s">
        <v>8</v>
      </c>
      <c r="AH3" s="6" t="s">
        <v>9</v>
      </c>
      <c r="AI3" s="6" t="s">
        <v>10</v>
      </c>
      <c r="AJ3" s="6" t="s">
        <v>11</v>
      </c>
      <c r="AK3" s="6" t="s">
        <v>12</v>
      </c>
      <c r="AL3" s="6" t="s">
        <v>13</v>
      </c>
      <c r="AM3" s="6" t="s">
        <v>14</v>
      </c>
      <c r="AN3" s="6" t="s">
        <v>15</v>
      </c>
      <c r="AO3" s="6" t="s">
        <v>4</v>
      </c>
      <c r="AP3" s="6" t="s">
        <v>5</v>
      </c>
      <c r="AQ3" s="6" t="s">
        <v>6</v>
      </c>
      <c r="AR3" s="6" t="s">
        <v>7</v>
      </c>
      <c r="AS3" s="6" t="s">
        <v>8</v>
      </c>
      <c r="AT3" s="6" t="s">
        <v>9</v>
      </c>
      <c r="AU3" s="6" t="s">
        <v>10</v>
      </c>
      <c r="AV3" s="6" t="s">
        <v>11</v>
      </c>
      <c r="AW3" s="6" t="s">
        <v>12</v>
      </c>
      <c r="AX3" s="6" t="s">
        <v>13</v>
      </c>
      <c r="AY3" s="6" t="s">
        <v>14</v>
      </c>
      <c r="AZ3" s="6" t="s">
        <v>15</v>
      </c>
      <c r="BA3" s="6" t="s">
        <v>4</v>
      </c>
      <c r="BB3" s="6" t="s">
        <v>5</v>
      </c>
      <c r="BC3" s="6" t="s">
        <v>6</v>
      </c>
      <c r="BD3" s="6" t="s">
        <v>7</v>
      </c>
      <c r="BE3" s="6" t="s">
        <v>8</v>
      </c>
      <c r="BF3" s="6" t="s">
        <v>9</v>
      </c>
      <c r="BG3" s="6" t="s">
        <v>10</v>
      </c>
      <c r="BH3" s="6" t="s">
        <v>11</v>
      </c>
      <c r="BI3" s="6" t="s">
        <v>12</v>
      </c>
      <c r="BJ3" s="6" t="s">
        <v>13</v>
      </c>
      <c r="BK3" s="6" t="s">
        <v>14</v>
      </c>
      <c r="BL3" s="6" t="s">
        <v>15</v>
      </c>
      <c r="BM3" s="6" t="s">
        <v>4</v>
      </c>
      <c r="BN3" s="6" t="s">
        <v>5</v>
      </c>
      <c r="BO3" s="6" t="s">
        <v>6</v>
      </c>
    </row>
    <row r="4" spans="1:67" ht="16.5">
      <c r="A4" s="16" t="s">
        <v>33</v>
      </c>
      <c r="B4" s="118" t="s">
        <v>372</v>
      </c>
      <c r="C4" s="162">
        <v>1105.1370000000002</v>
      </c>
      <c r="D4" s="162">
        <f>E4/C4</f>
        <v>80.02175295913537</v>
      </c>
      <c r="E4" s="10">
        <v>88435</v>
      </c>
      <c r="F4" s="10">
        <v>88435</v>
      </c>
      <c r="G4" s="10">
        <v>88435</v>
      </c>
      <c r="H4" s="10">
        <v>88435</v>
      </c>
      <c r="I4" s="10">
        <v>88435</v>
      </c>
      <c r="J4" s="10">
        <v>88435</v>
      </c>
      <c r="K4" s="10">
        <v>88435</v>
      </c>
      <c r="L4" s="10">
        <v>88435</v>
      </c>
      <c r="M4" s="10">
        <v>88435</v>
      </c>
      <c r="N4" s="10">
        <v>88435</v>
      </c>
      <c r="O4" s="10">
        <v>88435</v>
      </c>
      <c r="P4" s="10">
        <v>88435</v>
      </c>
      <c r="Q4" s="10">
        <v>88435</v>
      </c>
      <c r="R4" s="10">
        <v>88435</v>
      </c>
      <c r="S4" s="10">
        <v>88435</v>
      </c>
      <c r="T4" s="10">
        <v>88435</v>
      </c>
      <c r="U4" s="10">
        <v>88435</v>
      </c>
      <c r="V4" s="10">
        <v>88435</v>
      </c>
      <c r="W4" s="10">
        <v>88435</v>
      </c>
      <c r="X4" s="10">
        <v>88435</v>
      </c>
      <c r="Y4" s="10">
        <v>88435</v>
      </c>
      <c r="Z4" s="10">
        <v>88435</v>
      </c>
      <c r="AA4" s="10">
        <v>88435</v>
      </c>
      <c r="AB4" s="10">
        <v>88435</v>
      </c>
      <c r="AC4" s="10">
        <v>88435</v>
      </c>
      <c r="AD4" s="10">
        <v>88435</v>
      </c>
      <c r="AE4" s="10">
        <v>88435</v>
      </c>
      <c r="AF4" s="10">
        <v>88435</v>
      </c>
      <c r="AG4" s="10">
        <v>88435</v>
      </c>
      <c r="AH4" s="10">
        <v>88435</v>
      </c>
      <c r="AI4" s="10">
        <v>88435</v>
      </c>
      <c r="AJ4" s="10">
        <v>88435</v>
      </c>
      <c r="AK4" s="10">
        <v>88435</v>
      </c>
      <c r="AL4" s="10">
        <v>88435</v>
      </c>
      <c r="AM4" s="10">
        <v>88435</v>
      </c>
      <c r="AN4" s="10">
        <v>88435</v>
      </c>
      <c r="AO4" s="10">
        <v>88435</v>
      </c>
      <c r="AP4" s="10">
        <v>88435</v>
      </c>
      <c r="AQ4" s="10">
        <v>88435</v>
      </c>
      <c r="AR4" s="10">
        <v>88435</v>
      </c>
      <c r="AS4" s="10">
        <v>88435</v>
      </c>
      <c r="AT4" s="10">
        <v>88435</v>
      </c>
      <c r="AU4" s="10">
        <v>88435</v>
      </c>
      <c r="AV4" s="10">
        <v>88435</v>
      </c>
      <c r="AW4" s="10">
        <v>88435</v>
      </c>
      <c r="AX4" s="10">
        <v>88435</v>
      </c>
      <c r="AY4" s="10">
        <v>88435</v>
      </c>
      <c r="AZ4" s="10">
        <v>88435</v>
      </c>
      <c r="BA4" s="10">
        <v>88435</v>
      </c>
      <c r="BB4" s="10">
        <v>88435</v>
      </c>
      <c r="BC4" s="10">
        <v>88435</v>
      </c>
      <c r="BD4" s="10">
        <v>88435</v>
      </c>
      <c r="BE4" s="10">
        <v>88435</v>
      </c>
      <c r="BF4" s="10">
        <v>88435</v>
      </c>
      <c r="BG4" s="10">
        <v>88435</v>
      </c>
      <c r="BH4" s="10">
        <v>88435</v>
      </c>
      <c r="BI4" s="10">
        <v>88435</v>
      </c>
      <c r="BJ4" s="10">
        <v>88435</v>
      </c>
      <c r="BK4" s="10">
        <v>88435</v>
      </c>
      <c r="BL4" s="10">
        <v>88435</v>
      </c>
      <c r="BM4" s="10">
        <v>88435</v>
      </c>
      <c r="BN4" s="10">
        <v>88435</v>
      </c>
      <c r="BO4" s="10">
        <v>88435</v>
      </c>
    </row>
    <row r="5" spans="1:67" ht="16.5">
      <c r="A5" s="16" t="s">
        <v>141</v>
      </c>
      <c r="B5" s="119" t="s">
        <v>372</v>
      </c>
      <c r="C5" s="172">
        <v>561.6</v>
      </c>
      <c r="D5" s="162">
        <f t="shared" ref="D5:D29" si="0">E5/C5</f>
        <v>92.307692307692307</v>
      </c>
      <c r="E5" s="10">
        <v>51840</v>
      </c>
      <c r="F5" s="10">
        <v>51840</v>
      </c>
      <c r="G5" s="10">
        <v>51840</v>
      </c>
      <c r="H5" s="10">
        <v>51840</v>
      </c>
      <c r="I5" s="10">
        <v>51840</v>
      </c>
      <c r="J5" s="10">
        <v>51840</v>
      </c>
      <c r="K5" s="10">
        <v>51840</v>
      </c>
      <c r="L5" s="10">
        <v>51840</v>
      </c>
      <c r="M5" s="10">
        <v>51840</v>
      </c>
      <c r="N5" s="10">
        <v>51840</v>
      </c>
      <c r="O5" s="10">
        <v>51840</v>
      </c>
      <c r="P5" s="10">
        <v>51840</v>
      </c>
      <c r="Q5" s="10">
        <v>51840</v>
      </c>
      <c r="R5" s="10">
        <v>51840</v>
      </c>
      <c r="S5" s="10">
        <v>51840</v>
      </c>
      <c r="T5" s="10">
        <v>51840</v>
      </c>
      <c r="U5" s="10">
        <v>51840</v>
      </c>
      <c r="V5" s="10">
        <v>51840</v>
      </c>
      <c r="W5" s="10">
        <v>51840</v>
      </c>
      <c r="X5" s="10">
        <v>51840</v>
      </c>
      <c r="Y5" s="10">
        <v>51840</v>
      </c>
      <c r="Z5" s="10">
        <v>51840</v>
      </c>
      <c r="AA5" s="10">
        <v>51840</v>
      </c>
      <c r="AB5" s="10">
        <v>51840</v>
      </c>
      <c r="AC5" s="10">
        <v>51840</v>
      </c>
      <c r="AD5" s="10">
        <v>51840</v>
      </c>
      <c r="AE5" s="10">
        <v>51840</v>
      </c>
      <c r="AF5" s="10">
        <v>51840</v>
      </c>
      <c r="AG5" s="10">
        <v>51840</v>
      </c>
      <c r="AH5" s="10">
        <v>51840</v>
      </c>
      <c r="AI5" s="10">
        <v>51840</v>
      </c>
      <c r="AJ5" s="10">
        <v>51840</v>
      </c>
      <c r="AK5" s="10">
        <v>51840</v>
      </c>
      <c r="AL5" s="10">
        <v>51840</v>
      </c>
      <c r="AM5" s="10">
        <v>51840</v>
      </c>
      <c r="AN5" s="10">
        <v>51840</v>
      </c>
      <c r="AO5" s="10">
        <v>51840</v>
      </c>
      <c r="AP5" s="10">
        <v>51840</v>
      </c>
      <c r="AQ5" s="10">
        <v>51840</v>
      </c>
      <c r="AR5" s="10">
        <v>51840</v>
      </c>
      <c r="AS5" s="10">
        <v>51840</v>
      </c>
      <c r="AT5" s="10">
        <v>51840</v>
      </c>
      <c r="AU5" s="10">
        <v>51840</v>
      </c>
      <c r="AV5" s="10">
        <v>51840</v>
      </c>
      <c r="AW5" s="10">
        <v>51840</v>
      </c>
      <c r="AX5" s="10">
        <v>51840</v>
      </c>
      <c r="AY5" s="10">
        <v>51840</v>
      </c>
      <c r="AZ5" s="10">
        <v>51840</v>
      </c>
      <c r="BA5" s="10">
        <v>51840</v>
      </c>
      <c r="BB5" s="10">
        <v>51840</v>
      </c>
      <c r="BC5" s="10">
        <v>51840</v>
      </c>
      <c r="BD5" s="10">
        <v>51840</v>
      </c>
      <c r="BE5" s="10">
        <v>51840</v>
      </c>
      <c r="BF5" s="10">
        <v>51840</v>
      </c>
      <c r="BG5" s="10">
        <v>51840</v>
      </c>
      <c r="BH5" s="10">
        <v>51840</v>
      </c>
      <c r="BI5" s="10">
        <v>51840</v>
      </c>
      <c r="BJ5" s="10">
        <v>51840</v>
      </c>
      <c r="BK5" s="10">
        <v>51840</v>
      </c>
      <c r="BL5" s="10">
        <v>51840</v>
      </c>
      <c r="BM5" s="10">
        <v>51840</v>
      </c>
      <c r="BN5" s="10">
        <v>51840</v>
      </c>
      <c r="BO5" s="10">
        <v>51840</v>
      </c>
    </row>
    <row r="6" spans="1:67" ht="16.5">
      <c r="A6" s="16" t="s">
        <v>57</v>
      </c>
      <c r="B6" s="118" t="s">
        <v>372</v>
      </c>
      <c r="C6" s="162">
        <v>2162.7539999999999</v>
      </c>
      <c r="D6" s="162">
        <f t="shared" si="0"/>
        <v>90.00006473228116</v>
      </c>
      <c r="E6" s="10">
        <v>194648</v>
      </c>
      <c r="F6" s="10">
        <v>194648</v>
      </c>
      <c r="G6" s="10">
        <v>194648</v>
      </c>
      <c r="H6" s="10">
        <v>194648</v>
      </c>
      <c r="I6" s="10">
        <v>194648</v>
      </c>
      <c r="J6" s="10">
        <v>194648</v>
      </c>
      <c r="K6" s="10">
        <v>194648</v>
      </c>
      <c r="L6" s="10">
        <v>194648</v>
      </c>
      <c r="M6" s="10">
        <v>194648</v>
      </c>
      <c r="N6" s="10">
        <v>194648</v>
      </c>
      <c r="O6" s="10">
        <v>194648</v>
      </c>
      <c r="P6" s="10">
        <v>194648</v>
      </c>
      <c r="Q6" s="10">
        <v>194648</v>
      </c>
      <c r="R6" s="10">
        <v>194648</v>
      </c>
      <c r="S6" s="10">
        <v>194648</v>
      </c>
      <c r="T6" s="10">
        <v>194648</v>
      </c>
      <c r="U6" s="10">
        <v>194648</v>
      </c>
      <c r="V6" s="10">
        <v>194648</v>
      </c>
      <c r="W6" s="10">
        <v>194648</v>
      </c>
      <c r="X6" s="10">
        <v>194648</v>
      </c>
      <c r="Y6" s="10">
        <v>194648</v>
      </c>
      <c r="Z6" s="10">
        <v>194648</v>
      </c>
      <c r="AA6" s="10">
        <v>194648</v>
      </c>
      <c r="AB6" s="10">
        <v>194648</v>
      </c>
      <c r="AC6" s="10">
        <v>194648</v>
      </c>
      <c r="AD6" s="10">
        <v>194648</v>
      </c>
      <c r="AE6" s="10">
        <v>194648</v>
      </c>
      <c r="AF6" s="10">
        <v>194648</v>
      </c>
      <c r="AG6" s="10">
        <v>194648</v>
      </c>
      <c r="AH6" s="10">
        <v>194648</v>
      </c>
      <c r="AI6" s="10">
        <v>194648</v>
      </c>
      <c r="AJ6" s="10">
        <v>194648</v>
      </c>
      <c r="AK6" s="10">
        <v>194648</v>
      </c>
      <c r="AL6" s="10">
        <v>194648</v>
      </c>
      <c r="AM6" s="10">
        <v>194648</v>
      </c>
      <c r="AN6" s="10">
        <v>194648</v>
      </c>
      <c r="AO6" s="10">
        <v>194648</v>
      </c>
      <c r="AP6" s="10">
        <v>194648</v>
      </c>
      <c r="AQ6" s="10">
        <v>194648</v>
      </c>
      <c r="AR6" s="10">
        <v>194648</v>
      </c>
      <c r="AS6" s="10">
        <v>194648</v>
      </c>
      <c r="AT6" s="10">
        <v>194648</v>
      </c>
      <c r="AU6" s="10">
        <v>194648</v>
      </c>
      <c r="AV6" s="10">
        <v>194648</v>
      </c>
      <c r="AW6" s="10">
        <v>194648</v>
      </c>
      <c r="AX6" s="10">
        <v>194648</v>
      </c>
      <c r="AY6" s="10">
        <v>194648</v>
      </c>
      <c r="AZ6" s="10">
        <v>194648</v>
      </c>
      <c r="BA6" s="10">
        <v>194648</v>
      </c>
      <c r="BB6" s="10">
        <v>194648</v>
      </c>
      <c r="BC6" s="10">
        <v>194648</v>
      </c>
      <c r="BD6" s="10">
        <v>194648</v>
      </c>
      <c r="BE6" s="10">
        <v>194648</v>
      </c>
      <c r="BF6" s="10">
        <v>194648</v>
      </c>
      <c r="BG6" s="10">
        <v>194648</v>
      </c>
      <c r="BH6" s="10">
        <v>194648</v>
      </c>
      <c r="BI6" s="10">
        <v>194648</v>
      </c>
      <c r="BJ6" s="10">
        <v>194648</v>
      </c>
      <c r="BK6" s="10">
        <v>194648</v>
      </c>
      <c r="BL6" s="10">
        <v>194648</v>
      </c>
      <c r="BM6" s="10">
        <v>194648</v>
      </c>
      <c r="BN6" s="10">
        <v>194648</v>
      </c>
      <c r="BO6" s="10">
        <v>194648</v>
      </c>
    </row>
    <row r="7" spans="1:67" ht="16.5">
      <c r="A7" s="16" t="s">
        <v>376</v>
      </c>
      <c r="B7" s="118" t="s">
        <v>372</v>
      </c>
      <c r="C7" s="162">
        <v>300.56000000000006</v>
      </c>
      <c r="D7" s="162">
        <f t="shared" si="0"/>
        <v>89.998669150918275</v>
      </c>
      <c r="E7" s="10">
        <v>27050</v>
      </c>
      <c r="F7" s="10">
        <v>27050</v>
      </c>
      <c r="G7" s="10">
        <v>27050</v>
      </c>
      <c r="H7" s="10">
        <v>27050</v>
      </c>
      <c r="I7" s="10">
        <v>27050</v>
      </c>
      <c r="J7" s="10">
        <v>27050</v>
      </c>
      <c r="K7" s="10">
        <v>27050</v>
      </c>
      <c r="L7" s="10">
        <v>27050</v>
      </c>
      <c r="M7" s="10">
        <v>27050</v>
      </c>
      <c r="N7" s="10">
        <v>27050</v>
      </c>
      <c r="O7" s="10">
        <v>27050</v>
      </c>
      <c r="P7" s="10">
        <v>27050</v>
      </c>
      <c r="Q7" s="10">
        <v>27050</v>
      </c>
      <c r="R7" s="10">
        <v>27050</v>
      </c>
      <c r="S7" s="10">
        <v>27050</v>
      </c>
      <c r="T7" s="10">
        <v>27050</v>
      </c>
      <c r="U7" s="10">
        <v>27050</v>
      </c>
      <c r="V7" s="10">
        <v>27050</v>
      </c>
      <c r="W7" s="10">
        <v>27050</v>
      </c>
      <c r="X7" s="10">
        <v>27050</v>
      </c>
      <c r="Y7" s="10">
        <v>27050</v>
      </c>
      <c r="Z7" s="10">
        <v>27050</v>
      </c>
      <c r="AA7" s="10">
        <v>27050</v>
      </c>
      <c r="AB7" s="10">
        <v>27050</v>
      </c>
      <c r="AC7" s="10">
        <v>27050</v>
      </c>
      <c r="AD7" s="10">
        <v>27050</v>
      </c>
      <c r="AE7" s="10">
        <v>27050</v>
      </c>
      <c r="AF7" s="10">
        <v>27050</v>
      </c>
      <c r="AG7" s="10">
        <v>27050</v>
      </c>
      <c r="AH7" s="10">
        <v>27050</v>
      </c>
      <c r="AI7" s="10">
        <v>27050</v>
      </c>
      <c r="AJ7" s="10">
        <v>27050</v>
      </c>
      <c r="AK7" s="10">
        <v>27050</v>
      </c>
      <c r="AL7" s="10">
        <v>27050</v>
      </c>
      <c r="AM7" s="10">
        <v>27050</v>
      </c>
      <c r="AN7" s="10">
        <v>27050</v>
      </c>
      <c r="AO7" s="10">
        <v>27050</v>
      </c>
      <c r="AP7" s="10">
        <v>27050</v>
      </c>
      <c r="AQ7" s="10">
        <v>27050</v>
      </c>
      <c r="AR7" s="10">
        <v>27050</v>
      </c>
      <c r="AS7" s="10">
        <v>27050</v>
      </c>
      <c r="AT7" s="10">
        <v>27050</v>
      </c>
      <c r="AU7" s="10">
        <v>27050</v>
      </c>
      <c r="AV7" s="10">
        <v>27050</v>
      </c>
      <c r="AW7" s="10">
        <v>27050</v>
      </c>
      <c r="AX7" s="10">
        <v>27050</v>
      </c>
      <c r="AY7" s="10">
        <v>27050</v>
      </c>
      <c r="AZ7" s="10">
        <v>27050</v>
      </c>
      <c r="BA7" s="10">
        <v>27050</v>
      </c>
      <c r="BB7" s="10">
        <v>27050</v>
      </c>
      <c r="BC7" s="10">
        <v>27050</v>
      </c>
      <c r="BD7" s="10">
        <v>27050</v>
      </c>
      <c r="BE7" s="10">
        <v>27050</v>
      </c>
      <c r="BF7" s="10">
        <v>27050</v>
      </c>
      <c r="BG7" s="10">
        <v>27050</v>
      </c>
      <c r="BH7" s="10">
        <v>27050</v>
      </c>
      <c r="BI7" s="10">
        <v>27050</v>
      </c>
      <c r="BJ7" s="10">
        <v>27050</v>
      </c>
      <c r="BK7" s="10">
        <v>27050</v>
      </c>
      <c r="BL7" s="10">
        <v>27050</v>
      </c>
      <c r="BM7" s="10">
        <v>27050</v>
      </c>
      <c r="BN7" s="10">
        <v>27050</v>
      </c>
      <c r="BO7" s="10">
        <v>27050</v>
      </c>
    </row>
    <row r="8" spans="1:67" ht="16.5">
      <c r="A8" s="16" t="s">
        <v>377</v>
      </c>
      <c r="B8" s="118" t="s">
        <v>372</v>
      </c>
      <c r="C8" s="162">
        <v>1931.22</v>
      </c>
      <c r="D8" s="162">
        <f t="shared" si="0"/>
        <v>66.666666666666671</v>
      </c>
      <c r="E8" s="10">
        <v>128748</v>
      </c>
      <c r="F8" s="10">
        <v>128748</v>
      </c>
      <c r="G8" s="10">
        <v>128748</v>
      </c>
      <c r="H8" s="10">
        <v>128748</v>
      </c>
      <c r="I8" s="10">
        <v>128748</v>
      </c>
      <c r="J8" s="10">
        <v>128748</v>
      </c>
      <c r="K8" s="10">
        <v>128748</v>
      </c>
      <c r="L8" s="10">
        <v>128748</v>
      </c>
      <c r="M8" s="10">
        <v>128748</v>
      </c>
      <c r="N8" s="10">
        <v>128748</v>
      </c>
      <c r="O8" s="10">
        <v>128748</v>
      </c>
      <c r="P8" s="10">
        <v>128748</v>
      </c>
      <c r="Q8" s="10">
        <v>128748</v>
      </c>
      <c r="R8" s="10">
        <v>128748</v>
      </c>
      <c r="S8" s="10">
        <v>128748</v>
      </c>
      <c r="T8" s="10">
        <v>128748</v>
      </c>
      <c r="U8" s="10">
        <v>128748</v>
      </c>
      <c r="V8" s="10">
        <v>128748</v>
      </c>
      <c r="W8" s="10">
        <v>128748</v>
      </c>
      <c r="X8" s="10">
        <v>128748</v>
      </c>
      <c r="Y8" s="10">
        <v>128748</v>
      </c>
      <c r="Z8" s="10">
        <v>128748</v>
      </c>
      <c r="AA8" s="10">
        <v>128748</v>
      </c>
      <c r="AB8" s="10">
        <v>128748</v>
      </c>
      <c r="AC8" s="10">
        <v>128748</v>
      </c>
      <c r="AD8" s="10">
        <v>128748</v>
      </c>
      <c r="AE8" s="10">
        <v>128748</v>
      </c>
      <c r="AF8" s="10">
        <v>128748</v>
      </c>
      <c r="AG8" s="10">
        <v>128748</v>
      </c>
      <c r="AH8" s="10">
        <v>128748</v>
      </c>
      <c r="AI8" s="10">
        <v>128748</v>
      </c>
      <c r="AJ8" s="10">
        <v>128748</v>
      </c>
      <c r="AK8" s="10">
        <v>128748</v>
      </c>
      <c r="AL8" s="10">
        <v>128748</v>
      </c>
      <c r="AM8" s="10">
        <v>128748</v>
      </c>
      <c r="AN8" s="10">
        <v>128748</v>
      </c>
      <c r="AO8" s="10">
        <v>128748</v>
      </c>
      <c r="AP8" s="10">
        <v>128748</v>
      </c>
      <c r="AQ8" s="10">
        <v>128748</v>
      </c>
      <c r="AR8" s="10">
        <v>128748</v>
      </c>
      <c r="AS8" s="10">
        <v>128748</v>
      </c>
      <c r="AT8" s="10">
        <v>128748</v>
      </c>
      <c r="AU8" s="10">
        <v>128748</v>
      </c>
      <c r="AV8" s="10">
        <v>128748</v>
      </c>
      <c r="AW8" s="10">
        <v>128748</v>
      </c>
      <c r="AX8" s="10">
        <v>128748</v>
      </c>
      <c r="AY8" s="10">
        <v>128748</v>
      </c>
      <c r="AZ8" s="10">
        <v>128748</v>
      </c>
      <c r="BA8" s="10">
        <v>128748</v>
      </c>
      <c r="BB8" s="10">
        <v>128748</v>
      </c>
      <c r="BC8" s="10">
        <v>128748</v>
      </c>
      <c r="BD8" s="10">
        <v>128748</v>
      </c>
      <c r="BE8" s="10">
        <v>128748</v>
      </c>
      <c r="BF8" s="10">
        <v>128748</v>
      </c>
      <c r="BG8" s="10">
        <v>128748</v>
      </c>
      <c r="BH8" s="10">
        <v>128748</v>
      </c>
      <c r="BI8" s="10">
        <v>128748</v>
      </c>
      <c r="BJ8" s="10">
        <v>128748</v>
      </c>
      <c r="BK8" s="10">
        <v>128748</v>
      </c>
      <c r="BL8" s="10">
        <v>128748</v>
      </c>
      <c r="BM8" s="10">
        <v>128748</v>
      </c>
      <c r="BN8" s="10">
        <v>128748</v>
      </c>
      <c r="BO8" s="10">
        <v>128748</v>
      </c>
    </row>
    <row r="9" spans="1:67" ht="16.5">
      <c r="A9" s="16" t="s">
        <v>386</v>
      </c>
      <c r="B9" s="118" t="s">
        <v>372</v>
      </c>
      <c r="C9" s="162">
        <v>345.03000000000003</v>
      </c>
      <c r="D9" s="162">
        <f t="shared" si="0"/>
        <v>66.666666666666657</v>
      </c>
      <c r="E9" s="10">
        <v>23002</v>
      </c>
      <c r="F9" s="10">
        <v>23002</v>
      </c>
      <c r="G9" s="10">
        <v>23002</v>
      </c>
      <c r="H9" s="10">
        <v>23002</v>
      </c>
      <c r="I9" s="10">
        <v>23002</v>
      </c>
      <c r="J9" s="10">
        <v>23002</v>
      </c>
      <c r="K9" s="10">
        <v>23002</v>
      </c>
      <c r="L9" s="10">
        <v>23002</v>
      </c>
      <c r="M9" s="10">
        <v>23002</v>
      </c>
      <c r="N9" s="10">
        <v>23002</v>
      </c>
      <c r="O9" s="10">
        <v>23002</v>
      </c>
      <c r="P9" s="10">
        <v>23002</v>
      </c>
      <c r="Q9" s="10">
        <v>23002</v>
      </c>
      <c r="R9" s="10">
        <v>23002</v>
      </c>
      <c r="S9" s="10">
        <v>23002</v>
      </c>
      <c r="T9" s="10">
        <v>23002</v>
      </c>
      <c r="U9" s="10">
        <v>23002</v>
      </c>
      <c r="V9" s="10">
        <v>23002</v>
      </c>
      <c r="W9" s="10">
        <v>23002</v>
      </c>
      <c r="X9" s="10">
        <v>23002</v>
      </c>
      <c r="Y9" s="10">
        <v>23002</v>
      </c>
      <c r="Z9" s="10">
        <v>23002</v>
      </c>
      <c r="AA9" s="10">
        <v>23002</v>
      </c>
      <c r="AB9" s="10">
        <v>23002</v>
      </c>
      <c r="AC9" s="10">
        <v>23002</v>
      </c>
      <c r="AD9" s="10">
        <v>23002</v>
      </c>
      <c r="AE9" s="10">
        <v>23002</v>
      </c>
      <c r="AF9" s="10">
        <v>23002</v>
      </c>
      <c r="AG9" s="10">
        <v>23002</v>
      </c>
      <c r="AH9" s="10">
        <v>23002</v>
      </c>
      <c r="AI9" s="10">
        <v>23002</v>
      </c>
      <c r="AJ9" s="10">
        <v>23002</v>
      </c>
      <c r="AK9" s="10">
        <v>23002</v>
      </c>
      <c r="AL9" s="10">
        <v>23002</v>
      </c>
      <c r="AM9" s="10">
        <v>23002</v>
      </c>
      <c r="AN9" s="10">
        <v>23002</v>
      </c>
      <c r="AO9" s="10">
        <v>23002</v>
      </c>
      <c r="AP9" s="10">
        <v>23002</v>
      </c>
      <c r="AQ9" s="10">
        <v>23002</v>
      </c>
      <c r="AR9" s="10">
        <v>23002</v>
      </c>
      <c r="AS9" s="10">
        <v>23002</v>
      </c>
      <c r="AT9" s="10">
        <v>23002</v>
      </c>
      <c r="AU9" s="10">
        <v>23002</v>
      </c>
      <c r="AV9" s="10">
        <v>23002</v>
      </c>
      <c r="AW9" s="10">
        <v>23002</v>
      </c>
      <c r="AX9" s="10">
        <v>23002</v>
      </c>
      <c r="AY9" s="10">
        <v>23002</v>
      </c>
      <c r="AZ9" s="10">
        <v>23002</v>
      </c>
      <c r="BA9" s="10">
        <v>23002</v>
      </c>
      <c r="BB9" s="10">
        <v>23002</v>
      </c>
      <c r="BC9" s="10">
        <v>23002</v>
      </c>
      <c r="BD9" s="10">
        <v>23002</v>
      </c>
      <c r="BE9" s="10">
        <v>23002</v>
      </c>
      <c r="BF9" s="10">
        <v>23002</v>
      </c>
      <c r="BG9" s="10">
        <v>23002</v>
      </c>
      <c r="BH9" s="10">
        <v>23002</v>
      </c>
      <c r="BI9" s="10">
        <v>23002</v>
      </c>
      <c r="BJ9" s="10">
        <v>23002</v>
      </c>
      <c r="BK9" s="10">
        <v>23002</v>
      </c>
      <c r="BL9" s="10">
        <v>23002</v>
      </c>
      <c r="BM9" s="10">
        <v>23002</v>
      </c>
      <c r="BN9" s="10">
        <v>23002</v>
      </c>
      <c r="BO9" s="10">
        <v>23002</v>
      </c>
    </row>
    <row r="10" spans="1:67" ht="16.5">
      <c r="A10" s="16" t="s">
        <v>153</v>
      </c>
      <c r="B10" s="118" t="s">
        <v>391</v>
      </c>
      <c r="C10" s="162">
        <v>783.68</v>
      </c>
      <c r="D10" s="162">
        <f t="shared" si="0"/>
        <v>70.000510412413234</v>
      </c>
      <c r="E10" s="10">
        <v>54858</v>
      </c>
      <c r="F10" s="10">
        <v>54858</v>
      </c>
      <c r="G10" s="10">
        <v>54858</v>
      </c>
      <c r="H10" s="10">
        <v>54858</v>
      </c>
      <c r="I10" s="10">
        <v>54858</v>
      </c>
      <c r="J10" s="10">
        <v>54858</v>
      </c>
      <c r="K10" s="10">
        <v>54858</v>
      </c>
      <c r="L10" s="10">
        <v>54858</v>
      </c>
      <c r="M10" s="10">
        <v>54858</v>
      </c>
      <c r="N10" s="10">
        <v>54858</v>
      </c>
      <c r="O10" s="10">
        <v>54858</v>
      </c>
      <c r="P10" s="10">
        <v>54858</v>
      </c>
      <c r="Q10" s="10">
        <v>54858</v>
      </c>
      <c r="R10" s="10">
        <v>54858</v>
      </c>
      <c r="S10" s="10">
        <v>54858</v>
      </c>
      <c r="T10" s="10">
        <v>54858</v>
      </c>
      <c r="U10" s="10">
        <v>54858</v>
      </c>
      <c r="V10" s="10">
        <v>54858</v>
      </c>
      <c r="W10" s="10">
        <v>54858</v>
      </c>
      <c r="X10" s="10">
        <v>54858</v>
      </c>
      <c r="Y10" s="10">
        <v>54858</v>
      </c>
      <c r="Z10" s="10">
        <v>54858</v>
      </c>
      <c r="AA10" s="10">
        <v>54858</v>
      </c>
      <c r="AB10" s="10">
        <v>54858</v>
      </c>
      <c r="AC10" s="10">
        <v>54858</v>
      </c>
      <c r="AD10" s="10">
        <v>54858</v>
      </c>
      <c r="AE10" s="10">
        <v>54858</v>
      </c>
      <c r="AF10" s="10">
        <v>54858</v>
      </c>
      <c r="AG10" s="10">
        <v>54858</v>
      </c>
      <c r="AH10" s="10">
        <v>54858</v>
      </c>
      <c r="AI10" s="10">
        <v>54858</v>
      </c>
      <c r="AJ10" s="10">
        <v>54858</v>
      </c>
      <c r="AK10" s="10">
        <v>54858</v>
      </c>
      <c r="AL10" s="10">
        <v>54858</v>
      </c>
      <c r="AM10" s="10">
        <v>54858</v>
      </c>
      <c r="AN10" s="10">
        <v>54858</v>
      </c>
      <c r="AO10" s="10">
        <v>54858</v>
      </c>
      <c r="AP10" s="10">
        <v>54858</v>
      </c>
      <c r="AQ10" s="10">
        <v>54858</v>
      </c>
      <c r="AR10" s="10">
        <v>54858</v>
      </c>
      <c r="AS10" s="10">
        <v>54858</v>
      </c>
      <c r="AT10" s="10">
        <v>54858</v>
      </c>
      <c r="AU10" s="10">
        <v>54858</v>
      </c>
      <c r="AV10" s="10">
        <v>54858</v>
      </c>
      <c r="AW10" s="10">
        <v>54858</v>
      </c>
      <c r="AX10" s="10">
        <v>54858</v>
      </c>
      <c r="AY10" s="10">
        <v>54858</v>
      </c>
      <c r="AZ10" s="10">
        <v>54858</v>
      </c>
      <c r="BA10" s="10">
        <v>54858</v>
      </c>
      <c r="BB10" s="10">
        <v>54858</v>
      </c>
      <c r="BC10" s="10">
        <v>54858</v>
      </c>
      <c r="BD10" s="10">
        <v>54858</v>
      </c>
      <c r="BE10" s="10">
        <v>54858</v>
      </c>
      <c r="BF10" s="10">
        <v>54858</v>
      </c>
      <c r="BG10" s="10">
        <v>54858</v>
      </c>
      <c r="BH10" s="10">
        <v>54858</v>
      </c>
      <c r="BI10" s="10">
        <v>54858</v>
      </c>
      <c r="BJ10" s="10">
        <v>54858</v>
      </c>
      <c r="BK10" s="10">
        <v>54858</v>
      </c>
      <c r="BL10" s="10">
        <v>54858</v>
      </c>
      <c r="BM10" s="10">
        <v>54858</v>
      </c>
      <c r="BN10" s="10">
        <v>54858</v>
      </c>
      <c r="BO10" s="10">
        <v>54858</v>
      </c>
    </row>
    <row r="11" spans="1:67" ht="16.5">
      <c r="A11" s="16" t="s">
        <v>393</v>
      </c>
      <c r="B11" s="118" t="s">
        <v>372</v>
      </c>
      <c r="C11" s="162">
        <v>502.37</v>
      </c>
      <c r="D11" s="162">
        <f t="shared" si="0"/>
        <v>70.000199056472326</v>
      </c>
      <c r="E11" s="10">
        <v>35166</v>
      </c>
      <c r="F11" s="10">
        <v>35166</v>
      </c>
      <c r="G11" s="10">
        <v>35166</v>
      </c>
      <c r="H11" s="10">
        <v>35166</v>
      </c>
      <c r="I11" s="10">
        <v>35166</v>
      </c>
      <c r="J11" s="10">
        <v>35166</v>
      </c>
      <c r="K11" s="10">
        <v>35166</v>
      </c>
      <c r="L11" s="10">
        <v>35166</v>
      </c>
      <c r="M11" s="10">
        <v>35166</v>
      </c>
      <c r="N11" s="10">
        <v>35166</v>
      </c>
      <c r="O11" s="10">
        <v>35166</v>
      </c>
      <c r="P11" s="10">
        <v>35166</v>
      </c>
      <c r="Q11" s="10">
        <v>35166</v>
      </c>
      <c r="R11" s="10">
        <v>35166</v>
      </c>
      <c r="S11" s="10">
        <v>35166</v>
      </c>
      <c r="T11" s="10">
        <v>35166</v>
      </c>
      <c r="U11" s="10">
        <v>35166</v>
      </c>
      <c r="V11" s="10">
        <v>35166</v>
      </c>
      <c r="W11" s="10">
        <v>35166</v>
      </c>
      <c r="X11" s="10">
        <v>35166</v>
      </c>
      <c r="Y11" s="10">
        <v>35166</v>
      </c>
      <c r="Z11" s="10">
        <v>35166</v>
      </c>
      <c r="AA11" s="10">
        <v>35166</v>
      </c>
      <c r="AB11" s="10">
        <v>35166</v>
      </c>
      <c r="AC11" s="10">
        <v>35166</v>
      </c>
      <c r="AD11" s="10">
        <v>35166</v>
      </c>
      <c r="AE11" s="10">
        <v>35166</v>
      </c>
      <c r="AF11" s="10">
        <v>35166</v>
      </c>
      <c r="AG11" s="10">
        <v>35166</v>
      </c>
      <c r="AH11" s="10">
        <v>35166</v>
      </c>
      <c r="AI11" s="10">
        <v>35166</v>
      </c>
      <c r="AJ11" s="10">
        <v>35166</v>
      </c>
      <c r="AK11" s="10">
        <v>35166</v>
      </c>
      <c r="AL11" s="10">
        <v>35166</v>
      </c>
      <c r="AM11" s="10">
        <v>35166</v>
      </c>
      <c r="AN11" s="10">
        <v>35166</v>
      </c>
      <c r="AO11" s="10">
        <v>35166</v>
      </c>
      <c r="AP11" s="10">
        <v>35166</v>
      </c>
      <c r="AQ11" s="10">
        <v>35166</v>
      </c>
      <c r="AR11" s="10">
        <v>35166</v>
      </c>
      <c r="AS11" s="10">
        <v>35166</v>
      </c>
      <c r="AT11" s="10">
        <v>35166</v>
      </c>
      <c r="AU11" s="10">
        <v>35166</v>
      </c>
      <c r="AV11" s="10">
        <v>35166</v>
      </c>
      <c r="AW11" s="10">
        <v>35166</v>
      </c>
      <c r="AX11" s="10">
        <v>35166</v>
      </c>
      <c r="AY11" s="10">
        <v>35166</v>
      </c>
      <c r="AZ11" s="10">
        <v>35166</v>
      </c>
      <c r="BA11" s="10">
        <v>35166</v>
      </c>
      <c r="BB11" s="10">
        <v>35166</v>
      </c>
      <c r="BC11" s="10">
        <v>35166</v>
      </c>
      <c r="BD11" s="10">
        <v>35166</v>
      </c>
      <c r="BE11" s="10">
        <v>35166</v>
      </c>
      <c r="BF11" s="10">
        <v>35166</v>
      </c>
      <c r="BG11" s="10">
        <v>35166</v>
      </c>
      <c r="BH11" s="10">
        <v>35166</v>
      </c>
      <c r="BI11" s="10">
        <v>35166</v>
      </c>
      <c r="BJ11" s="10">
        <v>35166</v>
      </c>
      <c r="BK11" s="10">
        <v>35166</v>
      </c>
      <c r="BL11" s="10">
        <v>35166</v>
      </c>
      <c r="BM11" s="10">
        <v>35166</v>
      </c>
      <c r="BN11" s="10">
        <v>35166</v>
      </c>
      <c r="BO11" s="10">
        <v>35166</v>
      </c>
    </row>
    <row r="12" spans="1:67" ht="16.5">
      <c r="A12" s="16" t="s">
        <v>394</v>
      </c>
      <c r="B12" s="118" t="s">
        <v>372</v>
      </c>
      <c r="C12" s="162">
        <v>512.00000000000011</v>
      </c>
      <c r="D12" s="162">
        <f t="shared" si="0"/>
        <v>69.999999999999986</v>
      </c>
      <c r="E12" s="10">
        <v>35840</v>
      </c>
      <c r="F12" s="10">
        <v>35840</v>
      </c>
      <c r="G12" s="10">
        <v>35840</v>
      </c>
      <c r="H12" s="10">
        <v>35840</v>
      </c>
      <c r="I12" s="10">
        <v>35840</v>
      </c>
      <c r="J12" s="10">
        <v>35840</v>
      </c>
      <c r="K12" s="10">
        <v>35840</v>
      </c>
      <c r="L12" s="10">
        <v>35840</v>
      </c>
      <c r="M12" s="10">
        <v>35840</v>
      </c>
      <c r="N12" s="10">
        <v>35840</v>
      </c>
      <c r="O12" s="10">
        <v>35840</v>
      </c>
      <c r="P12" s="10">
        <v>35840</v>
      </c>
      <c r="Q12" s="10">
        <v>35840</v>
      </c>
      <c r="R12" s="10">
        <v>35840</v>
      </c>
      <c r="S12" s="10">
        <v>35840</v>
      </c>
      <c r="T12" s="10">
        <v>35840</v>
      </c>
      <c r="U12" s="10">
        <v>35840</v>
      </c>
      <c r="V12" s="10">
        <v>35840</v>
      </c>
      <c r="W12" s="10">
        <v>35840</v>
      </c>
      <c r="X12" s="10">
        <v>35840</v>
      </c>
      <c r="Y12" s="10">
        <v>35840</v>
      </c>
      <c r="Z12" s="10">
        <v>35840</v>
      </c>
      <c r="AA12" s="10">
        <v>35840</v>
      </c>
      <c r="AB12" s="10">
        <v>35840</v>
      </c>
      <c r="AC12" s="10">
        <v>35840</v>
      </c>
      <c r="AD12" s="10">
        <v>35840</v>
      </c>
      <c r="AE12" s="10">
        <v>35840</v>
      </c>
      <c r="AF12" s="10">
        <v>35840</v>
      </c>
      <c r="AG12" s="10">
        <v>35840</v>
      </c>
      <c r="AH12" s="10">
        <v>35840</v>
      </c>
      <c r="AI12" s="10">
        <v>35840</v>
      </c>
      <c r="AJ12" s="10">
        <v>35840</v>
      </c>
      <c r="AK12" s="10">
        <v>35840</v>
      </c>
      <c r="AL12" s="10">
        <v>35840</v>
      </c>
      <c r="AM12" s="10">
        <v>35840</v>
      </c>
      <c r="AN12" s="10">
        <v>35840</v>
      </c>
      <c r="AO12" s="10">
        <v>35840</v>
      </c>
      <c r="AP12" s="10">
        <v>35840</v>
      </c>
      <c r="AQ12" s="10">
        <v>35840</v>
      </c>
      <c r="AR12" s="10">
        <v>35840</v>
      </c>
      <c r="AS12" s="10">
        <v>35840</v>
      </c>
      <c r="AT12" s="10">
        <v>35840</v>
      </c>
      <c r="AU12" s="10">
        <v>35840</v>
      </c>
      <c r="AV12" s="10">
        <v>35840</v>
      </c>
      <c r="AW12" s="10">
        <v>35840</v>
      </c>
      <c r="AX12" s="10">
        <v>35840</v>
      </c>
      <c r="AY12" s="10">
        <v>35840</v>
      </c>
      <c r="AZ12" s="10">
        <v>35840</v>
      </c>
      <c r="BA12" s="10">
        <v>35840</v>
      </c>
      <c r="BB12" s="10">
        <v>35840</v>
      </c>
      <c r="BC12" s="10">
        <v>35840</v>
      </c>
      <c r="BD12" s="10">
        <v>35840</v>
      </c>
      <c r="BE12" s="10">
        <v>35840</v>
      </c>
      <c r="BF12" s="10">
        <v>35840</v>
      </c>
      <c r="BG12" s="10">
        <v>35840</v>
      </c>
      <c r="BH12" s="10">
        <v>35840</v>
      </c>
      <c r="BI12" s="10">
        <v>35840</v>
      </c>
      <c r="BJ12" s="10">
        <v>35840</v>
      </c>
      <c r="BK12" s="10">
        <v>35840</v>
      </c>
      <c r="BL12" s="10">
        <v>35840</v>
      </c>
      <c r="BM12" s="10">
        <v>35840</v>
      </c>
      <c r="BN12" s="10">
        <v>35840</v>
      </c>
      <c r="BO12" s="10">
        <v>35840</v>
      </c>
    </row>
    <row r="13" spans="1:67" ht="16.5">
      <c r="A13" s="16" t="s">
        <v>159</v>
      </c>
      <c r="B13" s="118" t="s">
        <v>395</v>
      </c>
      <c r="C13" s="162">
        <v>508.36000000000013</v>
      </c>
      <c r="D13" s="162">
        <f t="shared" si="0"/>
        <v>69.999606578015559</v>
      </c>
      <c r="E13" s="10">
        <v>35585</v>
      </c>
      <c r="F13" s="10">
        <v>35585</v>
      </c>
      <c r="G13" s="10">
        <v>35585</v>
      </c>
      <c r="H13" s="10">
        <v>35585</v>
      </c>
      <c r="I13" s="10">
        <v>35585</v>
      </c>
      <c r="J13" s="10">
        <v>35585</v>
      </c>
      <c r="K13" s="10">
        <v>35585</v>
      </c>
      <c r="L13" s="10">
        <v>35585</v>
      </c>
      <c r="M13" s="10">
        <v>35585</v>
      </c>
      <c r="N13" s="10">
        <v>35585</v>
      </c>
      <c r="O13" s="10">
        <v>35585</v>
      </c>
      <c r="P13" s="10">
        <v>35585</v>
      </c>
      <c r="Q13" s="10">
        <v>35585</v>
      </c>
      <c r="R13" s="10">
        <v>35585</v>
      </c>
      <c r="S13" s="10">
        <v>35585</v>
      </c>
      <c r="T13" s="10">
        <v>35585</v>
      </c>
      <c r="U13" s="10">
        <v>35585</v>
      </c>
      <c r="V13" s="10">
        <v>35585</v>
      </c>
      <c r="W13" s="10">
        <v>35585</v>
      </c>
      <c r="X13" s="10">
        <v>35585</v>
      </c>
      <c r="Y13" s="10">
        <v>35585</v>
      </c>
      <c r="Z13" s="10">
        <v>35585</v>
      </c>
      <c r="AA13" s="10">
        <v>35585</v>
      </c>
      <c r="AB13" s="10">
        <v>35585</v>
      </c>
      <c r="AC13" s="10">
        <v>35585</v>
      </c>
      <c r="AD13" s="10">
        <v>35585</v>
      </c>
      <c r="AE13" s="10">
        <v>35585</v>
      </c>
      <c r="AF13" s="10">
        <v>35585</v>
      </c>
      <c r="AG13" s="10">
        <v>35585</v>
      </c>
      <c r="AH13" s="10">
        <v>35585</v>
      </c>
      <c r="AI13" s="10">
        <v>35585</v>
      </c>
      <c r="AJ13" s="10">
        <v>35585</v>
      </c>
      <c r="AK13" s="10">
        <v>35585</v>
      </c>
      <c r="AL13" s="10">
        <v>35585</v>
      </c>
      <c r="AM13" s="10">
        <v>35585</v>
      </c>
      <c r="AN13" s="10">
        <v>35585</v>
      </c>
      <c r="AO13" s="10">
        <v>35585</v>
      </c>
      <c r="AP13" s="10">
        <v>35585</v>
      </c>
      <c r="AQ13" s="10">
        <v>35585</v>
      </c>
      <c r="AR13" s="10">
        <v>35585</v>
      </c>
      <c r="AS13" s="10">
        <v>35585</v>
      </c>
      <c r="AT13" s="10">
        <v>35585</v>
      </c>
      <c r="AU13" s="10">
        <v>35585</v>
      </c>
      <c r="AV13" s="10">
        <v>35585</v>
      </c>
      <c r="AW13" s="10">
        <v>35585</v>
      </c>
      <c r="AX13" s="10">
        <v>35585</v>
      </c>
      <c r="AY13" s="10">
        <v>35585</v>
      </c>
      <c r="AZ13" s="10">
        <v>35585</v>
      </c>
      <c r="BA13" s="10">
        <v>35585</v>
      </c>
      <c r="BB13" s="10">
        <v>35585</v>
      </c>
      <c r="BC13" s="10">
        <v>35585</v>
      </c>
      <c r="BD13" s="10">
        <v>35585</v>
      </c>
      <c r="BE13" s="10">
        <v>35585</v>
      </c>
      <c r="BF13" s="10">
        <v>35585</v>
      </c>
      <c r="BG13" s="10">
        <v>35585</v>
      </c>
      <c r="BH13" s="10">
        <v>35585</v>
      </c>
      <c r="BI13" s="10">
        <v>35585</v>
      </c>
      <c r="BJ13" s="10">
        <v>35585</v>
      </c>
      <c r="BK13" s="10">
        <v>35585</v>
      </c>
      <c r="BL13" s="10">
        <v>35585</v>
      </c>
      <c r="BM13" s="10">
        <v>35585</v>
      </c>
      <c r="BN13" s="10">
        <v>35585</v>
      </c>
      <c r="BO13" s="10">
        <v>35585</v>
      </c>
    </row>
    <row r="14" spans="1:67" ht="16.5">
      <c r="A14" s="16" t="s">
        <v>161</v>
      </c>
      <c r="B14" s="118" t="s">
        <v>391</v>
      </c>
      <c r="C14" s="162">
        <v>680.57550000000003</v>
      </c>
      <c r="D14" s="162">
        <f t="shared" si="0"/>
        <v>69.999581236762126</v>
      </c>
      <c r="E14" s="10">
        <v>47640</v>
      </c>
      <c r="F14" s="10">
        <v>47640</v>
      </c>
      <c r="G14" s="10">
        <v>47640</v>
      </c>
      <c r="H14" s="10">
        <v>47640</v>
      </c>
      <c r="I14" s="10">
        <v>47640</v>
      </c>
      <c r="J14" s="10">
        <v>47640</v>
      </c>
      <c r="K14" s="10">
        <v>47640</v>
      </c>
      <c r="L14" s="10">
        <v>47640</v>
      </c>
      <c r="M14" s="10">
        <v>47640</v>
      </c>
      <c r="N14" s="10">
        <v>47640</v>
      </c>
      <c r="O14" s="10">
        <v>47640</v>
      </c>
      <c r="P14" s="10">
        <v>47640</v>
      </c>
      <c r="Q14" s="10">
        <v>47640</v>
      </c>
      <c r="R14" s="10">
        <v>47640</v>
      </c>
      <c r="S14" s="10">
        <v>47640</v>
      </c>
      <c r="T14" s="10">
        <v>47640</v>
      </c>
      <c r="U14" s="10">
        <v>47640</v>
      </c>
      <c r="V14" s="10">
        <v>47640</v>
      </c>
      <c r="W14" s="10">
        <v>47640</v>
      </c>
      <c r="X14" s="10">
        <v>47640</v>
      </c>
      <c r="Y14" s="10">
        <v>47640</v>
      </c>
      <c r="Z14" s="10">
        <v>47640</v>
      </c>
      <c r="AA14" s="10">
        <v>47640</v>
      </c>
      <c r="AB14" s="10">
        <v>47640</v>
      </c>
      <c r="AC14" s="10">
        <v>47640</v>
      </c>
      <c r="AD14" s="10">
        <v>47640</v>
      </c>
      <c r="AE14" s="10">
        <v>47640</v>
      </c>
      <c r="AF14" s="10">
        <v>47640</v>
      </c>
      <c r="AG14" s="10">
        <v>47640</v>
      </c>
      <c r="AH14" s="10">
        <v>47640</v>
      </c>
      <c r="AI14" s="10">
        <v>47640</v>
      </c>
      <c r="AJ14" s="10">
        <v>47640</v>
      </c>
      <c r="AK14" s="10">
        <v>47640</v>
      </c>
      <c r="AL14" s="10">
        <v>47640</v>
      </c>
      <c r="AM14" s="10">
        <v>47640</v>
      </c>
      <c r="AN14" s="10">
        <v>47640</v>
      </c>
      <c r="AO14" s="10">
        <v>47640</v>
      </c>
      <c r="AP14" s="10">
        <v>47640</v>
      </c>
      <c r="AQ14" s="10">
        <v>47640</v>
      </c>
      <c r="AR14" s="10">
        <v>47640</v>
      </c>
      <c r="AS14" s="10">
        <v>47640</v>
      </c>
      <c r="AT14" s="10">
        <v>47640</v>
      </c>
      <c r="AU14" s="10">
        <v>47640</v>
      </c>
      <c r="AV14" s="10">
        <v>47640</v>
      </c>
      <c r="AW14" s="10">
        <v>47640</v>
      </c>
      <c r="AX14" s="10">
        <v>47640</v>
      </c>
      <c r="AY14" s="10">
        <v>47640</v>
      </c>
      <c r="AZ14" s="10">
        <v>47640</v>
      </c>
      <c r="BA14" s="10">
        <v>47640</v>
      </c>
      <c r="BB14" s="10">
        <v>47640</v>
      </c>
      <c r="BC14" s="10">
        <v>47640</v>
      </c>
      <c r="BD14" s="10">
        <v>47640</v>
      </c>
      <c r="BE14" s="10">
        <v>47640</v>
      </c>
      <c r="BF14" s="10">
        <v>47640</v>
      </c>
      <c r="BG14" s="10">
        <v>47640</v>
      </c>
      <c r="BH14" s="10">
        <v>47640</v>
      </c>
      <c r="BI14" s="10">
        <v>47640</v>
      </c>
      <c r="BJ14" s="10">
        <v>47640</v>
      </c>
      <c r="BK14" s="10">
        <v>47640</v>
      </c>
      <c r="BL14" s="10">
        <v>47640</v>
      </c>
      <c r="BM14" s="10">
        <v>47640</v>
      </c>
      <c r="BN14" s="10">
        <v>47640</v>
      </c>
      <c r="BO14" s="10">
        <v>47640</v>
      </c>
    </row>
    <row r="15" spans="1:67" ht="16.5">
      <c r="A15" s="16" t="s">
        <v>80</v>
      </c>
      <c r="B15" s="118" t="s">
        <v>391</v>
      </c>
      <c r="C15" s="162">
        <v>682.83</v>
      </c>
      <c r="D15" s="162">
        <f t="shared" si="0"/>
        <v>69.999853550664142</v>
      </c>
      <c r="E15" s="10">
        <v>47798</v>
      </c>
      <c r="F15" s="10">
        <v>47798</v>
      </c>
      <c r="G15" s="10">
        <v>47798</v>
      </c>
      <c r="H15" s="10">
        <v>47798</v>
      </c>
      <c r="I15" s="10">
        <v>47798</v>
      </c>
      <c r="J15" s="10">
        <v>47798</v>
      </c>
      <c r="K15" s="10">
        <v>47798</v>
      </c>
      <c r="L15" s="10">
        <v>47798</v>
      </c>
      <c r="M15" s="10">
        <v>47798</v>
      </c>
      <c r="N15" s="10">
        <v>47798</v>
      </c>
      <c r="O15" s="10">
        <v>47798</v>
      </c>
      <c r="P15" s="10">
        <v>47798</v>
      </c>
      <c r="Q15" s="10">
        <v>47798</v>
      </c>
      <c r="R15" s="10">
        <v>47798</v>
      </c>
      <c r="S15" s="10">
        <v>47798</v>
      </c>
      <c r="T15" s="10">
        <v>47798</v>
      </c>
      <c r="U15" s="10">
        <v>47798</v>
      </c>
      <c r="V15" s="10">
        <v>47798</v>
      </c>
      <c r="W15" s="10">
        <v>47798</v>
      </c>
      <c r="X15" s="10">
        <v>47798</v>
      </c>
      <c r="Y15" s="10">
        <v>47798</v>
      </c>
      <c r="Z15" s="10">
        <v>47798</v>
      </c>
      <c r="AA15" s="10">
        <v>47798</v>
      </c>
      <c r="AB15" s="10">
        <v>47798</v>
      </c>
      <c r="AC15" s="10">
        <v>47798</v>
      </c>
      <c r="AD15" s="10">
        <v>47798</v>
      </c>
      <c r="AE15" s="10">
        <v>47798</v>
      </c>
      <c r="AF15" s="10">
        <v>47798</v>
      </c>
      <c r="AG15" s="10">
        <v>47798</v>
      </c>
      <c r="AH15" s="10">
        <v>47798</v>
      </c>
      <c r="AI15" s="10">
        <v>47798</v>
      </c>
      <c r="AJ15" s="10">
        <v>47798</v>
      </c>
      <c r="AK15" s="10">
        <v>47798</v>
      </c>
      <c r="AL15" s="10">
        <v>47798</v>
      </c>
      <c r="AM15" s="10">
        <v>47798</v>
      </c>
      <c r="AN15" s="10">
        <v>47798</v>
      </c>
      <c r="AO15" s="10">
        <v>47798</v>
      </c>
      <c r="AP15" s="10">
        <v>47798</v>
      </c>
      <c r="AQ15" s="10">
        <v>47798</v>
      </c>
      <c r="AR15" s="10">
        <v>47798</v>
      </c>
      <c r="AS15" s="10">
        <v>47798</v>
      </c>
      <c r="AT15" s="10">
        <v>47798</v>
      </c>
      <c r="AU15" s="10">
        <v>47798</v>
      </c>
      <c r="AV15" s="10">
        <v>47798</v>
      </c>
      <c r="AW15" s="10">
        <v>47798</v>
      </c>
      <c r="AX15" s="10">
        <v>47798</v>
      </c>
      <c r="AY15" s="10">
        <v>47798</v>
      </c>
      <c r="AZ15" s="10">
        <v>47798</v>
      </c>
      <c r="BA15" s="10">
        <v>47798</v>
      </c>
      <c r="BB15" s="10">
        <v>47798</v>
      </c>
      <c r="BC15" s="10">
        <v>47798</v>
      </c>
      <c r="BD15" s="10">
        <v>47798</v>
      </c>
      <c r="BE15" s="10">
        <v>47798</v>
      </c>
      <c r="BF15" s="10">
        <v>47798</v>
      </c>
      <c r="BG15" s="10">
        <v>47798</v>
      </c>
      <c r="BH15" s="10">
        <v>47798</v>
      </c>
      <c r="BI15" s="10">
        <v>47798</v>
      </c>
      <c r="BJ15" s="10">
        <v>47798</v>
      </c>
      <c r="BK15" s="10">
        <v>47798</v>
      </c>
      <c r="BL15" s="10">
        <v>47798</v>
      </c>
      <c r="BM15" s="10">
        <v>47798</v>
      </c>
      <c r="BN15" s="10">
        <v>47798</v>
      </c>
      <c r="BO15" s="10">
        <v>47798</v>
      </c>
    </row>
    <row r="16" spans="1:67" ht="16.5">
      <c r="A16" s="16" t="s">
        <v>82</v>
      </c>
      <c r="B16" s="118" t="s">
        <v>391</v>
      </c>
      <c r="C16" s="162">
        <v>681.46650000000011</v>
      </c>
      <c r="D16" s="162">
        <f t="shared" si="0"/>
        <v>70.000506261129473</v>
      </c>
      <c r="E16" s="10">
        <v>47703</v>
      </c>
      <c r="F16" s="10">
        <v>47703</v>
      </c>
      <c r="G16" s="10">
        <v>47703</v>
      </c>
      <c r="H16" s="10">
        <v>47703</v>
      </c>
      <c r="I16" s="10">
        <v>47703</v>
      </c>
      <c r="J16" s="10">
        <v>47703</v>
      </c>
      <c r="K16" s="10">
        <v>47703</v>
      </c>
      <c r="L16" s="10">
        <v>47703</v>
      </c>
      <c r="M16" s="10">
        <v>47703</v>
      </c>
      <c r="N16" s="10">
        <v>47703</v>
      </c>
      <c r="O16" s="10">
        <v>47703</v>
      </c>
      <c r="P16" s="10">
        <v>47703</v>
      </c>
      <c r="Q16" s="10">
        <v>47703</v>
      </c>
      <c r="R16" s="10">
        <v>47703</v>
      </c>
      <c r="S16" s="10">
        <v>47703</v>
      </c>
      <c r="T16" s="10">
        <v>47703</v>
      </c>
      <c r="U16" s="10">
        <v>47703</v>
      </c>
      <c r="V16" s="10">
        <v>47703</v>
      </c>
      <c r="W16" s="10">
        <v>47703</v>
      </c>
      <c r="X16" s="10">
        <v>47703</v>
      </c>
      <c r="Y16" s="10">
        <v>47703</v>
      </c>
      <c r="Z16" s="10">
        <v>47703</v>
      </c>
      <c r="AA16" s="10">
        <v>47703</v>
      </c>
      <c r="AB16" s="10">
        <v>47703</v>
      </c>
      <c r="AC16" s="10">
        <v>47703</v>
      </c>
      <c r="AD16" s="10">
        <v>47703</v>
      </c>
      <c r="AE16" s="10">
        <v>47703</v>
      </c>
      <c r="AF16" s="10">
        <v>47703</v>
      </c>
      <c r="AG16" s="10">
        <v>47703</v>
      </c>
      <c r="AH16" s="10">
        <v>47703</v>
      </c>
      <c r="AI16" s="10">
        <v>47703</v>
      </c>
      <c r="AJ16" s="10">
        <v>47703</v>
      </c>
      <c r="AK16" s="10">
        <v>47703</v>
      </c>
      <c r="AL16" s="10">
        <v>47703</v>
      </c>
      <c r="AM16" s="10">
        <v>47703</v>
      </c>
      <c r="AN16" s="10">
        <v>47703</v>
      </c>
      <c r="AO16" s="10">
        <v>47703</v>
      </c>
      <c r="AP16" s="10">
        <v>47703</v>
      </c>
      <c r="AQ16" s="10">
        <v>47703</v>
      </c>
      <c r="AR16" s="10">
        <v>47703</v>
      </c>
      <c r="AS16" s="10">
        <v>47703</v>
      </c>
      <c r="AT16" s="10">
        <v>47703</v>
      </c>
      <c r="AU16" s="10">
        <v>47703</v>
      </c>
      <c r="AV16" s="10">
        <v>47703</v>
      </c>
      <c r="AW16" s="10">
        <v>47703</v>
      </c>
      <c r="AX16" s="10">
        <v>47703</v>
      </c>
      <c r="AY16" s="10">
        <v>47703</v>
      </c>
      <c r="AZ16" s="10">
        <v>47703</v>
      </c>
      <c r="BA16" s="10">
        <v>47703</v>
      </c>
      <c r="BB16" s="10">
        <v>47703</v>
      </c>
      <c r="BC16" s="10">
        <v>47703</v>
      </c>
      <c r="BD16" s="10">
        <v>47703</v>
      </c>
      <c r="BE16" s="10">
        <v>47703</v>
      </c>
      <c r="BF16" s="10">
        <v>47703</v>
      </c>
      <c r="BG16" s="10">
        <v>47703</v>
      </c>
      <c r="BH16" s="10">
        <v>47703</v>
      </c>
      <c r="BI16" s="10">
        <v>47703</v>
      </c>
      <c r="BJ16" s="10">
        <v>47703</v>
      </c>
      <c r="BK16" s="10">
        <v>47703</v>
      </c>
      <c r="BL16" s="10">
        <v>47703</v>
      </c>
      <c r="BM16" s="10">
        <v>47703</v>
      </c>
      <c r="BN16" s="10">
        <v>47703</v>
      </c>
      <c r="BO16" s="10">
        <v>47703</v>
      </c>
    </row>
    <row r="17" spans="1:67" ht="16.5">
      <c r="A17" s="16" t="s">
        <v>85</v>
      </c>
      <c r="B17" s="118" t="s">
        <v>372</v>
      </c>
      <c r="C17" s="162">
        <v>787.10400000000004</v>
      </c>
      <c r="D17" s="162">
        <f t="shared" si="0"/>
        <v>69.999644265560832</v>
      </c>
      <c r="E17" s="10">
        <v>55097</v>
      </c>
      <c r="F17" s="10">
        <v>55097</v>
      </c>
      <c r="G17" s="10">
        <v>55097</v>
      </c>
      <c r="H17" s="10">
        <v>55097</v>
      </c>
      <c r="I17" s="10">
        <v>55097</v>
      </c>
      <c r="J17" s="10">
        <v>55097</v>
      </c>
      <c r="K17" s="10">
        <v>55097</v>
      </c>
      <c r="L17" s="10">
        <v>55097</v>
      </c>
      <c r="M17" s="10">
        <v>55097</v>
      </c>
      <c r="N17" s="10">
        <v>55097</v>
      </c>
      <c r="O17" s="10">
        <v>55097</v>
      </c>
      <c r="P17" s="10">
        <v>55097</v>
      </c>
      <c r="Q17" s="10">
        <v>55097</v>
      </c>
      <c r="R17" s="10">
        <v>55097</v>
      </c>
      <c r="S17" s="10">
        <v>55097</v>
      </c>
      <c r="T17" s="10">
        <v>55097</v>
      </c>
      <c r="U17" s="10">
        <v>55097</v>
      </c>
      <c r="V17" s="10">
        <v>55097</v>
      </c>
      <c r="W17" s="10">
        <v>55097</v>
      </c>
      <c r="X17" s="10">
        <v>55097</v>
      </c>
      <c r="Y17" s="10">
        <v>55097</v>
      </c>
      <c r="Z17" s="10">
        <v>55097</v>
      </c>
      <c r="AA17" s="10">
        <v>55097</v>
      </c>
      <c r="AB17" s="10">
        <v>55097</v>
      </c>
      <c r="AC17" s="10">
        <v>55097</v>
      </c>
      <c r="AD17" s="10">
        <v>55097</v>
      </c>
      <c r="AE17" s="10">
        <v>55097</v>
      </c>
      <c r="AF17" s="10">
        <v>55097</v>
      </c>
      <c r="AG17" s="10">
        <v>55097</v>
      </c>
      <c r="AH17" s="10">
        <v>55097</v>
      </c>
      <c r="AI17" s="10">
        <v>55097</v>
      </c>
      <c r="AJ17" s="10">
        <v>55097</v>
      </c>
      <c r="AK17" s="10">
        <v>55097</v>
      </c>
      <c r="AL17" s="10">
        <v>55097</v>
      </c>
      <c r="AM17" s="10">
        <v>55097</v>
      </c>
      <c r="AN17" s="10">
        <v>55097</v>
      </c>
      <c r="AO17" s="10">
        <v>55097</v>
      </c>
      <c r="AP17" s="10">
        <v>55097</v>
      </c>
      <c r="AQ17" s="10">
        <v>55097</v>
      </c>
      <c r="AR17" s="10">
        <v>55097</v>
      </c>
      <c r="AS17" s="10">
        <v>55097</v>
      </c>
      <c r="AT17" s="10">
        <v>55097</v>
      </c>
      <c r="AU17" s="10">
        <v>55097</v>
      </c>
      <c r="AV17" s="10">
        <v>55097</v>
      </c>
      <c r="AW17" s="10">
        <v>55097</v>
      </c>
      <c r="AX17" s="10">
        <v>55097</v>
      </c>
      <c r="AY17" s="10">
        <v>55097</v>
      </c>
      <c r="AZ17" s="10">
        <v>55097</v>
      </c>
      <c r="BA17" s="10">
        <v>55097</v>
      </c>
      <c r="BB17" s="10">
        <v>55097</v>
      </c>
      <c r="BC17" s="10">
        <v>55097</v>
      </c>
      <c r="BD17" s="10">
        <v>55097</v>
      </c>
      <c r="BE17" s="10">
        <v>55097</v>
      </c>
      <c r="BF17" s="10">
        <v>55097</v>
      </c>
      <c r="BG17" s="10">
        <v>55097</v>
      </c>
      <c r="BH17" s="10">
        <v>55097</v>
      </c>
      <c r="BI17" s="10">
        <v>55097</v>
      </c>
      <c r="BJ17" s="10">
        <v>55097</v>
      </c>
      <c r="BK17" s="10">
        <v>55097</v>
      </c>
      <c r="BL17" s="10">
        <v>55097</v>
      </c>
      <c r="BM17" s="10">
        <v>55097</v>
      </c>
      <c r="BN17" s="10">
        <v>55097</v>
      </c>
      <c r="BO17" s="10">
        <v>55097</v>
      </c>
    </row>
    <row r="18" spans="1:67" ht="16.5">
      <c r="A18" s="16" t="s">
        <v>86</v>
      </c>
      <c r="B18" s="118" t="s">
        <v>372</v>
      </c>
      <c r="C18" s="162">
        <v>818.35000000000014</v>
      </c>
      <c r="D18" s="162">
        <f t="shared" si="0"/>
        <v>70.000610985519629</v>
      </c>
      <c r="E18" s="10">
        <v>57285</v>
      </c>
      <c r="F18" s="10">
        <v>57285</v>
      </c>
      <c r="G18" s="10">
        <v>57285</v>
      </c>
      <c r="H18" s="10">
        <v>57285</v>
      </c>
      <c r="I18" s="10">
        <v>57285</v>
      </c>
      <c r="J18" s="10">
        <v>57285</v>
      </c>
      <c r="K18" s="10">
        <v>57285</v>
      </c>
      <c r="L18" s="10">
        <v>57285</v>
      </c>
      <c r="M18" s="10">
        <v>57285</v>
      </c>
      <c r="N18" s="10">
        <v>57285</v>
      </c>
      <c r="O18" s="10">
        <v>57285</v>
      </c>
      <c r="P18" s="10">
        <v>57285</v>
      </c>
      <c r="Q18" s="10">
        <v>57285</v>
      </c>
      <c r="R18" s="10">
        <v>57285</v>
      </c>
      <c r="S18" s="10">
        <v>57285</v>
      </c>
      <c r="T18" s="10">
        <v>57285</v>
      </c>
      <c r="U18" s="10">
        <v>57285</v>
      </c>
      <c r="V18" s="10">
        <v>57285</v>
      </c>
      <c r="W18" s="10">
        <v>57285</v>
      </c>
      <c r="X18" s="10">
        <v>57285</v>
      </c>
      <c r="Y18" s="10">
        <v>57285</v>
      </c>
      <c r="Z18" s="10">
        <v>57285</v>
      </c>
      <c r="AA18" s="10">
        <v>57285</v>
      </c>
      <c r="AB18" s="10">
        <v>57285</v>
      </c>
      <c r="AC18" s="10">
        <v>57285</v>
      </c>
      <c r="AD18" s="10">
        <v>57285</v>
      </c>
      <c r="AE18" s="10">
        <v>57285</v>
      </c>
      <c r="AF18" s="10">
        <v>57285</v>
      </c>
      <c r="AG18" s="10">
        <v>57285</v>
      </c>
      <c r="AH18" s="10">
        <v>57285</v>
      </c>
      <c r="AI18" s="10">
        <v>57285</v>
      </c>
      <c r="AJ18" s="10">
        <v>57285</v>
      </c>
      <c r="AK18" s="10">
        <v>57285</v>
      </c>
      <c r="AL18" s="10">
        <v>57285</v>
      </c>
      <c r="AM18" s="10">
        <v>57285</v>
      </c>
      <c r="AN18" s="10">
        <v>57285</v>
      </c>
      <c r="AO18" s="10">
        <v>57285</v>
      </c>
      <c r="AP18" s="10">
        <v>57285</v>
      </c>
      <c r="AQ18" s="10">
        <v>57285</v>
      </c>
      <c r="AR18" s="10">
        <v>57285</v>
      </c>
      <c r="AS18" s="10">
        <v>57285</v>
      </c>
      <c r="AT18" s="10">
        <v>57285</v>
      </c>
      <c r="AU18" s="10">
        <v>57285</v>
      </c>
      <c r="AV18" s="10">
        <v>57285</v>
      </c>
      <c r="AW18" s="10">
        <v>57285</v>
      </c>
      <c r="AX18" s="10">
        <v>57285</v>
      </c>
      <c r="AY18" s="10">
        <v>57285</v>
      </c>
      <c r="AZ18" s="10">
        <v>57285</v>
      </c>
      <c r="BA18" s="10">
        <v>57285</v>
      </c>
      <c r="BB18" s="10">
        <v>57285</v>
      </c>
      <c r="BC18" s="10">
        <v>57285</v>
      </c>
      <c r="BD18" s="10">
        <v>57285</v>
      </c>
      <c r="BE18" s="10">
        <v>57285</v>
      </c>
      <c r="BF18" s="10">
        <v>57285</v>
      </c>
      <c r="BG18" s="10">
        <v>57285</v>
      </c>
      <c r="BH18" s="10">
        <v>57285</v>
      </c>
      <c r="BI18" s="10">
        <v>57285</v>
      </c>
      <c r="BJ18" s="10">
        <v>57285</v>
      </c>
      <c r="BK18" s="10">
        <v>57285</v>
      </c>
      <c r="BL18" s="10">
        <v>57285</v>
      </c>
      <c r="BM18" s="10">
        <v>57285</v>
      </c>
      <c r="BN18" s="10">
        <v>57285</v>
      </c>
      <c r="BO18" s="10">
        <v>57285</v>
      </c>
    </row>
    <row r="19" spans="1:67" ht="16.5">
      <c r="A19" s="16" t="s">
        <v>396</v>
      </c>
      <c r="B19" s="118" t="s">
        <v>372</v>
      </c>
      <c r="C19" s="162">
        <v>1167.6600000000003</v>
      </c>
      <c r="D19" s="162">
        <f t="shared" si="0"/>
        <v>69.999828717263568</v>
      </c>
      <c r="E19" s="10">
        <v>81736</v>
      </c>
      <c r="F19" s="10">
        <v>81736</v>
      </c>
      <c r="G19" s="10">
        <v>81736</v>
      </c>
      <c r="H19" s="10">
        <v>81736</v>
      </c>
      <c r="I19" s="10">
        <v>81736</v>
      </c>
      <c r="J19" s="10">
        <v>81736</v>
      </c>
      <c r="K19" s="10">
        <v>81736</v>
      </c>
      <c r="L19" s="10">
        <v>81736</v>
      </c>
      <c r="M19" s="10">
        <v>81736</v>
      </c>
      <c r="N19" s="10">
        <v>81736</v>
      </c>
      <c r="O19" s="10">
        <v>81736</v>
      </c>
      <c r="P19" s="10">
        <v>81736</v>
      </c>
      <c r="Q19" s="10">
        <v>81736</v>
      </c>
      <c r="R19" s="10">
        <v>81736</v>
      </c>
      <c r="S19" s="10">
        <v>81736</v>
      </c>
      <c r="T19" s="10">
        <v>81736</v>
      </c>
      <c r="U19" s="10">
        <v>81736</v>
      </c>
      <c r="V19" s="10">
        <v>81736</v>
      </c>
      <c r="W19" s="10">
        <v>81736</v>
      </c>
      <c r="X19" s="10">
        <v>81736</v>
      </c>
      <c r="Y19" s="10">
        <v>81736</v>
      </c>
      <c r="Z19" s="10">
        <v>81736</v>
      </c>
      <c r="AA19" s="10">
        <v>81736</v>
      </c>
      <c r="AB19" s="10">
        <v>81736</v>
      </c>
      <c r="AC19" s="10">
        <v>81736</v>
      </c>
      <c r="AD19" s="10">
        <v>81736</v>
      </c>
      <c r="AE19" s="10">
        <v>81736</v>
      </c>
      <c r="AF19" s="10">
        <v>81736</v>
      </c>
      <c r="AG19" s="10">
        <v>81736</v>
      </c>
      <c r="AH19" s="10">
        <v>81736</v>
      </c>
      <c r="AI19" s="10">
        <v>81736</v>
      </c>
      <c r="AJ19" s="10">
        <v>81736</v>
      </c>
      <c r="AK19" s="10">
        <v>81736</v>
      </c>
      <c r="AL19" s="10">
        <v>81736</v>
      </c>
      <c r="AM19" s="10">
        <v>81736</v>
      </c>
      <c r="AN19" s="10">
        <v>81736</v>
      </c>
      <c r="AO19" s="10">
        <v>81736</v>
      </c>
      <c r="AP19" s="10">
        <v>81736</v>
      </c>
      <c r="AQ19" s="10">
        <v>81736</v>
      </c>
      <c r="AR19" s="10">
        <v>81736</v>
      </c>
      <c r="AS19" s="10">
        <v>81736</v>
      </c>
      <c r="AT19" s="10">
        <v>81736</v>
      </c>
      <c r="AU19" s="10">
        <v>81736</v>
      </c>
      <c r="AV19" s="10">
        <v>81736</v>
      </c>
      <c r="AW19" s="10">
        <v>81736</v>
      </c>
      <c r="AX19" s="10">
        <v>81736</v>
      </c>
      <c r="AY19" s="10">
        <v>81736</v>
      </c>
      <c r="AZ19" s="10">
        <v>81736</v>
      </c>
      <c r="BA19" s="10">
        <v>81736</v>
      </c>
      <c r="BB19" s="10">
        <v>81736</v>
      </c>
      <c r="BC19" s="10">
        <v>81736</v>
      </c>
      <c r="BD19" s="10">
        <v>81736</v>
      </c>
      <c r="BE19" s="10">
        <v>81736</v>
      </c>
      <c r="BF19" s="10">
        <v>81736</v>
      </c>
      <c r="BG19" s="10">
        <v>81736</v>
      </c>
      <c r="BH19" s="10">
        <v>81736</v>
      </c>
      <c r="BI19" s="10">
        <v>81736</v>
      </c>
      <c r="BJ19" s="10">
        <v>81736</v>
      </c>
      <c r="BK19" s="10">
        <v>81736</v>
      </c>
      <c r="BL19" s="10">
        <v>81736</v>
      </c>
      <c r="BM19" s="10">
        <v>81736</v>
      </c>
      <c r="BN19" s="10">
        <v>81736</v>
      </c>
      <c r="BO19" s="10">
        <v>81736</v>
      </c>
    </row>
    <row r="20" spans="1:67" ht="16.5">
      <c r="A20" s="16" t="s">
        <v>92</v>
      </c>
      <c r="B20" s="118" t="s">
        <v>372</v>
      </c>
      <c r="C20" s="162">
        <v>1917.8700000000001</v>
      </c>
      <c r="D20" s="162">
        <f t="shared" si="0"/>
        <v>70.000052141177449</v>
      </c>
      <c r="E20" s="10">
        <v>134251</v>
      </c>
      <c r="F20" s="10">
        <v>134251</v>
      </c>
      <c r="G20" s="10">
        <v>134251</v>
      </c>
      <c r="H20" s="10">
        <v>134251</v>
      </c>
      <c r="I20" s="10">
        <v>134251</v>
      </c>
      <c r="J20" s="10">
        <v>134251</v>
      </c>
      <c r="K20" s="10">
        <v>134251</v>
      </c>
      <c r="L20" s="10">
        <v>134251</v>
      </c>
      <c r="M20" s="10">
        <v>134251</v>
      </c>
      <c r="N20" s="10">
        <v>134251</v>
      </c>
      <c r="O20" s="10">
        <v>134251</v>
      </c>
      <c r="P20" s="10">
        <v>134251</v>
      </c>
      <c r="Q20" s="10">
        <v>134251</v>
      </c>
      <c r="R20" s="10">
        <v>134251</v>
      </c>
      <c r="S20" s="10">
        <v>134251</v>
      </c>
      <c r="T20" s="10">
        <v>134251</v>
      </c>
      <c r="U20" s="10">
        <v>134251</v>
      </c>
      <c r="V20" s="10">
        <v>134251</v>
      </c>
      <c r="W20" s="10">
        <v>134251</v>
      </c>
      <c r="X20" s="10">
        <v>134251</v>
      </c>
      <c r="Y20" s="10">
        <v>134251</v>
      </c>
      <c r="Z20" s="10">
        <v>134251</v>
      </c>
      <c r="AA20" s="10">
        <v>134251</v>
      </c>
      <c r="AB20" s="10">
        <v>134251</v>
      </c>
      <c r="AC20" s="10">
        <v>134251</v>
      </c>
      <c r="AD20" s="10">
        <v>134251</v>
      </c>
      <c r="AE20" s="10">
        <v>134251</v>
      </c>
      <c r="AF20" s="10">
        <v>134251</v>
      </c>
      <c r="AG20" s="10">
        <v>134251</v>
      </c>
      <c r="AH20" s="10">
        <v>134251</v>
      </c>
      <c r="AI20" s="10">
        <v>134251</v>
      </c>
      <c r="AJ20" s="10">
        <v>134251</v>
      </c>
      <c r="AK20" s="10">
        <v>134251</v>
      </c>
      <c r="AL20" s="10">
        <v>134251</v>
      </c>
      <c r="AM20" s="10">
        <v>134251</v>
      </c>
      <c r="AN20" s="10">
        <v>134251</v>
      </c>
      <c r="AO20" s="10">
        <v>134251</v>
      </c>
      <c r="AP20" s="10">
        <v>134251</v>
      </c>
      <c r="AQ20" s="10">
        <v>134251</v>
      </c>
      <c r="AR20" s="10">
        <v>134251</v>
      </c>
      <c r="AS20" s="10">
        <v>134251</v>
      </c>
      <c r="AT20" s="10">
        <v>134251</v>
      </c>
      <c r="AU20" s="10">
        <v>134251</v>
      </c>
      <c r="AV20" s="10">
        <v>134251</v>
      </c>
      <c r="AW20" s="10">
        <v>134251</v>
      </c>
      <c r="AX20" s="10">
        <v>134251</v>
      </c>
      <c r="AY20" s="10">
        <v>134251</v>
      </c>
      <c r="AZ20" s="10">
        <v>134251</v>
      </c>
      <c r="BA20" s="10">
        <v>134251</v>
      </c>
      <c r="BB20" s="10">
        <v>134251</v>
      </c>
      <c r="BC20" s="10">
        <v>134251</v>
      </c>
      <c r="BD20" s="10">
        <v>134251</v>
      </c>
      <c r="BE20" s="10">
        <v>134251</v>
      </c>
      <c r="BF20" s="10">
        <v>134251</v>
      </c>
      <c r="BG20" s="10">
        <v>134251</v>
      </c>
      <c r="BH20" s="10">
        <v>134251</v>
      </c>
      <c r="BI20" s="10">
        <v>134251</v>
      </c>
      <c r="BJ20" s="10">
        <v>134251</v>
      </c>
      <c r="BK20" s="10">
        <v>134251</v>
      </c>
      <c r="BL20" s="10">
        <v>134251</v>
      </c>
      <c r="BM20" s="10">
        <v>134251</v>
      </c>
      <c r="BN20" s="10">
        <v>134251</v>
      </c>
      <c r="BO20" s="10">
        <v>134251</v>
      </c>
    </row>
    <row r="21" spans="1:67" ht="16.5">
      <c r="A21" s="16" t="s">
        <v>398</v>
      </c>
      <c r="B21" s="118" t="s">
        <v>372</v>
      </c>
      <c r="C21" s="162">
        <v>1367.6</v>
      </c>
      <c r="D21" s="162">
        <f t="shared" si="0"/>
        <v>70</v>
      </c>
      <c r="E21" s="10">
        <v>95732</v>
      </c>
      <c r="F21" s="10">
        <v>95732</v>
      </c>
      <c r="G21" s="10">
        <v>95732</v>
      </c>
      <c r="H21" s="10">
        <v>95732</v>
      </c>
      <c r="I21" s="10">
        <v>95732</v>
      </c>
      <c r="J21" s="10">
        <v>95732</v>
      </c>
      <c r="K21" s="10">
        <v>95732</v>
      </c>
      <c r="L21" s="10">
        <v>95732</v>
      </c>
      <c r="M21" s="10">
        <v>95732</v>
      </c>
      <c r="N21" s="10">
        <v>95732</v>
      </c>
      <c r="O21" s="10">
        <v>95732</v>
      </c>
      <c r="P21" s="10">
        <v>95732</v>
      </c>
      <c r="Q21" s="10">
        <v>95732</v>
      </c>
      <c r="R21" s="10">
        <v>95732</v>
      </c>
      <c r="S21" s="10">
        <v>95732</v>
      </c>
      <c r="T21" s="10">
        <v>95732</v>
      </c>
      <c r="U21" s="10">
        <v>95732</v>
      </c>
      <c r="V21" s="10">
        <v>95732</v>
      </c>
      <c r="W21" s="10">
        <v>95732</v>
      </c>
      <c r="X21" s="10">
        <v>95732</v>
      </c>
      <c r="Y21" s="10">
        <v>95732</v>
      </c>
      <c r="Z21" s="10">
        <v>95732</v>
      </c>
      <c r="AA21" s="10">
        <v>95732</v>
      </c>
      <c r="AB21" s="10">
        <v>95732</v>
      </c>
      <c r="AC21" s="10">
        <v>95732</v>
      </c>
      <c r="AD21" s="10">
        <v>95732</v>
      </c>
      <c r="AE21" s="10">
        <v>95732</v>
      </c>
      <c r="AF21" s="10">
        <v>95732</v>
      </c>
      <c r="AG21" s="10">
        <v>95732</v>
      </c>
      <c r="AH21" s="10">
        <v>95732</v>
      </c>
      <c r="AI21" s="10">
        <v>95732</v>
      </c>
      <c r="AJ21" s="10">
        <v>95732</v>
      </c>
      <c r="AK21" s="10">
        <v>95732</v>
      </c>
      <c r="AL21" s="10">
        <v>95732</v>
      </c>
      <c r="AM21" s="10">
        <v>95732</v>
      </c>
      <c r="AN21" s="10">
        <v>95732</v>
      </c>
      <c r="AO21" s="10">
        <v>95732</v>
      </c>
      <c r="AP21" s="10">
        <v>95732</v>
      </c>
      <c r="AQ21" s="10">
        <v>95732</v>
      </c>
      <c r="AR21" s="10">
        <v>95732</v>
      </c>
      <c r="AS21" s="10">
        <v>95732</v>
      </c>
      <c r="AT21" s="10">
        <v>95732</v>
      </c>
      <c r="AU21" s="10">
        <v>95732</v>
      </c>
      <c r="AV21" s="10">
        <v>95732</v>
      </c>
      <c r="AW21" s="10">
        <v>95732</v>
      </c>
      <c r="AX21" s="10">
        <v>95732</v>
      </c>
      <c r="AY21" s="10">
        <v>95732</v>
      </c>
      <c r="AZ21" s="10">
        <v>95732</v>
      </c>
      <c r="BA21" s="10">
        <v>95732</v>
      </c>
      <c r="BB21" s="10">
        <v>95732</v>
      </c>
      <c r="BC21" s="10">
        <v>95732</v>
      </c>
      <c r="BD21" s="10">
        <v>95732</v>
      </c>
      <c r="BE21" s="10">
        <v>95732</v>
      </c>
      <c r="BF21" s="10">
        <v>95732</v>
      </c>
      <c r="BG21" s="10">
        <v>95732</v>
      </c>
      <c r="BH21" s="10">
        <v>95732</v>
      </c>
      <c r="BI21" s="10">
        <v>95732</v>
      </c>
      <c r="BJ21" s="10">
        <v>95732</v>
      </c>
      <c r="BK21" s="10">
        <v>95732</v>
      </c>
      <c r="BL21" s="10">
        <v>95732</v>
      </c>
      <c r="BM21" s="10">
        <v>95732</v>
      </c>
      <c r="BN21" s="10">
        <v>95732</v>
      </c>
      <c r="BO21" s="10">
        <v>95732</v>
      </c>
    </row>
    <row r="22" spans="1:67" ht="16.5">
      <c r="A22" s="16" t="s">
        <v>102</v>
      </c>
      <c r="B22" s="118" t="s">
        <v>372</v>
      </c>
      <c r="C22" s="162">
        <v>1203.7400000000002</v>
      </c>
      <c r="D22" s="162">
        <f t="shared" si="0"/>
        <v>70.000166148836115</v>
      </c>
      <c r="E22" s="10">
        <v>84262</v>
      </c>
      <c r="F22" s="10">
        <v>84262</v>
      </c>
      <c r="G22" s="10">
        <v>84262</v>
      </c>
      <c r="H22" s="10">
        <v>84262</v>
      </c>
      <c r="I22" s="10">
        <v>84262</v>
      </c>
      <c r="J22" s="10">
        <v>84262</v>
      </c>
      <c r="K22" s="10">
        <v>84262</v>
      </c>
      <c r="L22" s="10">
        <v>84262</v>
      </c>
      <c r="M22" s="10">
        <v>84262</v>
      </c>
      <c r="N22" s="10">
        <v>84262</v>
      </c>
      <c r="O22" s="10">
        <v>84262</v>
      </c>
      <c r="P22" s="10">
        <v>84262</v>
      </c>
      <c r="Q22" s="10">
        <v>84262</v>
      </c>
      <c r="R22" s="10">
        <v>84262</v>
      </c>
      <c r="S22" s="10">
        <v>84262</v>
      </c>
      <c r="T22" s="10">
        <v>84262</v>
      </c>
      <c r="U22" s="10">
        <v>84262</v>
      </c>
      <c r="V22" s="10">
        <v>84262</v>
      </c>
      <c r="W22" s="10">
        <v>84262</v>
      </c>
      <c r="X22" s="10">
        <v>84262</v>
      </c>
      <c r="Y22" s="10">
        <v>84262</v>
      </c>
      <c r="Z22" s="10">
        <v>84262</v>
      </c>
      <c r="AA22" s="10">
        <v>84262</v>
      </c>
      <c r="AB22" s="10">
        <v>84262</v>
      </c>
      <c r="AC22" s="10">
        <v>84262</v>
      </c>
      <c r="AD22" s="10">
        <v>84262</v>
      </c>
      <c r="AE22" s="10">
        <v>84262</v>
      </c>
      <c r="AF22" s="10">
        <v>84262</v>
      </c>
      <c r="AG22" s="10">
        <v>84262</v>
      </c>
      <c r="AH22" s="10">
        <v>84262</v>
      </c>
      <c r="AI22" s="10">
        <v>84262</v>
      </c>
      <c r="AJ22" s="10">
        <v>84262</v>
      </c>
      <c r="AK22" s="10">
        <v>84262</v>
      </c>
      <c r="AL22" s="10">
        <v>84262</v>
      </c>
      <c r="AM22" s="10">
        <v>84262</v>
      </c>
      <c r="AN22" s="10">
        <v>84262</v>
      </c>
      <c r="AO22" s="10">
        <v>84262</v>
      </c>
      <c r="AP22" s="10">
        <v>84262</v>
      </c>
      <c r="AQ22" s="10">
        <v>84262</v>
      </c>
      <c r="AR22" s="10">
        <v>84262</v>
      </c>
      <c r="AS22" s="10">
        <v>84262</v>
      </c>
      <c r="AT22" s="10">
        <v>84262</v>
      </c>
      <c r="AU22" s="10">
        <v>84262</v>
      </c>
      <c r="AV22" s="10">
        <v>84262</v>
      </c>
      <c r="AW22" s="10">
        <v>84262</v>
      </c>
      <c r="AX22" s="10">
        <v>84262</v>
      </c>
      <c r="AY22" s="10">
        <v>84262</v>
      </c>
      <c r="AZ22" s="10">
        <v>84262</v>
      </c>
      <c r="BA22" s="10">
        <v>84262</v>
      </c>
      <c r="BB22" s="10">
        <v>84262</v>
      </c>
      <c r="BC22" s="10">
        <v>84262</v>
      </c>
      <c r="BD22" s="10">
        <v>84262</v>
      </c>
      <c r="BE22" s="10">
        <v>84262</v>
      </c>
      <c r="BF22" s="10">
        <v>84262</v>
      </c>
      <c r="BG22" s="10">
        <v>84262</v>
      </c>
      <c r="BH22" s="10">
        <v>84262</v>
      </c>
      <c r="BI22" s="10">
        <v>84262</v>
      </c>
      <c r="BJ22" s="10">
        <v>84262</v>
      </c>
      <c r="BK22" s="10">
        <v>84262</v>
      </c>
      <c r="BL22" s="10">
        <v>84262</v>
      </c>
      <c r="BM22" s="10">
        <v>84262</v>
      </c>
      <c r="BN22" s="10">
        <v>84262</v>
      </c>
      <c r="BO22" s="10">
        <v>84262</v>
      </c>
    </row>
    <row r="23" spans="1:67" ht="16.5">
      <c r="A23" s="16" t="s">
        <v>401</v>
      </c>
      <c r="B23" s="118" t="s">
        <v>372</v>
      </c>
      <c r="C23" s="162">
        <v>1265.0000000000002</v>
      </c>
      <c r="D23" s="162">
        <f t="shared" si="0"/>
        <v>69.999999999999986</v>
      </c>
      <c r="E23" s="10">
        <v>88550</v>
      </c>
      <c r="F23" s="10">
        <v>88550</v>
      </c>
      <c r="G23" s="10">
        <v>88550</v>
      </c>
      <c r="H23" s="10">
        <v>88550</v>
      </c>
      <c r="I23" s="10">
        <v>88550</v>
      </c>
      <c r="J23" s="10">
        <v>88550</v>
      </c>
      <c r="K23" s="10">
        <v>88550</v>
      </c>
      <c r="L23" s="10">
        <v>88550</v>
      </c>
      <c r="M23" s="10">
        <v>88550</v>
      </c>
      <c r="N23" s="10">
        <v>88550</v>
      </c>
      <c r="O23" s="10">
        <v>88550</v>
      </c>
      <c r="P23" s="10">
        <v>88550</v>
      </c>
      <c r="Q23" s="10">
        <v>88550</v>
      </c>
      <c r="R23" s="10">
        <v>88550</v>
      </c>
      <c r="S23" s="10">
        <v>88550</v>
      </c>
      <c r="T23" s="10">
        <v>88550</v>
      </c>
      <c r="U23" s="10">
        <v>88550</v>
      </c>
      <c r="V23" s="10">
        <v>88550</v>
      </c>
      <c r="W23" s="10">
        <v>88550</v>
      </c>
      <c r="X23" s="10">
        <v>88550</v>
      </c>
      <c r="Y23" s="10">
        <v>88550</v>
      </c>
      <c r="Z23" s="10">
        <v>88550</v>
      </c>
      <c r="AA23" s="10">
        <v>88550</v>
      </c>
      <c r="AB23" s="10">
        <v>88550</v>
      </c>
      <c r="AC23" s="10">
        <v>88550</v>
      </c>
      <c r="AD23" s="10">
        <v>88550</v>
      </c>
      <c r="AE23" s="10">
        <v>88550</v>
      </c>
      <c r="AF23" s="10">
        <v>88550</v>
      </c>
      <c r="AG23" s="10">
        <v>88550</v>
      </c>
      <c r="AH23" s="10">
        <v>88550</v>
      </c>
      <c r="AI23" s="10">
        <v>88550</v>
      </c>
      <c r="AJ23" s="10">
        <v>88550</v>
      </c>
      <c r="AK23" s="10">
        <v>88550</v>
      </c>
      <c r="AL23" s="10">
        <v>88550</v>
      </c>
      <c r="AM23" s="10">
        <v>88550</v>
      </c>
      <c r="AN23" s="10">
        <v>88550</v>
      </c>
      <c r="AO23" s="10">
        <v>88550</v>
      </c>
      <c r="AP23" s="10">
        <v>88550</v>
      </c>
      <c r="AQ23" s="10">
        <v>88550</v>
      </c>
      <c r="AR23" s="10">
        <v>88550</v>
      </c>
      <c r="AS23" s="10">
        <v>88550</v>
      </c>
      <c r="AT23" s="10">
        <v>88550</v>
      </c>
      <c r="AU23" s="10">
        <v>88550</v>
      </c>
      <c r="AV23" s="10">
        <v>88550</v>
      </c>
      <c r="AW23" s="10">
        <v>88550</v>
      </c>
      <c r="AX23" s="10">
        <v>88550</v>
      </c>
      <c r="AY23" s="10">
        <v>88550</v>
      </c>
      <c r="AZ23" s="10">
        <v>88550</v>
      </c>
      <c r="BA23" s="10">
        <v>88550</v>
      </c>
      <c r="BB23" s="10">
        <v>88550</v>
      </c>
      <c r="BC23" s="10">
        <v>88550</v>
      </c>
      <c r="BD23" s="10">
        <v>88550</v>
      </c>
      <c r="BE23" s="10">
        <v>88550</v>
      </c>
      <c r="BF23" s="10">
        <v>88550</v>
      </c>
      <c r="BG23" s="10">
        <v>88550</v>
      </c>
      <c r="BH23" s="10">
        <v>88550</v>
      </c>
      <c r="BI23" s="10">
        <v>88550</v>
      </c>
      <c r="BJ23" s="10">
        <v>88550</v>
      </c>
      <c r="BK23" s="10">
        <v>88550</v>
      </c>
      <c r="BL23" s="10">
        <v>88550</v>
      </c>
      <c r="BM23" s="10">
        <v>88550</v>
      </c>
      <c r="BN23" s="10">
        <v>88550</v>
      </c>
      <c r="BO23" s="10">
        <v>88550</v>
      </c>
    </row>
    <row r="24" spans="1:67" ht="16.5">
      <c r="A24" s="16" t="s">
        <v>399</v>
      </c>
      <c r="B24" s="118" t="s">
        <v>372</v>
      </c>
      <c r="C24" s="162">
        <v>1225.1385</v>
      </c>
      <c r="D24" s="162">
        <f t="shared" si="0"/>
        <v>70.000248951445087</v>
      </c>
      <c r="E24" s="10">
        <v>85760</v>
      </c>
      <c r="F24" s="10">
        <v>85760</v>
      </c>
      <c r="G24" s="10">
        <v>85760</v>
      </c>
      <c r="H24" s="10">
        <v>85760</v>
      </c>
      <c r="I24" s="10">
        <v>85760</v>
      </c>
      <c r="J24" s="10">
        <v>85760</v>
      </c>
      <c r="K24" s="10">
        <v>85760</v>
      </c>
      <c r="L24" s="10">
        <v>85760</v>
      </c>
      <c r="M24" s="10">
        <v>85760</v>
      </c>
      <c r="N24" s="10">
        <v>85760</v>
      </c>
      <c r="O24" s="10">
        <v>85760</v>
      </c>
      <c r="P24" s="10">
        <v>85760</v>
      </c>
      <c r="Q24" s="10">
        <v>85760</v>
      </c>
      <c r="R24" s="10">
        <v>85760</v>
      </c>
      <c r="S24" s="10">
        <v>85760</v>
      </c>
      <c r="T24" s="10">
        <v>85760</v>
      </c>
      <c r="U24" s="10">
        <v>85760</v>
      </c>
      <c r="V24" s="10">
        <v>85760</v>
      </c>
      <c r="W24" s="10">
        <v>85760</v>
      </c>
      <c r="X24" s="10">
        <v>85760</v>
      </c>
      <c r="Y24" s="10">
        <v>85760</v>
      </c>
      <c r="Z24" s="10">
        <v>85760</v>
      </c>
      <c r="AA24" s="10">
        <v>85760</v>
      </c>
      <c r="AB24" s="10">
        <v>85760</v>
      </c>
      <c r="AC24" s="10">
        <v>85760</v>
      </c>
      <c r="AD24" s="10">
        <v>85760</v>
      </c>
      <c r="AE24" s="10">
        <v>85760</v>
      </c>
      <c r="AF24" s="10">
        <v>85760</v>
      </c>
      <c r="AG24" s="10">
        <v>85760</v>
      </c>
      <c r="AH24" s="10">
        <v>85760</v>
      </c>
      <c r="AI24" s="10">
        <v>85760</v>
      </c>
      <c r="AJ24" s="10">
        <v>85760</v>
      </c>
      <c r="AK24" s="10">
        <v>85760</v>
      </c>
      <c r="AL24" s="10">
        <v>85760</v>
      </c>
      <c r="AM24" s="10">
        <v>85760</v>
      </c>
      <c r="AN24" s="10">
        <v>85760</v>
      </c>
      <c r="AO24" s="10">
        <v>85760</v>
      </c>
      <c r="AP24" s="10">
        <v>85760</v>
      </c>
      <c r="AQ24" s="10">
        <v>85760</v>
      </c>
      <c r="AR24" s="10">
        <v>85760</v>
      </c>
      <c r="AS24" s="10">
        <v>85760</v>
      </c>
      <c r="AT24" s="10">
        <v>85760</v>
      </c>
      <c r="AU24" s="10">
        <v>85760</v>
      </c>
      <c r="AV24" s="10">
        <v>85760</v>
      </c>
      <c r="AW24" s="10">
        <v>85760</v>
      </c>
      <c r="AX24" s="10">
        <v>85760</v>
      </c>
      <c r="AY24" s="10">
        <v>85760</v>
      </c>
      <c r="AZ24" s="10">
        <v>85760</v>
      </c>
      <c r="BA24" s="10">
        <v>85760</v>
      </c>
      <c r="BB24" s="10">
        <v>85760</v>
      </c>
      <c r="BC24" s="10">
        <v>85760</v>
      </c>
      <c r="BD24" s="10">
        <v>85760</v>
      </c>
      <c r="BE24" s="10">
        <v>85760</v>
      </c>
      <c r="BF24" s="10">
        <v>85760</v>
      </c>
      <c r="BG24" s="10">
        <v>85760</v>
      </c>
      <c r="BH24" s="10">
        <v>85760</v>
      </c>
      <c r="BI24" s="10">
        <v>85760</v>
      </c>
      <c r="BJ24" s="10">
        <v>85760</v>
      </c>
      <c r="BK24" s="10">
        <v>85760</v>
      </c>
      <c r="BL24" s="10">
        <v>85760</v>
      </c>
      <c r="BM24" s="10">
        <v>85760</v>
      </c>
      <c r="BN24" s="10">
        <v>85760</v>
      </c>
      <c r="BO24" s="10">
        <v>85760</v>
      </c>
    </row>
    <row r="25" spans="1:67" ht="16.5">
      <c r="A25" s="16" t="s">
        <v>100</v>
      </c>
      <c r="B25" s="118" t="s">
        <v>372</v>
      </c>
      <c r="C25" s="162">
        <v>2458.17</v>
      </c>
      <c r="D25" s="162">
        <f t="shared" si="0"/>
        <v>70.000040680668945</v>
      </c>
      <c r="E25" s="10">
        <v>172072</v>
      </c>
      <c r="F25" s="10">
        <v>172072</v>
      </c>
      <c r="G25" s="10">
        <v>172072</v>
      </c>
      <c r="H25" s="10">
        <v>172072</v>
      </c>
      <c r="I25" s="10">
        <v>172072</v>
      </c>
      <c r="J25" s="10">
        <v>172072</v>
      </c>
      <c r="K25" s="10">
        <v>172072</v>
      </c>
      <c r="L25" s="10">
        <v>172072</v>
      </c>
      <c r="M25" s="10">
        <v>172072</v>
      </c>
      <c r="N25" s="10">
        <v>172072</v>
      </c>
      <c r="O25" s="10">
        <v>172072</v>
      </c>
      <c r="P25" s="10">
        <v>172072</v>
      </c>
      <c r="Q25" s="10">
        <v>172072</v>
      </c>
      <c r="R25" s="10">
        <v>172072</v>
      </c>
      <c r="S25" s="10">
        <v>172072</v>
      </c>
      <c r="T25" s="10">
        <v>172072</v>
      </c>
      <c r="U25" s="10">
        <v>172072</v>
      </c>
      <c r="V25" s="10">
        <v>172072</v>
      </c>
      <c r="W25" s="10">
        <v>172072</v>
      </c>
      <c r="X25" s="10">
        <v>172072</v>
      </c>
      <c r="Y25" s="10">
        <v>172072</v>
      </c>
      <c r="Z25" s="10">
        <v>172072</v>
      </c>
      <c r="AA25" s="10">
        <v>172072</v>
      </c>
      <c r="AB25" s="10">
        <v>172072</v>
      </c>
      <c r="AC25" s="10">
        <v>172072</v>
      </c>
      <c r="AD25" s="10">
        <v>172072</v>
      </c>
      <c r="AE25" s="10">
        <v>172072</v>
      </c>
      <c r="AF25" s="10">
        <v>172072</v>
      </c>
      <c r="AG25" s="10">
        <v>172072</v>
      </c>
      <c r="AH25" s="10">
        <v>172072</v>
      </c>
      <c r="AI25" s="10">
        <v>172072</v>
      </c>
      <c r="AJ25" s="10">
        <v>172072</v>
      </c>
      <c r="AK25" s="10">
        <v>172072</v>
      </c>
      <c r="AL25" s="10">
        <v>172072</v>
      </c>
      <c r="AM25" s="10">
        <v>172072</v>
      </c>
      <c r="AN25" s="10">
        <v>172072</v>
      </c>
      <c r="AO25" s="10">
        <v>172072</v>
      </c>
      <c r="AP25" s="10">
        <v>172072</v>
      </c>
      <c r="AQ25" s="10">
        <v>172072</v>
      </c>
      <c r="AR25" s="10">
        <v>172072</v>
      </c>
      <c r="AS25" s="10">
        <v>172072</v>
      </c>
      <c r="AT25" s="10">
        <v>172072</v>
      </c>
      <c r="AU25" s="10">
        <v>172072</v>
      </c>
      <c r="AV25" s="10">
        <v>172072</v>
      </c>
      <c r="AW25" s="10">
        <v>172072</v>
      </c>
      <c r="AX25" s="10">
        <v>172072</v>
      </c>
      <c r="AY25" s="10">
        <v>172072</v>
      </c>
      <c r="AZ25" s="10">
        <v>172072</v>
      </c>
      <c r="BA25" s="10">
        <v>172072</v>
      </c>
      <c r="BB25" s="10">
        <v>172072</v>
      </c>
      <c r="BC25" s="10">
        <v>172072</v>
      </c>
      <c r="BD25" s="10">
        <v>172072</v>
      </c>
      <c r="BE25" s="10">
        <v>172072</v>
      </c>
      <c r="BF25" s="10">
        <v>172072</v>
      </c>
      <c r="BG25" s="10">
        <v>172072</v>
      </c>
      <c r="BH25" s="10">
        <v>172072</v>
      </c>
      <c r="BI25" s="10">
        <v>172072</v>
      </c>
      <c r="BJ25" s="10">
        <v>172072</v>
      </c>
      <c r="BK25" s="10">
        <v>172072</v>
      </c>
      <c r="BL25" s="10">
        <v>172072</v>
      </c>
      <c r="BM25" s="10">
        <v>172072</v>
      </c>
      <c r="BN25" s="10">
        <v>172072</v>
      </c>
      <c r="BO25" s="10">
        <v>172072</v>
      </c>
    </row>
    <row r="26" spans="1:67" ht="16.5">
      <c r="A26" s="16" t="s">
        <v>164</v>
      </c>
      <c r="B26" s="118" t="s">
        <v>391</v>
      </c>
      <c r="C26" s="162">
        <v>2463.87</v>
      </c>
      <c r="D26" s="162">
        <f t="shared" si="0"/>
        <v>70.000040586556921</v>
      </c>
      <c r="E26" s="10">
        <v>172471</v>
      </c>
      <c r="F26" s="10">
        <v>172471</v>
      </c>
      <c r="G26" s="10">
        <v>172471</v>
      </c>
      <c r="H26" s="10">
        <v>172471</v>
      </c>
      <c r="I26" s="10">
        <v>172471</v>
      </c>
      <c r="J26" s="10">
        <v>172471</v>
      </c>
      <c r="K26" s="10">
        <v>172471</v>
      </c>
      <c r="L26" s="10">
        <v>172471</v>
      </c>
      <c r="M26" s="10">
        <v>172471</v>
      </c>
      <c r="N26" s="10">
        <v>172471</v>
      </c>
      <c r="O26" s="10">
        <v>172471</v>
      </c>
      <c r="P26" s="10">
        <v>172471</v>
      </c>
      <c r="Q26" s="10">
        <v>172471</v>
      </c>
      <c r="R26" s="10">
        <v>172471</v>
      </c>
      <c r="S26" s="10">
        <v>172471</v>
      </c>
      <c r="T26" s="10">
        <v>172471</v>
      </c>
      <c r="U26" s="10">
        <v>172471</v>
      </c>
      <c r="V26" s="10">
        <v>172471</v>
      </c>
      <c r="W26" s="10">
        <v>172471</v>
      </c>
      <c r="X26" s="10">
        <v>172471</v>
      </c>
      <c r="Y26" s="10">
        <v>172471</v>
      </c>
      <c r="Z26" s="10">
        <v>172471</v>
      </c>
      <c r="AA26" s="10">
        <v>172471</v>
      </c>
      <c r="AB26" s="10">
        <v>172471</v>
      </c>
      <c r="AC26" s="10">
        <v>172471</v>
      </c>
      <c r="AD26" s="10">
        <v>172471</v>
      </c>
      <c r="AE26" s="10">
        <v>172471</v>
      </c>
      <c r="AF26" s="10">
        <v>172471</v>
      </c>
      <c r="AG26" s="10">
        <v>172471</v>
      </c>
      <c r="AH26" s="10">
        <v>172471</v>
      </c>
      <c r="AI26" s="10">
        <v>172471</v>
      </c>
      <c r="AJ26" s="10">
        <v>172471</v>
      </c>
      <c r="AK26" s="10">
        <v>172471</v>
      </c>
      <c r="AL26" s="10">
        <v>172471</v>
      </c>
      <c r="AM26" s="10">
        <v>172471</v>
      </c>
      <c r="AN26" s="10">
        <v>172471</v>
      </c>
      <c r="AO26" s="10">
        <v>172471</v>
      </c>
      <c r="AP26" s="10">
        <v>172471</v>
      </c>
      <c r="AQ26" s="10">
        <v>172471</v>
      </c>
      <c r="AR26" s="10">
        <v>172471</v>
      </c>
      <c r="AS26" s="10">
        <v>172471</v>
      </c>
      <c r="AT26" s="10">
        <v>172471</v>
      </c>
      <c r="AU26" s="10">
        <v>172471</v>
      </c>
      <c r="AV26" s="10">
        <v>172471</v>
      </c>
      <c r="AW26" s="10">
        <v>172471</v>
      </c>
      <c r="AX26" s="10">
        <v>172471</v>
      </c>
      <c r="AY26" s="10">
        <v>172471</v>
      </c>
      <c r="AZ26" s="10">
        <v>172471</v>
      </c>
      <c r="BA26" s="10">
        <v>172471</v>
      </c>
      <c r="BB26" s="10">
        <v>172471</v>
      </c>
      <c r="BC26" s="10">
        <v>172471</v>
      </c>
      <c r="BD26" s="10">
        <v>172471</v>
      </c>
      <c r="BE26" s="10">
        <v>172471</v>
      </c>
      <c r="BF26" s="10">
        <v>172471</v>
      </c>
      <c r="BG26" s="10">
        <v>172471</v>
      </c>
      <c r="BH26" s="10">
        <v>172471</v>
      </c>
      <c r="BI26" s="10">
        <v>172471</v>
      </c>
      <c r="BJ26" s="10">
        <v>172471</v>
      </c>
      <c r="BK26" s="10">
        <v>172471</v>
      </c>
      <c r="BL26" s="10">
        <v>172471</v>
      </c>
      <c r="BM26" s="10">
        <v>172471</v>
      </c>
      <c r="BN26" s="10">
        <v>172471</v>
      </c>
      <c r="BO26" s="10">
        <v>172471</v>
      </c>
    </row>
    <row r="27" spans="1:67" ht="16.5">
      <c r="A27" s="16" t="s">
        <v>400</v>
      </c>
      <c r="B27" s="118" t="s">
        <v>372</v>
      </c>
      <c r="C27" s="162">
        <v>1365.9840000000002</v>
      </c>
      <c r="D27" s="162">
        <f t="shared" si="0"/>
        <v>64.824331763768825</v>
      </c>
      <c r="E27" s="10">
        <v>88549</v>
      </c>
      <c r="F27" s="10">
        <v>88549</v>
      </c>
      <c r="G27" s="10">
        <v>88549</v>
      </c>
      <c r="H27" s="10">
        <v>88549</v>
      </c>
      <c r="I27" s="10">
        <v>88549</v>
      </c>
      <c r="J27" s="10">
        <v>88549</v>
      </c>
      <c r="K27" s="10">
        <v>88549</v>
      </c>
      <c r="L27" s="10">
        <v>88549</v>
      </c>
      <c r="M27" s="10">
        <v>88549</v>
      </c>
      <c r="N27" s="10">
        <v>88549</v>
      </c>
      <c r="O27" s="10">
        <v>88549</v>
      </c>
      <c r="P27" s="10">
        <v>88549</v>
      </c>
      <c r="Q27" s="10">
        <v>88549</v>
      </c>
      <c r="R27" s="10">
        <v>88549</v>
      </c>
      <c r="S27" s="10">
        <v>88549</v>
      </c>
      <c r="T27" s="10">
        <v>88549</v>
      </c>
      <c r="U27" s="10">
        <v>88549</v>
      </c>
      <c r="V27" s="10">
        <v>88549</v>
      </c>
      <c r="W27" s="10">
        <v>88549</v>
      </c>
      <c r="X27" s="10">
        <v>88549</v>
      </c>
      <c r="Y27" s="10">
        <v>88549</v>
      </c>
      <c r="Z27" s="10">
        <v>88549</v>
      </c>
      <c r="AA27" s="10">
        <v>88549</v>
      </c>
      <c r="AB27" s="10">
        <v>88549</v>
      </c>
      <c r="AC27" s="10">
        <v>88549</v>
      </c>
      <c r="AD27" s="10">
        <v>88549</v>
      </c>
      <c r="AE27" s="10">
        <v>88549</v>
      </c>
      <c r="AF27" s="10">
        <v>88549</v>
      </c>
      <c r="AG27" s="10">
        <v>88549</v>
      </c>
      <c r="AH27" s="10">
        <v>88549</v>
      </c>
      <c r="AI27" s="10">
        <v>88549</v>
      </c>
      <c r="AJ27" s="10">
        <v>88549</v>
      </c>
      <c r="AK27" s="10">
        <v>88549</v>
      </c>
      <c r="AL27" s="10">
        <v>88549</v>
      </c>
      <c r="AM27" s="10">
        <v>88549</v>
      </c>
      <c r="AN27" s="10">
        <v>88549</v>
      </c>
      <c r="AO27" s="10">
        <v>88549</v>
      </c>
      <c r="AP27" s="10">
        <v>88549</v>
      </c>
      <c r="AQ27" s="10">
        <v>88549</v>
      </c>
      <c r="AR27" s="10">
        <v>88549</v>
      </c>
      <c r="AS27" s="10">
        <v>88549</v>
      </c>
      <c r="AT27" s="10">
        <v>88549</v>
      </c>
      <c r="AU27" s="10">
        <v>88549</v>
      </c>
      <c r="AV27" s="10">
        <v>88549</v>
      </c>
      <c r="AW27" s="10">
        <v>88549</v>
      </c>
      <c r="AX27" s="10">
        <v>88549</v>
      </c>
      <c r="AY27" s="10">
        <v>88549</v>
      </c>
      <c r="AZ27" s="10">
        <v>88549</v>
      </c>
      <c r="BA27" s="10">
        <v>88549</v>
      </c>
      <c r="BB27" s="10">
        <v>88549</v>
      </c>
      <c r="BC27" s="10">
        <v>88549</v>
      </c>
      <c r="BD27" s="10">
        <v>88549</v>
      </c>
      <c r="BE27" s="10">
        <v>88549</v>
      </c>
      <c r="BF27" s="10">
        <v>88549</v>
      </c>
      <c r="BG27" s="10">
        <v>88549</v>
      </c>
      <c r="BH27" s="10">
        <v>88549</v>
      </c>
      <c r="BI27" s="10">
        <v>88549</v>
      </c>
      <c r="BJ27" s="10">
        <v>88549</v>
      </c>
      <c r="BK27" s="10">
        <v>88549</v>
      </c>
      <c r="BL27" s="10">
        <v>88549</v>
      </c>
      <c r="BM27" s="10">
        <v>88549</v>
      </c>
      <c r="BN27" s="10">
        <v>88549</v>
      </c>
      <c r="BO27" s="10">
        <v>88549</v>
      </c>
    </row>
    <row r="28" spans="1:67" ht="16.5">
      <c r="A28" s="16" t="s">
        <v>165</v>
      </c>
      <c r="B28" s="118" t="s">
        <v>383</v>
      </c>
      <c r="C28" s="162">
        <v>1215</v>
      </c>
      <c r="D28" s="162">
        <f t="shared" si="0"/>
        <v>70</v>
      </c>
      <c r="E28" s="10">
        <v>85050</v>
      </c>
      <c r="F28" s="10">
        <v>85050</v>
      </c>
      <c r="G28" s="10">
        <v>85050</v>
      </c>
      <c r="H28" s="10">
        <v>85050</v>
      </c>
      <c r="I28" s="10">
        <v>85050</v>
      </c>
      <c r="J28" s="10">
        <v>85050</v>
      </c>
      <c r="K28" s="10">
        <v>85050</v>
      </c>
      <c r="L28" s="10">
        <v>85050</v>
      </c>
      <c r="M28" s="10">
        <v>85050</v>
      </c>
      <c r="N28" s="10">
        <v>85050</v>
      </c>
      <c r="O28" s="10">
        <v>85050</v>
      </c>
      <c r="P28" s="10">
        <v>85050</v>
      </c>
      <c r="Q28" s="10">
        <v>85050</v>
      </c>
      <c r="R28" s="10">
        <v>85050</v>
      </c>
      <c r="S28" s="10">
        <v>85050</v>
      </c>
      <c r="T28" s="10">
        <v>85050</v>
      </c>
      <c r="U28" s="10">
        <v>85050</v>
      </c>
      <c r="V28" s="10">
        <v>85050</v>
      </c>
      <c r="W28" s="10">
        <v>85050</v>
      </c>
      <c r="X28" s="10">
        <v>85050</v>
      </c>
      <c r="Y28" s="10">
        <v>85050</v>
      </c>
      <c r="Z28" s="10">
        <v>85050</v>
      </c>
      <c r="AA28" s="10">
        <v>85050</v>
      </c>
      <c r="AB28" s="10">
        <v>85050</v>
      </c>
      <c r="AC28" s="10">
        <v>85050</v>
      </c>
      <c r="AD28" s="10">
        <v>85050</v>
      </c>
      <c r="AE28" s="10">
        <v>85050</v>
      </c>
      <c r="AF28" s="10">
        <v>85050</v>
      </c>
      <c r="AG28" s="10">
        <v>85050</v>
      </c>
      <c r="AH28" s="10">
        <v>85050</v>
      </c>
      <c r="AI28" s="10">
        <v>85050</v>
      </c>
      <c r="AJ28" s="10">
        <v>85050</v>
      </c>
      <c r="AK28" s="10">
        <v>85050</v>
      </c>
      <c r="AL28" s="10">
        <v>85050</v>
      </c>
      <c r="AM28" s="10">
        <v>85050</v>
      </c>
      <c r="AN28" s="10">
        <v>85050</v>
      </c>
      <c r="AO28" s="10">
        <v>85050</v>
      </c>
      <c r="AP28" s="10">
        <v>85050</v>
      </c>
      <c r="AQ28" s="10">
        <v>85050</v>
      </c>
      <c r="AR28" s="10">
        <v>85050</v>
      </c>
      <c r="AS28" s="10">
        <v>85050</v>
      </c>
      <c r="AT28" s="10">
        <v>85050</v>
      </c>
      <c r="AU28" s="10">
        <v>85050</v>
      </c>
      <c r="AV28" s="10">
        <v>85050</v>
      </c>
      <c r="AW28" s="10">
        <v>85050</v>
      </c>
      <c r="AX28" s="10">
        <v>85050</v>
      </c>
      <c r="AY28" s="10">
        <v>85050</v>
      </c>
      <c r="AZ28" s="10">
        <v>85050</v>
      </c>
      <c r="BA28" s="10">
        <v>85050</v>
      </c>
      <c r="BB28" s="10">
        <v>85050</v>
      </c>
      <c r="BC28" s="10">
        <v>85050</v>
      </c>
      <c r="BD28" s="10">
        <v>85050</v>
      </c>
      <c r="BE28" s="10">
        <v>85050</v>
      </c>
      <c r="BF28" s="10">
        <v>85050</v>
      </c>
      <c r="BG28" s="10">
        <v>85050</v>
      </c>
      <c r="BH28" s="10">
        <v>85050</v>
      </c>
      <c r="BI28" s="10">
        <v>85050</v>
      </c>
      <c r="BJ28" s="10">
        <v>85050</v>
      </c>
      <c r="BK28" s="10">
        <v>85050</v>
      </c>
      <c r="BL28" s="10">
        <v>85050</v>
      </c>
      <c r="BM28" s="10">
        <v>85050</v>
      </c>
      <c r="BN28" s="10">
        <v>85050</v>
      </c>
      <c r="BO28" s="10">
        <v>85050</v>
      </c>
    </row>
    <row r="29" spans="1:67" ht="16.5">
      <c r="A29" s="16" t="s">
        <v>402</v>
      </c>
      <c r="B29" s="118" t="s">
        <v>383</v>
      </c>
      <c r="C29" s="162">
        <v>394.20000000000005</v>
      </c>
      <c r="D29" s="162">
        <f t="shared" si="0"/>
        <v>44.977168949771688</v>
      </c>
      <c r="E29" s="10">
        <v>17730</v>
      </c>
      <c r="F29" s="10">
        <v>17730</v>
      </c>
      <c r="G29" s="10">
        <v>17730</v>
      </c>
      <c r="H29" s="10">
        <v>17730</v>
      </c>
      <c r="I29" s="10">
        <v>17730</v>
      </c>
      <c r="J29" s="10">
        <v>17730</v>
      </c>
      <c r="K29" s="10">
        <v>17730</v>
      </c>
      <c r="L29" s="10">
        <v>17730</v>
      </c>
      <c r="M29" s="10">
        <v>17730</v>
      </c>
      <c r="N29" s="10">
        <v>17730</v>
      </c>
      <c r="O29" s="10">
        <v>17730</v>
      </c>
      <c r="P29" s="10">
        <v>17730</v>
      </c>
      <c r="Q29" s="10">
        <v>17730</v>
      </c>
      <c r="R29" s="10">
        <v>17730</v>
      </c>
      <c r="S29" s="10">
        <v>17730</v>
      </c>
      <c r="T29" s="10">
        <v>17730</v>
      </c>
      <c r="U29" s="10">
        <v>17730</v>
      </c>
      <c r="V29" s="10">
        <v>17730</v>
      </c>
      <c r="W29" s="10">
        <v>17730</v>
      </c>
      <c r="X29" s="10">
        <v>17730</v>
      </c>
      <c r="Y29" s="10">
        <v>17730</v>
      </c>
      <c r="Z29" s="10">
        <v>17730</v>
      </c>
      <c r="AA29" s="10">
        <v>17730</v>
      </c>
      <c r="AB29" s="10">
        <v>17730</v>
      </c>
      <c r="AC29" s="10">
        <v>17730</v>
      </c>
      <c r="AD29" s="10">
        <v>17730</v>
      </c>
      <c r="AE29" s="10">
        <v>17730</v>
      </c>
      <c r="AF29" s="10">
        <v>17730</v>
      </c>
      <c r="AG29" s="10">
        <v>17730</v>
      </c>
      <c r="AH29" s="10">
        <v>17730</v>
      </c>
      <c r="AI29" s="10">
        <v>17730</v>
      </c>
      <c r="AJ29" s="10">
        <v>17730</v>
      </c>
      <c r="AK29" s="10">
        <v>17730</v>
      </c>
      <c r="AL29" s="10">
        <v>17730</v>
      </c>
      <c r="AM29" s="10">
        <v>17730</v>
      </c>
      <c r="AN29" s="10">
        <v>17730</v>
      </c>
      <c r="AO29" s="10">
        <v>17730</v>
      </c>
      <c r="AP29" s="10">
        <v>17730</v>
      </c>
      <c r="AQ29" s="10">
        <v>17730</v>
      </c>
      <c r="AR29" s="10">
        <v>17730</v>
      </c>
      <c r="AS29" s="10">
        <v>17730</v>
      </c>
      <c r="AT29" s="10">
        <v>17730</v>
      </c>
      <c r="AU29" s="10">
        <v>17730</v>
      </c>
      <c r="AV29" s="10">
        <v>17730</v>
      </c>
      <c r="AW29" s="10">
        <v>17730</v>
      </c>
      <c r="AX29" s="10">
        <v>17730</v>
      </c>
      <c r="AY29" s="10">
        <v>17730</v>
      </c>
      <c r="AZ29" s="10">
        <v>17730</v>
      </c>
      <c r="BA29" s="10">
        <v>17730</v>
      </c>
      <c r="BB29" s="10">
        <v>17730</v>
      </c>
      <c r="BC29" s="10">
        <v>17730</v>
      </c>
      <c r="BD29" s="10">
        <v>17730</v>
      </c>
      <c r="BE29" s="10">
        <v>17730</v>
      </c>
      <c r="BF29" s="10">
        <v>17730</v>
      </c>
      <c r="BG29" s="10">
        <v>17730</v>
      </c>
      <c r="BH29" s="10">
        <v>17730</v>
      </c>
      <c r="BI29" s="10">
        <v>17730</v>
      </c>
      <c r="BJ29" s="10">
        <v>17730</v>
      </c>
      <c r="BK29" s="10">
        <v>17730</v>
      </c>
      <c r="BL29" s="10">
        <v>17730</v>
      </c>
      <c r="BM29" s="10">
        <v>17730</v>
      </c>
      <c r="BN29" s="10">
        <v>17730</v>
      </c>
      <c r="BO29" s="10">
        <v>17730</v>
      </c>
    </row>
    <row r="30" spans="1:67" ht="16.5">
      <c r="A30" s="16" t="s">
        <v>403</v>
      </c>
      <c r="B30" s="118" t="s">
        <v>372</v>
      </c>
      <c r="C30" s="162"/>
      <c r="D30" s="162"/>
      <c r="E30" s="10">
        <v>178080</v>
      </c>
      <c r="F30" s="10">
        <v>178080</v>
      </c>
      <c r="G30" s="10">
        <v>178080</v>
      </c>
      <c r="H30" s="10">
        <v>178080</v>
      </c>
      <c r="I30" s="10">
        <v>178080</v>
      </c>
      <c r="J30" s="10">
        <v>178080</v>
      </c>
      <c r="K30" s="10">
        <v>178080</v>
      </c>
      <c r="L30" s="10">
        <v>178080</v>
      </c>
      <c r="M30" s="10">
        <v>178080</v>
      </c>
      <c r="N30" s="10">
        <v>178080</v>
      </c>
      <c r="O30" s="10">
        <v>178080</v>
      </c>
      <c r="P30" s="10">
        <v>178080</v>
      </c>
      <c r="Q30" s="10">
        <v>178080</v>
      </c>
      <c r="R30" s="10">
        <v>178080</v>
      </c>
      <c r="S30" s="10">
        <v>178080</v>
      </c>
      <c r="T30" s="10">
        <v>178080</v>
      </c>
      <c r="U30" s="10">
        <v>178080</v>
      </c>
      <c r="V30" s="10">
        <v>178080</v>
      </c>
      <c r="W30" s="10">
        <v>178080</v>
      </c>
      <c r="X30" s="10">
        <v>178080</v>
      </c>
      <c r="Y30" s="10">
        <v>178080</v>
      </c>
      <c r="Z30" s="10">
        <v>178080</v>
      </c>
      <c r="AA30" s="10">
        <v>178080</v>
      </c>
      <c r="AB30" s="10">
        <v>178080</v>
      </c>
      <c r="AC30" s="10">
        <v>178080</v>
      </c>
      <c r="AD30" s="10">
        <v>178080</v>
      </c>
      <c r="AE30" s="10">
        <v>178080</v>
      </c>
      <c r="AF30" s="10">
        <v>178080</v>
      </c>
      <c r="AG30" s="10">
        <v>178080</v>
      </c>
      <c r="AH30" s="10">
        <v>178080</v>
      </c>
      <c r="AI30" s="10">
        <v>178080</v>
      </c>
      <c r="AJ30" s="10">
        <v>178080</v>
      </c>
      <c r="AK30" s="10">
        <v>178080</v>
      </c>
      <c r="AL30" s="10">
        <v>178080</v>
      </c>
      <c r="AM30" s="10">
        <v>178080</v>
      </c>
      <c r="AN30" s="10">
        <v>178080</v>
      </c>
      <c r="AO30" s="10">
        <v>178080</v>
      </c>
      <c r="AP30" s="10">
        <v>178080</v>
      </c>
      <c r="AQ30" s="10">
        <v>178080</v>
      </c>
      <c r="AR30" s="10">
        <v>178080</v>
      </c>
      <c r="AS30" s="10">
        <v>178080</v>
      </c>
      <c r="AT30" s="10">
        <v>178080</v>
      </c>
      <c r="AU30" s="10">
        <v>178080</v>
      </c>
      <c r="AV30" s="10">
        <v>178080</v>
      </c>
      <c r="AW30" s="10">
        <v>178080</v>
      </c>
      <c r="AX30" s="10">
        <v>178080</v>
      </c>
      <c r="AY30" s="10">
        <v>178080</v>
      </c>
      <c r="AZ30" s="10">
        <v>178080</v>
      </c>
      <c r="BA30" s="10">
        <v>178080</v>
      </c>
      <c r="BB30" s="10">
        <v>178080</v>
      </c>
      <c r="BC30" s="10">
        <v>178080</v>
      </c>
      <c r="BD30" s="10">
        <v>178080</v>
      </c>
      <c r="BE30" s="10">
        <v>178080</v>
      </c>
      <c r="BF30" s="10">
        <v>178080</v>
      </c>
      <c r="BG30" s="10">
        <v>178080</v>
      </c>
      <c r="BH30" s="10">
        <v>178080</v>
      </c>
      <c r="BI30" s="10">
        <v>178080</v>
      </c>
      <c r="BJ30" s="10">
        <v>178080</v>
      </c>
      <c r="BK30" s="10">
        <v>178080</v>
      </c>
      <c r="BL30" s="10">
        <v>178080</v>
      </c>
      <c r="BM30" s="10">
        <v>178080</v>
      </c>
      <c r="BN30" s="10">
        <v>178080</v>
      </c>
      <c r="BO30" s="10">
        <v>178080</v>
      </c>
    </row>
    <row r="31" spans="1:67" ht="17.25" thickBot="1">
      <c r="A31" s="16" t="s">
        <v>404</v>
      </c>
      <c r="B31" s="118" t="s">
        <v>372</v>
      </c>
      <c r="C31" s="162"/>
      <c r="D31" s="162"/>
      <c r="E31" s="10">
        <v>392841</v>
      </c>
      <c r="F31" s="10">
        <v>392841</v>
      </c>
      <c r="G31" s="10">
        <v>392841</v>
      </c>
      <c r="H31" s="10">
        <v>392841</v>
      </c>
      <c r="I31" s="10">
        <v>392841</v>
      </c>
      <c r="J31" s="10">
        <v>392841</v>
      </c>
      <c r="K31" s="10">
        <v>392841</v>
      </c>
      <c r="L31" s="10">
        <v>392841</v>
      </c>
      <c r="M31" s="10">
        <v>392841</v>
      </c>
      <c r="N31" s="10">
        <v>392841</v>
      </c>
      <c r="O31" s="10">
        <v>392841</v>
      </c>
      <c r="P31" s="10">
        <v>392841</v>
      </c>
      <c r="Q31" s="10">
        <v>392841</v>
      </c>
      <c r="R31" s="10">
        <v>392841</v>
      </c>
      <c r="S31" s="10">
        <v>392841</v>
      </c>
      <c r="T31" s="10">
        <v>392841</v>
      </c>
      <c r="U31" s="10">
        <v>392841</v>
      </c>
      <c r="V31" s="10">
        <v>392841</v>
      </c>
      <c r="W31" s="10">
        <v>392841</v>
      </c>
      <c r="X31" s="10">
        <v>392841</v>
      </c>
      <c r="Y31" s="10">
        <v>392841</v>
      </c>
      <c r="Z31" s="10">
        <v>392841</v>
      </c>
      <c r="AA31" s="10">
        <v>392841</v>
      </c>
      <c r="AB31" s="10">
        <v>392841</v>
      </c>
      <c r="AC31" s="10">
        <v>392841</v>
      </c>
      <c r="AD31" s="10">
        <v>392841</v>
      </c>
      <c r="AE31" s="10">
        <v>392841</v>
      </c>
      <c r="AF31" s="10">
        <v>392841</v>
      </c>
      <c r="AG31" s="10">
        <v>392841</v>
      </c>
      <c r="AH31" s="10">
        <v>392841</v>
      </c>
      <c r="AI31" s="10">
        <v>392841</v>
      </c>
      <c r="AJ31" s="10">
        <v>392841</v>
      </c>
      <c r="AK31" s="10">
        <v>392841</v>
      </c>
      <c r="AL31" s="10">
        <v>392841</v>
      </c>
      <c r="AM31" s="10">
        <v>392841</v>
      </c>
      <c r="AN31" s="10">
        <v>392841</v>
      </c>
      <c r="AO31" s="10">
        <v>392841</v>
      </c>
      <c r="AP31" s="10">
        <v>392841</v>
      </c>
      <c r="AQ31" s="10">
        <v>392841</v>
      </c>
      <c r="AR31" s="10">
        <v>392841</v>
      </c>
      <c r="AS31" s="10">
        <v>392841</v>
      </c>
      <c r="AT31" s="10">
        <v>392841</v>
      </c>
      <c r="AU31" s="10">
        <v>392841</v>
      </c>
      <c r="AV31" s="10">
        <v>392841</v>
      </c>
      <c r="AW31" s="10">
        <v>392841</v>
      </c>
      <c r="AX31" s="10">
        <v>392841</v>
      </c>
      <c r="AY31" s="10">
        <v>392841</v>
      </c>
      <c r="AZ31" s="10">
        <v>392841</v>
      </c>
      <c r="BA31" s="10">
        <v>392841</v>
      </c>
      <c r="BB31" s="10">
        <v>392841</v>
      </c>
      <c r="BC31" s="10">
        <v>392841</v>
      </c>
      <c r="BD31" s="10">
        <v>392841</v>
      </c>
      <c r="BE31" s="10">
        <v>392841</v>
      </c>
      <c r="BF31" s="10">
        <v>392841</v>
      </c>
      <c r="BG31" s="10">
        <v>392841</v>
      </c>
      <c r="BH31" s="10">
        <v>392841</v>
      </c>
      <c r="BI31" s="10">
        <v>392841</v>
      </c>
      <c r="BJ31" s="10">
        <v>392841</v>
      </c>
      <c r="BK31" s="10">
        <v>392841</v>
      </c>
      <c r="BL31" s="10">
        <v>392841</v>
      </c>
      <c r="BM31" s="10">
        <v>392841</v>
      </c>
      <c r="BN31" s="10">
        <v>392841</v>
      </c>
      <c r="BO31" s="10">
        <v>392841</v>
      </c>
    </row>
    <row r="32" spans="1:67" ht="13.5" thickBot="1">
      <c r="A32" s="32"/>
      <c r="B32" s="33" t="s">
        <v>129</v>
      </c>
      <c r="C32" s="124"/>
      <c r="D32" s="124"/>
      <c r="E32" s="35">
        <f t="shared" ref="E32:AJ32" si="1">SUM(E4:E31)</f>
        <v>2607779</v>
      </c>
      <c r="F32" s="35">
        <f t="shared" si="1"/>
        <v>2607779</v>
      </c>
      <c r="G32" s="35">
        <f t="shared" si="1"/>
        <v>2607779</v>
      </c>
      <c r="H32" s="35">
        <f t="shared" si="1"/>
        <v>2607779</v>
      </c>
      <c r="I32" s="35">
        <f t="shared" si="1"/>
        <v>2607779</v>
      </c>
      <c r="J32" s="35">
        <f t="shared" si="1"/>
        <v>2607779</v>
      </c>
      <c r="K32" s="35">
        <f t="shared" si="1"/>
        <v>2607779</v>
      </c>
      <c r="L32" s="35">
        <f t="shared" si="1"/>
        <v>2607779</v>
      </c>
      <c r="M32" s="35">
        <f t="shared" si="1"/>
        <v>2607779</v>
      </c>
      <c r="N32" s="35">
        <f t="shared" si="1"/>
        <v>2607779</v>
      </c>
      <c r="O32" s="35">
        <f t="shared" si="1"/>
        <v>2607779</v>
      </c>
      <c r="P32" s="35">
        <f t="shared" si="1"/>
        <v>2607779</v>
      </c>
      <c r="Q32" s="35">
        <f t="shared" si="1"/>
        <v>2607779</v>
      </c>
      <c r="R32" s="35">
        <f t="shared" si="1"/>
        <v>2607779</v>
      </c>
      <c r="S32" s="35">
        <f t="shared" si="1"/>
        <v>2607779</v>
      </c>
      <c r="T32" s="35">
        <f t="shared" si="1"/>
        <v>2607779</v>
      </c>
      <c r="U32" s="35">
        <f t="shared" si="1"/>
        <v>2607779</v>
      </c>
      <c r="V32" s="35">
        <f t="shared" si="1"/>
        <v>2607779</v>
      </c>
      <c r="W32" s="35">
        <f t="shared" si="1"/>
        <v>2607779</v>
      </c>
      <c r="X32" s="35">
        <f t="shared" si="1"/>
        <v>2607779</v>
      </c>
      <c r="Y32" s="35">
        <f t="shared" si="1"/>
        <v>2607779</v>
      </c>
      <c r="Z32" s="35">
        <f t="shared" si="1"/>
        <v>2607779</v>
      </c>
      <c r="AA32" s="35">
        <f t="shared" si="1"/>
        <v>2607779</v>
      </c>
      <c r="AB32" s="35">
        <f t="shared" si="1"/>
        <v>2607779</v>
      </c>
      <c r="AC32" s="35">
        <f t="shared" si="1"/>
        <v>2607779</v>
      </c>
      <c r="AD32" s="35">
        <f t="shared" si="1"/>
        <v>2607779</v>
      </c>
      <c r="AE32" s="35">
        <f t="shared" si="1"/>
        <v>2607779</v>
      </c>
      <c r="AF32" s="35">
        <f t="shared" si="1"/>
        <v>2607779</v>
      </c>
      <c r="AG32" s="35">
        <f t="shared" si="1"/>
        <v>2607779</v>
      </c>
      <c r="AH32" s="35">
        <f t="shared" si="1"/>
        <v>2607779</v>
      </c>
      <c r="AI32" s="35">
        <f t="shared" si="1"/>
        <v>2607779</v>
      </c>
      <c r="AJ32" s="35">
        <f t="shared" si="1"/>
        <v>2607779</v>
      </c>
      <c r="AK32" s="35">
        <f t="shared" ref="AK32:BP32" si="2">SUM(AK4:AK31)</f>
        <v>2607779</v>
      </c>
      <c r="AL32" s="35">
        <f t="shared" si="2"/>
        <v>2607779</v>
      </c>
      <c r="AM32" s="35">
        <f t="shared" si="2"/>
        <v>2607779</v>
      </c>
      <c r="AN32" s="35">
        <f t="shared" si="2"/>
        <v>2607779</v>
      </c>
      <c r="AO32" s="35">
        <f t="shared" si="2"/>
        <v>2607779</v>
      </c>
      <c r="AP32" s="35">
        <f t="shared" si="2"/>
        <v>2607779</v>
      </c>
      <c r="AQ32" s="35">
        <f t="shared" si="2"/>
        <v>2607779</v>
      </c>
      <c r="AR32" s="35">
        <f t="shared" si="2"/>
        <v>2607779</v>
      </c>
      <c r="AS32" s="35">
        <f t="shared" si="2"/>
        <v>2607779</v>
      </c>
      <c r="AT32" s="35">
        <f t="shared" si="2"/>
        <v>2607779</v>
      </c>
      <c r="AU32" s="35">
        <f t="shared" si="2"/>
        <v>2607779</v>
      </c>
      <c r="AV32" s="35">
        <f t="shared" si="2"/>
        <v>2607779</v>
      </c>
      <c r="AW32" s="35">
        <f t="shared" si="2"/>
        <v>2607779</v>
      </c>
      <c r="AX32" s="35">
        <f t="shared" si="2"/>
        <v>2607779</v>
      </c>
      <c r="AY32" s="35">
        <f t="shared" si="2"/>
        <v>2607779</v>
      </c>
      <c r="AZ32" s="35">
        <f t="shared" si="2"/>
        <v>2607779</v>
      </c>
      <c r="BA32" s="35">
        <f t="shared" si="2"/>
        <v>2607779</v>
      </c>
      <c r="BB32" s="35">
        <f t="shared" si="2"/>
        <v>2607779</v>
      </c>
      <c r="BC32" s="35">
        <f t="shared" si="2"/>
        <v>2607779</v>
      </c>
      <c r="BD32" s="35">
        <f t="shared" si="2"/>
        <v>2607779</v>
      </c>
      <c r="BE32" s="35">
        <f t="shared" si="2"/>
        <v>2607779</v>
      </c>
      <c r="BF32" s="35">
        <f t="shared" si="2"/>
        <v>2607779</v>
      </c>
      <c r="BG32" s="35">
        <f t="shared" si="2"/>
        <v>2607779</v>
      </c>
      <c r="BH32" s="35">
        <f t="shared" si="2"/>
        <v>2607779</v>
      </c>
      <c r="BI32" s="35">
        <f t="shared" si="2"/>
        <v>2607779</v>
      </c>
      <c r="BJ32" s="35">
        <f t="shared" si="2"/>
        <v>2607779</v>
      </c>
      <c r="BK32" s="35">
        <f t="shared" si="2"/>
        <v>2607779</v>
      </c>
      <c r="BL32" s="35">
        <f t="shared" si="2"/>
        <v>2607779</v>
      </c>
      <c r="BM32" s="35">
        <f t="shared" ref="BM32:BO32" si="3">SUM(BM4:BM31)</f>
        <v>2607779</v>
      </c>
      <c r="BN32" s="35">
        <f t="shared" si="3"/>
        <v>2607779</v>
      </c>
      <c r="BO32" s="35">
        <f t="shared" si="3"/>
        <v>2607779</v>
      </c>
    </row>
    <row r="33" spans="2:67">
      <c r="B33" s="37" t="s">
        <v>130</v>
      </c>
      <c r="C33" s="37"/>
      <c r="D33" s="37"/>
      <c r="E33" s="39">
        <f>E32*10%</f>
        <v>260777.90000000002</v>
      </c>
      <c r="F33" s="39">
        <f t="shared" ref="F33:P33" si="4">F32*10%</f>
        <v>260777.90000000002</v>
      </c>
      <c r="G33" s="39">
        <f t="shared" si="4"/>
        <v>260777.90000000002</v>
      </c>
      <c r="H33" s="39">
        <f t="shared" si="4"/>
        <v>260777.90000000002</v>
      </c>
      <c r="I33" s="39">
        <f t="shared" si="4"/>
        <v>260777.90000000002</v>
      </c>
      <c r="J33" s="39">
        <f t="shared" si="4"/>
        <v>260777.90000000002</v>
      </c>
      <c r="K33" s="39">
        <f t="shared" si="4"/>
        <v>260777.90000000002</v>
      </c>
      <c r="L33" s="39">
        <f t="shared" si="4"/>
        <v>260777.90000000002</v>
      </c>
      <c r="M33" s="39">
        <f t="shared" si="4"/>
        <v>260777.90000000002</v>
      </c>
      <c r="N33" s="39">
        <f t="shared" si="4"/>
        <v>260777.90000000002</v>
      </c>
      <c r="O33" s="39">
        <f t="shared" si="4"/>
        <v>260777.90000000002</v>
      </c>
      <c r="P33" s="39">
        <f t="shared" si="4"/>
        <v>260777.90000000002</v>
      </c>
      <c r="Q33" s="39">
        <f>Q32*10%</f>
        <v>260777.90000000002</v>
      </c>
      <c r="R33" s="39">
        <f t="shared" ref="R33:AB33" si="5">R32*10%</f>
        <v>260777.90000000002</v>
      </c>
      <c r="S33" s="39">
        <f t="shared" si="5"/>
        <v>260777.90000000002</v>
      </c>
      <c r="T33" s="39">
        <f t="shared" si="5"/>
        <v>260777.90000000002</v>
      </c>
      <c r="U33" s="39">
        <f t="shared" si="5"/>
        <v>260777.90000000002</v>
      </c>
      <c r="V33" s="39">
        <f t="shared" si="5"/>
        <v>260777.90000000002</v>
      </c>
      <c r="W33" s="39">
        <f t="shared" si="5"/>
        <v>260777.90000000002</v>
      </c>
      <c r="X33" s="39">
        <f t="shared" si="5"/>
        <v>260777.90000000002</v>
      </c>
      <c r="Y33" s="39">
        <f t="shared" si="5"/>
        <v>260777.90000000002</v>
      </c>
      <c r="Z33" s="39">
        <f t="shared" si="5"/>
        <v>260777.90000000002</v>
      </c>
      <c r="AA33" s="39">
        <f t="shared" si="5"/>
        <v>260777.90000000002</v>
      </c>
      <c r="AB33" s="39">
        <f t="shared" si="5"/>
        <v>260777.90000000002</v>
      </c>
      <c r="AC33" s="39">
        <f>AC32*10%</f>
        <v>260777.90000000002</v>
      </c>
      <c r="AD33" s="39">
        <f t="shared" ref="AD33:AN33" si="6">AD32*10%</f>
        <v>260777.90000000002</v>
      </c>
      <c r="AE33" s="39">
        <f t="shared" si="6"/>
        <v>260777.90000000002</v>
      </c>
      <c r="AF33" s="39">
        <f t="shared" si="6"/>
        <v>260777.90000000002</v>
      </c>
      <c r="AG33" s="39">
        <f t="shared" si="6"/>
        <v>260777.90000000002</v>
      </c>
      <c r="AH33" s="39">
        <f t="shared" si="6"/>
        <v>260777.90000000002</v>
      </c>
      <c r="AI33" s="39">
        <f t="shared" si="6"/>
        <v>260777.90000000002</v>
      </c>
      <c r="AJ33" s="39">
        <f t="shared" si="6"/>
        <v>260777.90000000002</v>
      </c>
      <c r="AK33" s="39">
        <f t="shared" si="6"/>
        <v>260777.90000000002</v>
      </c>
      <c r="AL33" s="39">
        <f t="shared" si="6"/>
        <v>260777.90000000002</v>
      </c>
      <c r="AM33" s="39">
        <f t="shared" si="6"/>
        <v>260777.90000000002</v>
      </c>
      <c r="AN33" s="39">
        <f t="shared" si="6"/>
        <v>260777.90000000002</v>
      </c>
      <c r="AO33" s="39">
        <f>AO32*10%</f>
        <v>260777.90000000002</v>
      </c>
      <c r="AP33" s="39">
        <f t="shared" ref="AP33:AZ33" si="7">AP32*10%</f>
        <v>260777.90000000002</v>
      </c>
      <c r="AQ33" s="39">
        <f t="shared" si="7"/>
        <v>260777.90000000002</v>
      </c>
      <c r="AR33" s="39">
        <f t="shared" si="7"/>
        <v>260777.90000000002</v>
      </c>
      <c r="AS33" s="39">
        <f t="shared" si="7"/>
        <v>260777.90000000002</v>
      </c>
      <c r="AT33" s="39">
        <f t="shared" si="7"/>
        <v>260777.90000000002</v>
      </c>
      <c r="AU33" s="39">
        <f t="shared" si="7"/>
        <v>260777.90000000002</v>
      </c>
      <c r="AV33" s="39">
        <f t="shared" si="7"/>
        <v>260777.90000000002</v>
      </c>
      <c r="AW33" s="39">
        <f t="shared" si="7"/>
        <v>260777.90000000002</v>
      </c>
      <c r="AX33" s="39">
        <f t="shared" si="7"/>
        <v>260777.90000000002</v>
      </c>
      <c r="AY33" s="39">
        <f t="shared" si="7"/>
        <v>260777.90000000002</v>
      </c>
      <c r="AZ33" s="39">
        <f t="shared" si="7"/>
        <v>260777.90000000002</v>
      </c>
      <c r="BA33" s="39">
        <f>BA32*10%</f>
        <v>260777.90000000002</v>
      </c>
      <c r="BB33" s="39">
        <f t="shared" ref="BB33:BL33" si="8">BB32*10%</f>
        <v>260777.90000000002</v>
      </c>
      <c r="BC33" s="39">
        <f t="shared" si="8"/>
        <v>260777.90000000002</v>
      </c>
      <c r="BD33" s="39">
        <f t="shared" si="8"/>
        <v>260777.90000000002</v>
      </c>
      <c r="BE33" s="39">
        <f t="shared" si="8"/>
        <v>260777.90000000002</v>
      </c>
      <c r="BF33" s="39">
        <f t="shared" si="8"/>
        <v>260777.90000000002</v>
      </c>
      <c r="BG33" s="39">
        <f t="shared" si="8"/>
        <v>260777.90000000002</v>
      </c>
      <c r="BH33" s="39">
        <f t="shared" si="8"/>
        <v>260777.90000000002</v>
      </c>
      <c r="BI33" s="39">
        <f t="shared" si="8"/>
        <v>260777.90000000002</v>
      </c>
      <c r="BJ33" s="39">
        <f t="shared" si="8"/>
        <v>260777.90000000002</v>
      </c>
      <c r="BK33" s="39">
        <f t="shared" si="8"/>
        <v>260777.90000000002</v>
      </c>
      <c r="BL33" s="39">
        <f t="shared" si="8"/>
        <v>260777.90000000002</v>
      </c>
      <c r="BM33" s="39">
        <f t="shared" ref="BM33:BO33" si="9">BM32*10%</f>
        <v>260777.90000000002</v>
      </c>
      <c r="BN33" s="39">
        <f t="shared" si="9"/>
        <v>260777.90000000002</v>
      </c>
      <c r="BO33" s="39">
        <f t="shared" si="9"/>
        <v>260777.90000000002</v>
      </c>
    </row>
    <row r="34" spans="2:67">
      <c r="B34" s="37" t="s">
        <v>131</v>
      </c>
      <c r="C34" s="37"/>
      <c r="D34" s="37"/>
      <c r="E34" s="39">
        <f>+E32-E33</f>
        <v>2347001.1</v>
      </c>
      <c r="F34" s="39">
        <f t="shared" ref="F34:P34" si="10">+F32-F33</f>
        <v>2347001.1</v>
      </c>
      <c r="G34" s="39">
        <f t="shared" si="10"/>
        <v>2347001.1</v>
      </c>
      <c r="H34" s="39">
        <f t="shared" si="10"/>
        <v>2347001.1</v>
      </c>
      <c r="I34" s="39">
        <f t="shared" si="10"/>
        <v>2347001.1</v>
      </c>
      <c r="J34" s="39">
        <f t="shared" si="10"/>
        <v>2347001.1</v>
      </c>
      <c r="K34" s="39">
        <f t="shared" si="10"/>
        <v>2347001.1</v>
      </c>
      <c r="L34" s="39">
        <f t="shared" si="10"/>
        <v>2347001.1</v>
      </c>
      <c r="M34" s="39">
        <f t="shared" si="10"/>
        <v>2347001.1</v>
      </c>
      <c r="N34" s="39">
        <f t="shared" si="10"/>
        <v>2347001.1</v>
      </c>
      <c r="O34" s="39">
        <f t="shared" si="10"/>
        <v>2347001.1</v>
      </c>
      <c r="P34" s="39">
        <f t="shared" si="10"/>
        <v>2347001.1</v>
      </c>
      <c r="Q34" s="39">
        <f>+Q32-Q33</f>
        <v>2347001.1</v>
      </c>
      <c r="R34" s="39">
        <f t="shared" ref="R34:AB34" si="11">+R32-R33</f>
        <v>2347001.1</v>
      </c>
      <c r="S34" s="39">
        <f t="shared" si="11"/>
        <v>2347001.1</v>
      </c>
      <c r="T34" s="39">
        <f t="shared" si="11"/>
        <v>2347001.1</v>
      </c>
      <c r="U34" s="39">
        <f t="shared" si="11"/>
        <v>2347001.1</v>
      </c>
      <c r="V34" s="39">
        <f t="shared" si="11"/>
        <v>2347001.1</v>
      </c>
      <c r="W34" s="39">
        <f t="shared" si="11"/>
        <v>2347001.1</v>
      </c>
      <c r="X34" s="39">
        <f t="shared" si="11"/>
        <v>2347001.1</v>
      </c>
      <c r="Y34" s="39">
        <f t="shared" si="11"/>
        <v>2347001.1</v>
      </c>
      <c r="Z34" s="39">
        <f t="shared" si="11"/>
        <v>2347001.1</v>
      </c>
      <c r="AA34" s="39">
        <f t="shared" si="11"/>
        <v>2347001.1</v>
      </c>
      <c r="AB34" s="39">
        <f t="shared" si="11"/>
        <v>2347001.1</v>
      </c>
      <c r="AC34" s="39">
        <f>+AC32-AC33</f>
        <v>2347001.1</v>
      </c>
      <c r="AD34" s="39">
        <f t="shared" ref="AD34:AN34" si="12">+AD32-AD33</f>
        <v>2347001.1</v>
      </c>
      <c r="AE34" s="39">
        <f t="shared" si="12"/>
        <v>2347001.1</v>
      </c>
      <c r="AF34" s="39">
        <f t="shared" si="12"/>
        <v>2347001.1</v>
      </c>
      <c r="AG34" s="39">
        <f t="shared" si="12"/>
        <v>2347001.1</v>
      </c>
      <c r="AH34" s="39">
        <f t="shared" si="12"/>
        <v>2347001.1</v>
      </c>
      <c r="AI34" s="39">
        <f t="shared" si="12"/>
        <v>2347001.1</v>
      </c>
      <c r="AJ34" s="39">
        <f t="shared" si="12"/>
        <v>2347001.1</v>
      </c>
      <c r="AK34" s="39">
        <f t="shared" si="12"/>
        <v>2347001.1</v>
      </c>
      <c r="AL34" s="39">
        <f t="shared" si="12"/>
        <v>2347001.1</v>
      </c>
      <c r="AM34" s="39">
        <f t="shared" si="12"/>
        <v>2347001.1</v>
      </c>
      <c r="AN34" s="39">
        <f t="shared" si="12"/>
        <v>2347001.1</v>
      </c>
      <c r="AO34" s="39">
        <f>+AO32-AO33</f>
        <v>2347001.1</v>
      </c>
      <c r="AP34" s="39">
        <f t="shared" ref="AP34:AZ34" si="13">+AP32-AP33</f>
        <v>2347001.1</v>
      </c>
      <c r="AQ34" s="39">
        <f t="shared" si="13"/>
        <v>2347001.1</v>
      </c>
      <c r="AR34" s="39">
        <f t="shared" si="13"/>
        <v>2347001.1</v>
      </c>
      <c r="AS34" s="39">
        <f t="shared" si="13"/>
        <v>2347001.1</v>
      </c>
      <c r="AT34" s="39">
        <f t="shared" si="13"/>
        <v>2347001.1</v>
      </c>
      <c r="AU34" s="39">
        <f t="shared" si="13"/>
        <v>2347001.1</v>
      </c>
      <c r="AV34" s="39">
        <f t="shared" si="13"/>
        <v>2347001.1</v>
      </c>
      <c r="AW34" s="39">
        <f t="shared" si="13"/>
        <v>2347001.1</v>
      </c>
      <c r="AX34" s="39">
        <f t="shared" si="13"/>
        <v>2347001.1</v>
      </c>
      <c r="AY34" s="39">
        <f t="shared" si="13"/>
        <v>2347001.1</v>
      </c>
      <c r="AZ34" s="39">
        <f t="shared" si="13"/>
        <v>2347001.1</v>
      </c>
      <c r="BA34" s="39">
        <f>+BA32-BA33</f>
        <v>2347001.1</v>
      </c>
      <c r="BB34" s="39">
        <f t="shared" ref="BB34:BL34" si="14">+BB32-BB33</f>
        <v>2347001.1</v>
      </c>
      <c r="BC34" s="39">
        <f t="shared" si="14"/>
        <v>2347001.1</v>
      </c>
      <c r="BD34" s="39">
        <f t="shared" si="14"/>
        <v>2347001.1</v>
      </c>
      <c r="BE34" s="39">
        <f t="shared" si="14"/>
        <v>2347001.1</v>
      </c>
      <c r="BF34" s="39">
        <f t="shared" si="14"/>
        <v>2347001.1</v>
      </c>
      <c r="BG34" s="39">
        <f t="shared" si="14"/>
        <v>2347001.1</v>
      </c>
      <c r="BH34" s="39">
        <f t="shared" si="14"/>
        <v>2347001.1</v>
      </c>
      <c r="BI34" s="39">
        <f t="shared" si="14"/>
        <v>2347001.1</v>
      </c>
      <c r="BJ34" s="39">
        <f t="shared" si="14"/>
        <v>2347001.1</v>
      </c>
      <c r="BK34" s="39">
        <f t="shared" si="14"/>
        <v>2347001.1</v>
      </c>
      <c r="BL34" s="39">
        <f t="shared" si="14"/>
        <v>2347001.1</v>
      </c>
      <c r="BM34" s="39">
        <f t="shared" ref="BM34:BO34" si="15">+BM32-BM33</f>
        <v>2347001.1</v>
      </c>
      <c r="BN34" s="39">
        <f t="shared" si="15"/>
        <v>2347001.1</v>
      </c>
      <c r="BO34" s="39">
        <f t="shared" si="15"/>
        <v>2347001.1</v>
      </c>
    </row>
    <row r="35" spans="2:67">
      <c r="B35" s="37" t="s">
        <v>132</v>
      </c>
      <c r="C35" s="37"/>
      <c r="D35" s="37"/>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row>
    <row r="36" spans="2:67">
      <c r="B36" s="37" t="s">
        <v>133</v>
      </c>
      <c r="C36" s="37"/>
      <c r="D36" s="37"/>
      <c r="E36" s="35">
        <f>SUM(E34:E35)</f>
        <v>2347001.1</v>
      </c>
      <c r="F36" s="35">
        <f t="shared" ref="F36:P36" si="16">SUM(F34:F35)</f>
        <v>2347001.1</v>
      </c>
      <c r="G36" s="35">
        <f t="shared" si="16"/>
        <v>2347001.1</v>
      </c>
      <c r="H36" s="35">
        <f t="shared" si="16"/>
        <v>2347001.1</v>
      </c>
      <c r="I36" s="35">
        <f t="shared" si="16"/>
        <v>2347001.1</v>
      </c>
      <c r="J36" s="35">
        <f t="shared" si="16"/>
        <v>2347001.1</v>
      </c>
      <c r="K36" s="35">
        <f t="shared" si="16"/>
        <v>2347001.1</v>
      </c>
      <c r="L36" s="35">
        <f t="shared" si="16"/>
        <v>2347001.1</v>
      </c>
      <c r="M36" s="35">
        <f t="shared" si="16"/>
        <v>2347001.1</v>
      </c>
      <c r="N36" s="35">
        <f t="shared" si="16"/>
        <v>2347001.1</v>
      </c>
      <c r="O36" s="35">
        <f t="shared" si="16"/>
        <v>2347001.1</v>
      </c>
      <c r="P36" s="35">
        <f t="shared" si="16"/>
        <v>2347001.1</v>
      </c>
      <c r="Q36" s="35">
        <f>SUM(Q34:Q35)</f>
        <v>2347001.1</v>
      </c>
      <c r="R36" s="35">
        <f t="shared" ref="R36:AB36" si="17">SUM(R34:R35)</f>
        <v>2347001.1</v>
      </c>
      <c r="S36" s="35">
        <f t="shared" si="17"/>
        <v>2347001.1</v>
      </c>
      <c r="T36" s="35">
        <f t="shared" si="17"/>
        <v>2347001.1</v>
      </c>
      <c r="U36" s="35">
        <f t="shared" si="17"/>
        <v>2347001.1</v>
      </c>
      <c r="V36" s="35">
        <f t="shared" si="17"/>
        <v>2347001.1</v>
      </c>
      <c r="W36" s="35">
        <f t="shared" si="17"/>
        <v>2347001.1</v>
      </c>
      <c r="X36" s="35">
        <f t="shared" si="17"/>
        <v>2347001.1</v>
      </c>
      <c r="Y36" s="35">
        <f t="shared" si="17"/>
        <v>2347001.1</v>
      </c>
      <c r="Z36" s="35">
        <f t="shared" si="17"/>
        <v>2347001.1</v>
      </c>
      <c r="AA36" s="35">
        <f t="shared" si="17"/>
        <v>2347001.1</v>
      </c>
      <c r="AB36" s="35">
        <f t="shared" si="17"/>
        <v>2347001.1</v>
      </c>
      <c r="AC36" s="35">
        <f>SUM(AC34:AC35)</f>
        <v>2347001.1</v>
      </c>
      <c r="AD36" s="35">
        <f t="shared" ref="AD36:AN36" si="18">SUM(AD34:AD35)</f>
        <v>2347001.1</v>
      </c>
      <c r="AE36" s="35">
        <f t="shared" si="18"/>
        <v>2347001.1</v>
      </c>
      <c r="AF36" s="35">
        <f t="shared" si="18"/>
        <v>2347001.1</v>
      </c>
      <c r="AG36" s="35">
        <f t="shared" si="18"/>
        <v>2347001.1</v>
      </c>
      <c r="AH36" s="35">
        <f t="shared" si="18"/>
        <v>2347001.1</v>
      </c>
      <c r="AI36" s="35">
        <f t="shared" si="18"/>
        <v>2347001.1</v>
      </c>
      <c r="AJ36" s="35">
        <f t="shared" si="18"/>
        <v>2347001.1</v>
      </c>
      <c r="AK36" s="35">
        <f t="shared" si="18"/>
        <v>2347001.1</v>
      </c>
      <c r="AL36" s="35">
        <f t="shared" si="18"/>
        <v>2347001.1</v>
      </c>
      <c r="AM36" s="35">
        <f t="shared" si="18"/>
        <v>2347001.1</v>
      </c>
      <c r="AN36" s="35">
        <f t="shared" si="18"/>
        <v>2347001.1</v>
      </c>
      <c r="AO36" s="35">
        <f>SUM(AO34:AO35)</f>
        <v>2347001.1</v>
      </c>
      <c r="AP36" s="35">
        <f t="shared" ref="AP36:AZ36" si="19">SUM(AP34:AP35)</f>
        <v>2347001.1</v>
      </c>
      <c r="AQ36" s="35">
        <f t="shared" si="19"/>
        <v>2347001.1</v>
      </c>
      <c r="AR36" s="35">
        <f t="shared" si="19"/>
        <v>2347001.1</v>
      </c>
      <c r="AS36" s="35">
        <f t="shared" si="19"/>
        <v>2347001.1</v>
      </c>
      <c r="AT36" s="35">
        <f t="shared" si="19"/>
        <v>2347001.1</v>
      </c>
      <c r="AU36" s="35">
        <f t="shared" si="19"/>
        <v>2347001.1</v>
      </c>
      <c r="AV36" s="35">
        <f t="shared" si="19"/>
        <v>2347001.1</v>
      </c>
      <c r="AW36" s="35">
        <f t="shared" si="19"/>
        <v>2347001.1</v>
      </c>
      <c r="AX36" s="35">
        <f t="shared" si="19"/>
        <v>2347001.1</v>
      </c>
      <c r="AY36" s="35">
        <f t="shared" si="19"/>
        <v>2347001.1</v>
      </c>
      <c r="AZ36" s="35">
        <f t="shared" si="19"/>
        <v>2347001.1</v>
      </c>
      <c r="BA36" s="35">
        <f>SUM(BA34:BA35)</f>
        <v>2347001.1</v>
      </c>
      <c r="BB36" s="35">
        <f t="shared" ref="BB36:BL36" si="20">SUM(BB34:BB35)</f>
        <v>2347001.1</v>
      </c>
      <c r="BC36" s="35">
        <f t="shared" si="20"/>
        <v>2347001.1</v>
      </c>
      <c r="BD36" s="35">
        <f t="shared" si="20"/>
        <v>2347001.1</v>
      </c>
      <c r="BE36" s="35">
        <f t="shared" si="20"/>
        <v>2347001.1</v>
      </c>
      <c r="BF36" s="35">
        <f t="shared" si="20"/>
        <v>2347001.1</v>
      </c>
      <c r="BG36" s="35">
        <f t="shared" si="20"/>
        <v>2347001.1</v>
      </c>
      <c r="BH36" s="35">
        <f t="shared" si="20"/>
        <v>2347001.1</v>
      </c>
      <c r="BI36" s="35">
        <f t="shared" si="20"/>
        <v>2347001.1</v>
      </c>
      <c r="BJ36" s="35">
        <f t="shared" si="20"/>
        <v>2347001.1</v>
      </c>
      <c r="BK36" s="35">
        <f t="shared" si="20"/>
        <v>2347001.1</v>
      </c>
      <c r="BL36" s="35">
        <f t="shared" si="20"/>
        <v>2347001.1</v>
      </c>
    </row>
    <row r="37" spans="2:67" s="62" customFormat="1">
      <c r="G37" s="42">
        <f>SUM(E36:G36)</f>
        <v>7041003.3000000007</v>
      </c>
      <c r="S37" s="42">
        <f>SUM(H36:S36)</f>
        <v>28164013.200000007</v>
      </c>
      <c r="AE37" s="42">
        <f>SUM(T36:AE36)</f>
        <v>28164013.200000007</v>
      </c>
      <c r="AQ37" s="42">
        <f>SUM(AF36:AQ36)</f>
        <v>28164013.200000007</v>
      </c>
      <c r="BC37" s="42">
        <f>SUM(AR36:BC36)</f>
        <v>28164013.200000007</v>
      </c>
    </row>
    <row r="38" spans="2:67" s="62" customFormat="1"/>
  </sheetData>
  <autoFilter ref="A3:BN37"/>
  <mergeCells count="12">
    <mergeCell ref="AC2:AE2"/>
    <mergeCell ref="A2:B2"/>
    <mergeCell ref="E2:G2"/>
    <mergeCell ref="H2:P2"/>
    <mergeCell ref="Q2:S2"/>
    <mergeCell ref="T2:AB2"/>
    <mergeCell ref="BM2:BO2"/>
    <mergeCell ref="AF2:AN2"/>
    <mergeCell ref="AO2:AQ2"/>
    <mergeCell ref="AR2:AZ2"/>
    <mergeCell ref="BA2:BC2"/>
    <mergeCell ref="BD2:BL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125"/>
  <sheetViews>
    <sheetView tabSelected="1" topLeftCell="A54" workbookViewId="0">
      <selection activeCell="H68" sqref="H68"/>
    </sheetView>
  </sheetViews>
  <sheetFormatPr defaultRowHeight="15"/>
  <cols>
    <col min="3" max="3" width="19.42578125" bestFit="1" customWidth="1"/>
    <col min="4" max="4" width="39.7109375" bestFit="1" customWidth="1"/>
    <col min="5" max="5" width="15" customWidth="1"/>
    <col min="6" max="6" width="14" customWidth="1"/>
    <col min="7" max="7" width="34.5703125" style="294" hidden="1" customWidth="1"/>
    <col min="12" max="12" width="12.7109375" customWidth="1"/>
    <col min="15" max="15" width="11" bestFit="1" customWidth="1"/>
  </cols>
  <sheetData>
    <row r="3" spans="3:15" ht="27.75">
      <c r="C3" s="274" t="s">
        <v>594</v>
      </c>
      <c r="D3" s="274" t="s">
        <v>595</v>
      </c>
      <c r="E3" s="275" t="s">
        <v>596</v>
      </c>
      <c r="F3" s="274" t="s">
        <v>597</v>
      </c>
      <c r="G3" s="274" t="s">
        <v>598</v>
      </c>
    </row>
    <row r="4" spans="3:15">
      <c r="C4" s="276" t="s">
        <v>472</v>
      </c>
      <c r="D4" s="90" t="s">
        <v>473</v>
      </c>
      <c r="E4" s="277">
        <v>415.76</v>
      </c>
      <c r="F4" s="278">
        <v>1</v>
      </c>
      <c r="G4" s="279"/>
    </row>
    <row r="5" spans="3:15">
      <c r="C5" s="276"/>
      <c r="D5" s="90" t="s">
        <v>485</v>
      </c>
      <c r="E5" s="277">
        <v>868</v>
      </c>
      <c r="F5" s="278">
        <v>2</v>
      </c>
      <c r="G5" s="279"/>
      <c r="L5">
        <f>E5*(1+35%)</f>
        <v>1171.8000000000002</v>
      </c>
    </row>
    <row r="6" spans="3:15">
      <c r="C6" s="276"/>
      <c r="D6" s="90" t="s">
        <v>474</v>
      </c>
      <c r="E6" s="277">
        <v>2297.08</v>
      </c>
      <c r="F6" s="278" t="s">
        <v>475</v>
      </c>
      <c r="G6" s="279"/>
    </row>
    <row r="7" spans="3:15">
      <c r="C7" s="276"/>
      <c r="D7" s="90" t="s">
        <v>476</v>
      </c>
      <c r="E7" s="277">
        <v>1330</v>
      </c>
      <c r="F7" s="278" t="s">
        <v>477</v>
      </c>
      <c r="G7" s="279"/>
    </row>
    <row r="8" spans="3:15">
      <c r="C8" s="276"/>
      <c r="D8" s="90" t="s">
        <v>478</v>
      </c>
      <c r="E8" s="277">
        <v>1291.49</v>
      </c>
      <c r="F8" s="278" t="s">
        <v>479</v>
      </c>
      <c r="G8" s="279"/>
    </row>
    <row r="9" spans="3:15">
      <c r="C9" s="276"/>
      <c r="D9" s="280" t="s">
        <v>482</v>
      </c>
      <c r="E9" s="277">
        <v>1268</v>
      </c>
      <c r="F9" s="278" t="s">
        <v>480</v>
      </c>
      <c r="G9" s="279"/>
    </row>
    <row r="10" spans="3:15">
      <c r="C10" s="276"/>
      <c r="D10" s="90" t="s">
        <v>101</v>
      </c>
      <c r="E10" s="277">
        <v>721</v>
      </c>
      <c r="F10" s="278">
        <v>12</v>
      </c>
      <c r="G10" s="279"/>
    </row>
    <row r="11" spans="3:15" ht="11.25" customHeight="1">
      <c r="C11" s="276"/>
      <c r="D11" s="90" t="s">
        <v>481</v>
      </c>
      <c r="E11" s="277">
        <v>2301.56</v>
      </c>
      <c r="F11" s="278" t="s">
        <v>483</v>
      </c>
      <c r="G11" s="279"/>
    </row>
    <row r="12" spans="3:15">
      <c r="C12" s="276"/>
      <c r="D12" s="90" t="s">
        <v>417</v>
      </c>
      <c r="E12" s="281">
        <v>1406.62</v>
      </c>
      <c r="F12" s="278" t="s">
        <v>484</v>
      </c>
      <c r="G12" s="279"/>
      <c r="O12">
        <f>10454.4</f>
        <v>10454.4</v>
      </c>
    </row>
    <row r="13" spans="3:15">
      <c r="C13" s="276"/>
      <c r="D13" s="90" t="s">
        <v>485</v>
      </c>
      <c r="E13" s="277">
        <v>818.62</v>
      </c>
      <c r="F13" s="278">
        <v>17</v>
      </c>
      <c r="G13" s="279"/>
      <c r="L13">
        <f>E13*(1+35%)</f>
        <v>1105.1370000000002</v>
      </c>
      <c r="O13">
        <f>O12*120000</f>
        <v>1254528000</v>
      </c>
    </row>
    <row r="14" spans="3:15">
      <c r="C14" s="276"/>
      <c r="D14" s="90" t="s">
        <v>36</v>
      </c>
      <c r="E14" s="277">
        <v>219.71</v>
      </c>
      <c r="F14" s="278">
        <v>18</v>
      </c>
      <c r="G14" s="279"/>
    </row>
    <row r="15" spans="3:15">
      <c r="C15" s="276"/>
      <c r="D15" s="9" t="s">
        <v>486</v>
      </c>
      <c r="E15" s="277">
        <v>10697.8</v>
      </c>
      <c r="F15" s="278" t="s">
        <v>487</v>
      </c>
      <c r="G15" s="279"/>
    </row>
    <row r="16" spans="3:15">
      <c r="C16" s="276"/>
      <c r="D16" s="9" t="s">
        <v>40</v>
      </c>
      <c r="E16" s="277">
        <v>9430.7000000000007</v>
      </c>
      <c r="F16" s="278" t="s">
        <v>39</v>
      </c>
      <c r="G16" s="279"/>
    </row>
    <row r="17" spans="3:12">
      <c r="C17" s="90"/>
      <c r="D17" s="90"/>
      <c r="E17" s="90"/>
      <c r="F17" s="90"/>
      <c r="G17" s="279"/>
    </row>
    <row r="18" spans="3:12">
      <c r="C18" s="282" t="s">
        <v>219</v>
      </c>
      <c r="D18" s="90" t="s">
        <v>488</v>
      </c>
      <c r="E18" s="277">
        <v>415.76</v>
      </c>
      <c r="F18" s="283">
        <v>1</v>
      </c>
      <c r="G18" s="279"/>
    </row>
    <row r="19" spans="3:12">
      <c r="C19" s="282"/>
      <c r="D19" s="90" t="s">
        <v>489</v>
      </c>
      <c r="E19" s="277">
        <v>1403.6</v>
      </c>
      <c r="F19" s="283" t="s">
        <v>490</v>
      </c>
      <c r="G19" s="279"/>
    </row>
    <row r="20" spans="3:12">
      <c r="C20" s="282"/>
      <c r="D20" s="90" t="s">
        <v>52</v>
      </c>
      <c r="E20" s="277">
        <v>1953.79</v>
      </c>
      <c r="F20" s="283" t="s">
        <v>491</v>
      </c>
      <c r="G20" s="279"/>
    </row>
    <row r="21" spans="3:12">
      <c r="C21" s="282"/>
      <c r="D21" s="90" t="s">
        <v>493</v>
      </c>
      <c r="E21" s="277">
        <v>758.93</v>
      </c>
      <c r="F21" s="283" t="s">
        <v>492</v>
      </c>
      <c r="G21" s="279" t="s">
        <v>494</v>
      </c>
      <c r="H21">
        <f>E21*1.35</f>
        <v>1024.5554999999999</v>
      </c>
    </row>
    <row r="22" spans="3:12">
      <c r="C22" s="282"/>
      <c r="D22" s="90" t="s">
        <v>495</v>
      </c>
      <c r="E22" s="277">
        <v>1135.6400000000001</v>
      </c>
      <c r="F22" s="283" t="s">
        <v>496</v>
      </c>
      <c r="G22" s="279" t="s">
        <v>494</v>
      </c>
    </row>
    <row r="23" spans="3:12">
      <c r="C23" s="282"/>
      <c r="D23" s="90" t="s">
        <v>497</v>
      </c>
      <c r="E23" s="277">
        <v>730</v>
      </c>
      <c r="F23" s="283" t="s">
        <v>498</v>
      </c>
      <c r="G23" s="279"/>
    </row>
    <row r="24" spans="3:12">
      <c r="C24" s="282"/>
      <c r="D24" s="90" t="s">
        <v>499</v>
      </c>
      <c r="E24" s="277">
        <v>2240</v>
      </c>
      <c r="F24" s="283" t="s">
        <v>500</v>
      </c>
      <c r="G24" s="279"/>
    </row>
    <row r="25" spans="3:12">
      <c r="C25" s="282"/>
      <c r="D25" s="90" t="s">
        <v>485</v>
      </c>
      <c r="E25" s="277">
        <v>416</v>
      </c>
      <c r="F25" s="283">
        <v>17</v>
      </c>
      <c r="G25" s="279"/>
      <c r="L25">
        <f>E25*(1+35%)</f>
        <v>561.6</v>
      </c>
    </row>
    <row r="26" spans="3:12">
      <c r="C26" s="282"/>
      <c r="D26" s="90" t="s">
        <v>502</v>
      </c>
      <c r="E26" s="277">
        <v>927.08</v>
      </c>
      <c r="F26" s="283" t="s">
        <v>501</v>
      </c>
      <c r="G26" s="279" t="s">
        <v>494</v>
      </c>
    </row>
    <row r="27" spans="3:12">
      <c r="C27" s="282"/>
      <c r="D27" s="90" t="s">
        <v>503</v>
      </c>
      <c r="E27" s="277">
        <v>818.62</v>
      </c>
      <c r="F27" s="283">
        <v>20</v>
      </c>
      <c r="G27" s="279" t="s">
        <v>494</v>
      </c>
    </row>
    <row r="28" spans="3:12">
      <c r="C28" s="282"/>
      <c r="D28" s="90" t="s">
        <v>504</v>
      </c>
      <c r="E28" s="277">
        <v>222.71</v>
      </c>
      <c r="F28" s="283">
        <v>21</v>
      </c>
      <c r="G28" s="279"/>
    </row>
    <row r="29" spans="3:12">
      <c r="C29" s="282"/>
      <c r="D29" s="9" t="s">
        <v>486</v>
      </c>
      <c r="E29" s="277">
        <v>11513.84</v>
      </c>
      <c r="F29" s="283" t="s">
        <v>505</v>
      </c>
      <c r="G29" s="279"/>
    </row>
    <row r="30" spans="3:12">
      <c r="C30" s="282"/>
      <c r="D30" s="90" t="s">
        <v>50</v>
      </c>
      <c r="E30" s="277">
        <v>1198</v>
      </c>
      <c r="F30" s="283" t="s">
        <v>506</v>
      </c>
      <c r="G30" s="279"/>
      <c r="H30">
        <f>E30*1.35</f>
        <v>1617.3000000000002</v>
      </c>
    </row>
    <row r="31" spans="3:12">
      <c r="C31" s="282"/>
      <c r="D31" s="90" t="s">
        <v>507</v>
      </c>
      <c r="E31" s="277">
        <v>2982.9629629629626</v>
      </c>
      <c r="F31" s="283" t="s">
        <v>508</v>
      </c>
      <c r="G31" s="279" t="s">
        <v>494</v>
      </c>
    </row>
    <row r="32" spans="3:12">
      <c r="C32" s="282"/>
      <c r="D32" s="90" t="s">
        <v>38</v>
      </c>
      <c r="E32" s="277">
        <v>1188.01</v>
      </c>
      <c r="F32" s="283" t="s">
        <v>509</v>
      </c>
      <c r="G32" s="279"/>
    </row>
    <row r="33" spans="3:12">
      <c r="C33" s="90"/>
      <c r="D33" s="90"/>
      <c r="E33" s="90"/>
      <c r="F33" s="90"/>
      <c r="G33" s="279"/>
    </row>
    <row r="34" spans="3:12">
      <c r="C34" s="282" t="s">
        <v>599</v>
      </c>
      <c r="D34" s="90" t="s">
        <v>416</v>
      </c>
      <c r="E34" s="277">
        <v>426</v>
      </c>
      <c r="F34" s="283">
        <v>1</v>
      </c>
      <c r="G34" s="279"/>
    </row>
    <row r="35" spans="3:12">
      <c r="C35" s="282"/>
      <c r="D35" s="90" t="s">
        <v>510</v>
      </c>
      <c r="E35" s="277">
        <v>864.67</v>
      </c>
      <c r="F35" s="283">
        <v>2</v>
      </c>
      <c r="G35" s="279" t="s">
        <v>494</v>
      </c>
    </row>
    <row r="36" spans="3:12">
      <c r="C36" s="282"/>
      <c r="D36" s="90" t="s">
        <v>511</v>
      </c>
      <c r="E36" s="277">
        <f>564.83+561</f>
        <v>1125.83</v>
      </c>
      <c r="F36" s="283" t="s">
        <v>512</v>
      </c>
      <c r="G36" s="279"/>
    </row>
    <row r="37" spans="3:12">
      <c r="C37" s="282"/>
      <c r="D37" s="90" t="s">
        <v>485</v>
      </c>
      <c r="E37" s="277">
        <v>1602.04</v>
      </c>
      <c r="F37" s="283">
        <v>5</v>
      </c>
      <c r="G37" s="279"/>
      <c r="L37">
        <f>E37*(1+35%)</f>
        <v>2162.7539999999999</v>
      </c>
    </row>
    <row r="38" spans="3:12" s="288" customFormat="1" ht="45" customHeight="1">
      <c r="C38" s="282"/>
      <c r="D38" s="284" t="s">
        <v>60</v>
      </c>
      <c r="E38" s="285">
        <v>748.46</v>
      </c>
      <c r="F38" s="286" t="s">
        <v>514</v>
      </c>
      <c r="G38" s="287" t="s">
        <v>600</v>
      </c>
    </row>
    <row r="39" spans="3:12">
      <c r="C39" s="282"/>
      <c r="D39" s="90" t="s">
        <v>515</v>
      </c>
      <c r="E39" s="277">
        <f>515.21/1.35</f>
        <v>381.63703703703703</v>
      </c>
      <c r="F39" s="283">
        <v>8</v>
      </c>
      <c r="G39" s="279" t="s">
        <v>494</v>
      </c>
    </row>
    <row r="40" spans="3:12">
      <c r="C40" s="282"/>
      <c r="D40" s="90" t="s">
        <v>516</v>
      </c>
      <c r="E40" s="277">
        <f>1519.56/1.35</f>
        <v>1125.5999999999999</v>
      </c>
      <c r="F40" s="283" t="s">
        <v>517</v>
      </c>
      <c r="G40" s="279" t="s">
        <v>494</v>
      </c>
      <c r="H40">
        <f>745.6+380</f>
        <v>1125.5999999999999</v>
      </c>
    </row>
    <row r="41" spans="3:12">
      <c r="C41" s="282"/>
      <c r="D41" s="90" t="s">
        <v>518</v>
      </c>
      <c r="E41" s="277">
        <v>757.5</v>
      </c>
      <c r="F41" s="283" t="s">
        <v>498</v>
      </c>
      <c r="G41" s="279" t="s">
        <v>494</v>
      </c>
    </row>
    <row r="42" spans="3:12">
      <c r="C42" s="282"/>
      <c r="D42" s="90" t="s">
        <v>518</v>
      </c>
      <c r="E42" s="277">
        <v>760.41</v>
      </c>
      <c r="F42" s="283" t="s">
        <v>520</v>
      </c>
      <c r="G42" s="279" t="s">
        <v>494</v>
      </c>
    </row>
    <row r="43" spans="3:12">
      <c r="C43" s="282"/>
      <c r="D43" s="90" t="s">
        <v>522</v>
      </c>
      <c r="E43" s="277">
        <v>756.55</v>
      </c>
      <c r="F43" s="283" t="s">
        <v>521</v>
      </c>
      <c r="G43" s="279" t="s">
        <v>494</v>
      </c>
    </row>
    <row r="44" spans="3:12">
      <c r="C44" s="282"/>
      <c r="D44" s="9" t="s">
        <v>28</v>
      </c>
      <c r="E44" s="277">
        <v>2169.1999999999998</v>
      </c>
      <c r="F44" s="283" t="s">
        <v>523</v>
      </c>
      <c r="G44" s="279"/>
    </row>
    <row r="45" spans="3:12">
      <c r="C45" s="282"/>
      <c r="D45" s="90" t="s">
        <v>524</v>
      </c>
      <c r="E45" s="277">
        <v>568.70000000000005</v>
      </c>
      <c r="F45" s="283">
        <v>20</v>
      </c>
      <c r="G45" s="279" t="s">
        <v>494</v>
      </c>
    </row>
    <row r="46" spans="3:12">
      <c r="C46" s="282"/>
      <c r="D46" s="90" t="s">
        <v>525</v>
      </c>
      <c r="E46" s="277">
        <v>818.9</v>
      </c>
      <c r="F46" s="283">
        <v>21</v>
      </c>
      <c r="G46" s="279" t="s">
        <v>494</v>
      </c>
    </row>
    <row r="47" spans="3:12">
      <c r="C47" s="282"/>
      <c r="D47" s="90" t="s">
        <v>485</v>
      </c>
      <c r="E47" s="277">
        <v>222.63703703703706</v>
      </c>
      <c r="F47" s="283">
        <v>22</v>
      </c>
      <c r="G47" s="279"/>
      <c r="L47">
        <f t="shared" ref="L47:L49" si="0">E47*(1+35%)</f>
        <v>300.56000000000006</v>
      </c>
    </row>
    <row r="48" spans="3:12">
      <c r="C48" s="282"/>
      <c r="D48" s="90" t="s">
        <v>485</v>
      </c>
      <c r="E48" s="277">
        <v>1430.5333333333333</v>
      </c>
      <c r="F48" s="283" t="s">
        <v>526</v>
      </c>
      <c r="G48" s="279"/>
      <c r="L48">
        <f t="shared" si="0"/>
        <v>1931.22</v>
      </c>
    </row>
    <row r="49" spans="3:12">
      <c r="C49" s="282"/>
      <c r="D49" s="90" t="s">
        <v>485</v>
      </c>
      <c r="E49" s="277">
        <v>255.57777777777778</v>
      </c>
      <c r="F49" s="283">
        <v>29</v>
      </c>
      <c r="G49" s="279"/>
      <c r="I49" s="164">
        <f>1277.91-E49</f>
        <v>1022.3322222222223</v>
      </c>
      <c r="L49">
        <f t="shared" si="0"/>
        <v>345.03000000000003</v>
      </c>
    </row>
    <row r="50" spans="3:12">
      <c r="C50" s="282"/>
      <c r="D50" s="90" t="s">
        <v>389</v>
      </c>
      <c r="E50" s="277">
        <v>485.61</v>
      </c>
      <c r="F50" s="283">
        <v>30</v>
      </c>
      <c r="G50" s="279"/>
    </row>
    <row r="51" spans="3:12">
      <c r="C51" s="282"/>
      <c r="D51" s="90" t="s">
        <v>63</v>
      </c>
      <c r="E51" s="277">
        <v>1022.33</v>
      </c>
      <c r="F51" s="283" t="s">
        <v>527</v>
      </c>
      <c r="G51" s="279"/>
    </row>
    <row r="52" spans="3:12">
      <c r="C52" s="282"/>
      <c r="D52" s="90" t="s">
        <v>390</v>
      </c>
      <c r="E52" s="277">
        <v>4511.2299999999996</v>
      </c>
      <c r="F52" s="283" t="s">
        <v>528</v>
      </c>
      <c r="G52" s="279"/>
      <c r="I52" t="s">
        <v>64</v>
      </c>
    </row>
    <row r="53" spans="3:12">
      <c r="C53" s="282"/>
      <c r="D53" s="90" t="s">
        <v>103</v>
      </c>
      <c r="E53" s="277">
        <v>939.51</v>
      </c>
      <c r="F53" s="283" t="s">
        <v>529</v>
      </c>
      <c r="G53" s="279"/>
      <c r="I53" t="s">
        <v>150</v>
      </c>
    </row>
    <row r="54" spans="3:12">
      <c r="C54" s="282"/>
      <c r="D54" s="90" t="s">
        <v>67</v>
      </c>
      <c r="E54" s="277">
        <v>957.99</v>
      </c>
      <c r="F54" s="283" t="s">
        <v>530</v>
      </c>
      <c r="G54" s="279"/>
      <c r="I54" t="s">
        <v>66</v>
      </c>
    </row>
    <row r="55" spans="3:12">
      <c r="C55" s="282"/>
      <c r="D55" s="90" t="s">
        <v>385</v>
      </c>
      <c r="E55" s="277">
        <v>909.44074074074058</v>
      </c>
      <c r="F55" s="283" t="s">
        <v>531</v>
      </c>
      <c r="G55" s="279"/>
      <c r="I55" t="s">
        <v>384</v>
      </c>
    </row>
    <row r="56" spans="3:12">
      <c r="C56" s="282"/>
      <c r="D56" s="90" t="s">
        <v>77</v>
      </c>
      <c r="E56" s="277">
        <v>909.44074074074058</v>
      </c>
      <c r="F56" s="283" t="s">
        <v>532</v>
      </c>
      <c r="G56" s="279"/>
      <c r="I56" t="s">
        <v>382</v>
      </c>
    </row>
    <row r="57" spans="3:12">
      <c r="C57" s="282"/>
      <c r="D57" s="90" t="s">
        <v>381</v>
      </c>
      <c r="E57" s="277">
        <v>1828</v>
      </c>
      <c r="F57" s="283" t="s">
        <v>535</v>
      </c>
      <c r="G57" s="279"/>
      <c r="I57" t="s">
        <v>68</v>
      </c>
    </row>
    <row r="58" spans="3:12">
      <c r="C58" s="282"/>
      <c r="D58" s="90" t="s">
        <v>380</v>
      </c>
      <c r="E58" s="277">
        <v>953.61</v>
      </c>
      <c r="F58" s="283" t="s">
        <v>533</v>
      </c>
      <c r="G58" s="279"/>
      <c r="I58" t="s">
        <v>379</v>
      </c>
    </row>
    <row r="59" spans="3:12">
      <c r="C59" s="282"/>
      <c r="D59" s="90" t="s">
        <v>378</v>
      </c>
      <c r="E59" s="277">
        <v>944.05925925925919</v>
      </c>
      <c r="F59" s="283" t="s">
        <v>534</v>
      </c>
      <c r="G59" s="279"/>
      <c r="I59" t="s">
        <v>72</v>
      </c>
    </row>
    <row r="60" spans="3:12">
      <c r="C60" s="90"/>
      <c r="D60" s="90"/>
      <c r="E60" s="90"/>
      <c r="F60" s="90"/>
      <c r="G60" s="279"/>
    </row>
    <row r="61" spans="3:12">
      <c r="C61" s="282" t="s">
        <v>601</v>
      </c>
      <c r="D61" s="90" t="s">
        <v>75</v>
      </c>
      <c r="E61" s="277">
        <v>922.28</v>
      </c>
      <c r="F61" s="283" t="s">
        <v>536</v>
      </c>
      <c r="G61" s="279"/>
      <c r="I61" s="16" t="s">
        <v>74</v>
      </c>
    </row>
    <row r="62" spans="3:12">
      <c r="C62" s="282"/>
      <c r="D62" s="90" t="s">
        <v>537</v>
      </c>
      <c r="E62" s="277">
        <v>426.0888888888889</v>
      </c>
      <c r="F62" s="283">
        <v>1</v>
      </c>
      <c r="G62" s="279" t="s">
        <v>494</v>
      </c>
      <c r="I62" s="16"/>
    </row>
    <row r="63" spans="3:12">
      <c r="C63" s="282"/>
      <c r="D63" s="90" t="s">
        <v>77</v>
      </c>
      <c r="E63" s="277">
        <v>874.00740740740753</v>
      </c>
      <c r="F63" s="283">
        <v>2</v>
      </c>
      <c r="G63" s="279"/>
      <c r="I63" s="16" t="s">
        <v>419</v>
      </c>
    </row>
    <row r="64" spans="3:12">
      <c r="C64" s="282"/>
      <c r="D64" s="90" t="s">
        <v>391</v>
      </c>
      <c r="E64" s="277">
        <v>580.50370370370365</v>
      </c>
      <c r="F64" s="283">
        <v>3</v>
      </c>
      <c r="G64" s="279"/>
      <c r="I64" s="16" t="s">
        <v>153</v>
      </c>
      <c r="L64">
        <f>E64*(1+35%)</f>
        <v>783.68</v>
      </c>
    </row>
    <row r="65" spans="3:12">
      <c r="C65" s="282"/>
      <c r="D65" s="90" t="s">
        <v>237</v>
      </c>
      <c r="E65" s="277">
        <v>570.80740740740748</v>
      </c>
      <c r="F65" s="283">
        <v>4</v>
      </c>
      <c r="G65" s="279"/>
      <c r="I65" s="16" t="s">
        <v>155</v>
      </c>
    </row>
    <row r="66" spans="3:12">
      <c r="C66" s="282"/>
      <c r="D66" s="90" t="s">
        <v>392</v>
      </c>
      <c r="E66" s="277">
        <v>1591</v>
      </c>
      <c r="F66" s="283">
        <v>5</v>
      </c>
      <c r="G66" s="279"/>
      <c r="I66" s="16" t="s">
        <v>78</v>
      </c>
    </row>
    <row r="67" spans="3:12">
      <c r="C67" s="282"/>
      <c r="D67" s="90" t="s">
        <v>372</v>
      </c>
      <c r="E67" s="277">
        <v>372.12592592592591</v>
      </c>
      <c r="F67" s="283">
        <v>6</v>
      </c>
      <c r="G67" s="279"/>
      <c r="I67" s="16" t="s">
        <v>393</v>
      </c>
      <c r="L67">
        <f t="shared" ref="L67:L68" si="1">E67*(1+35%)</f>
        <v>502.37</v>
      </c>
    </row>
    <row r="68" spans="3:12">
      <c r="C68" s="282"/>
      <c r="D68" s="90" t="s">
        <v>372</v>
      </c>
      <c r="E68" s="277">
        <v>379.2592592592593</v>
      </c>
      <c r="F68" s="283">
        <v>7</v>
      </c>
      <c r="G68" s="279"/>
      <c r="I68" s="16" t="s">
        <v>394</v>
      </c>
      <c r="L68">
        <f t="shared" si="1"/>
        <v>512.00000000000011</v>
      </c>
    </row>
    <row r="69" spans="3:12">
      <c r="C69" s="282"/>
      <c r="D69" s="90" t="s">
        <v>550</v>
      </c>
      <c r="E69" s="277">
        <v>378.57037037037031</v>
      </c>
      <c r="F69" s="283">
        <v>8</v>
      </c>
      <c r="G69" s="279" t="s">
        <v>494</v>
      </c>
      <c r="I69" s="16"/>
      <c r="K69">
        <f>511.07/1.35</f>
        <v>378.57037037037031</v>
      </c>
    </row>
    <row r="70" spans="3:12">
      <c r="C70" s="282"/>
      <c r="D70" s="90" t="s">
        <v>551</v>
      </c>
      <c r="E70" s="277">
        <v>736.4</v>
      </c>
      <c r="F70" s="283" t="s">
        <v>552</v>
      </c>
      <c r="G70" s="279" t="s">
        <v>494</v>
      </c>
      <c r="I70" s="16"/>
    </row>
    <row r="71" spans="3:12">
      <c r="C71" s="282"/>
      <c r="D71" s="90" t="s">
        <v>414</v>
      </c>
      <c r="E71" s="277">
        <v>381.63703703703709</v>
      </c>
      <c r="F71" s="283">
        <v>11</v>
      </c>
      <c r="G71" s="279"/>
      <c r="I71" s="16" t="s">
        <v>157</v>
      </c>
    </row>
    <row r="72" spans="3:12">
      <c r="C72" s="282"/>
      <c r="D72" s="90" t="s">
        <v>554</v>
      </c>
      <c r="E72" s="277">
        <v>381.64444444444445</v>
      </c>
      <c r="F72" s="283">
        <v>12</v>
      </c>
      <c r="G72" s="279" t="s">
        <v>494</v>
      </c>
      <c r="I72" s="16"/>
    </row>
    <row r="73" spans="3:12">
      <c r="C73" s="282"/>
      <c r="D73" s="90" t="s">
        <v>553</v>
      </c>
      <c r="E73" s="277">
        <v>380.8814814814815</v>
      </c>
      <c r="F73" s="283" t="s">
        <v>519</v>
      </c>
      <c r="G73" s="279" t="s">
        <v>494</v>
      </c>
      <c r="I73" s="16"/>
    </row>
    <row r="74" spans="3:12">
      <c r="C74" s="282"/>
      <c r="D74" s="90" t="s">
        <v>395</v>
      </c>
      <c r="E74" s="277">
        <v>376.56296296296301</v>
      </c>
      <c r="F74" s="283">
        <v>14</v>
      </c>
      <c r="G74" s="279"/>
      <c r="I74" s="16" t="s">
        <v>159</v>
      </c>
      <c r="L74">
        <f t="shared" ref="L74:L77" si="2">E74*(1+35%)</f>
        <v>508.36000000000013</v>
      </c>
    </row>
    <row r="75" spans="3:12">
      <c r="C75" s="282"/>
      <c r="D75" s="90" t="s">
        <v>391</v>
      </c>
      <c r="E75" s="277">
        <v>504.13</v>
      </c>
      <c r="F75" s="283">
        <v>15</v>
      </c>
      <c r="G75" s="279"/>
      <c r="I75" s="16" t="s">
        <v>161</v>
      </c>
      <c r="L75">
        <f t="shared" si="2"/>
        <v>680.57550000000003</v>
      </c>
    </row>
    <row r="76" spans="3:12">
      <c r="C76" s="282"/>
      <c r="D76" s="90" t="s">
        <v>391</v>
      </c>
      <c r="E76" s="277">
        <v>505.8</v>
      </c>
      <c r="F76" s="283">
        <v>16</v>
      </c>
      <c r="G76" s="279"/>
      <c r="I76" s="16" t="s">
        <v>80</v>
      </c>
      <c r="L76">
        <f t="shared" si="2"/>
        <v>682.83</v>
      </c>
    </row>
    <row r="77" spans="3:12">
      <c r="C77" s="282"/>
      <c r="D77" s="90" t="s">
        <v>391</v>
      </c>
      <c r="E77" s="277">
        <v>504.79</v>
      </c>
      <c r="F77" s="283">
        <v>17</v>
      </c>
      <c r="G77" s="279"/>
      <c r="I77" s="16" t="s">
        <v>82</v>
      </c>
      <c r="L77">
        <f t="shared" si="2"/>
        <v>681.46650000000011</v>
      </c>
    </row>
    <row r="78" spans="3:12">
      <c r="C78" s="282"/>
      <c r="D78" s="90" t="s">
        <v>83</v>
      </c>
      <c r="E78" s="277">
        <v>2183.8518518518517</v>
      </c>
      <c r="F78" s="283">
        <v>18</v>
      </c>
      <c r="G78" s="279"/>
      <c r="I78" s="16" t="s">
        <v>84</v>
      </c>
    </row>
    <row r="79" spans="3:12">
      <c r="C79" s="282"/>
      <c r="D79" s="90" t="s">
        <v>372</v>
      </c>
      <c r="E79" s="277">
        <v>583.04</v>
      </c>
      <c r="F79" s="283">
        <v>19</v>
      </c>
      <c r="G79" s="279"/>
      <c r="I79" s="16" t="s">
        <v>85</v>
      </c>
      <c r="L79">
        <f t="shared" ref="L79:L81" si="3">E79*(1+35%)</f>
        <v>787.10400000000004</v>
      </c>
    </row>
    <row r="80" spans="3:12">
      <c r="C80" s="282"/>
      <c r="D80" s="90" t="s">
        <v>372</v>
      </c>
      <c r="E80" s="277">
        <v>606.18518518518522</v>
      </c>
      <c r="F80" s="283">
        <v>20</v>
      </c>
      <c r="G80" s="279"/>
      <c r="I80" s="16" t="s">
        <v>86</v>
      </c>
      <c r="L80">
        <f t="shared" si="3"/>
        <v>818.35000000000014</v>
      </c>
    </row>
    <row r="81" spans="3:15">
      <c r="C81" s="282"/>
      <c r="D81" s="90" t="s">
        <v>372</v>
      </c>
      <c r="E81" s="277">
        <v>864.93333333333351</v>
      </c>
      <c r="F81" s="283">
        <v>21</v>
      </c>
      <c r="G81" s="279"/>
      <c r="I81" s="16" t="s">
        <v>396</v>
      </c>
      <c r="L81">
        <f t="shared" si="3"/>
        <v>1167.6600000000003</v>
      </c>
    </row>
    <row r="82" spans="3:15">
      <c r="C82" s="282"/>
      <c r="D82" s="90" t="s">
        <v>397</v>
      </c>
      <c r="E82" s="277">
        <v>218.31851851851854</v>
      </c>
      <c r="F82" s="283">
        <v>22</v>
      </c>
      <c r="G82" s="279"/>
      <c r="I82" s="16" t="s">
        <v>88</v>
      </c>
    </row>
    <row r="83" spans="3:15" s="171" customFormat="1">
      <c r="C83" s="282"/>
      <c r="D83" s="169" t="s">
        <v>485</v>
      </c>
      <c r="E83" s="289">
        <v>325.7037037037037</v>
      </c>
      <c r="F83" s="290">
        <v>23</v>
      </c>
      <c r="G83" s="279"/>
      <c r="I83" s="16"/>
      <c r="L83" s="171">
        <f t="shared" ref="L83:L88" si="4">E83*(1+35%)</f>
        <v>439.70000000000005</v>
      </c>
    </row>
    <row r="84" spans="3:15" s="171" customFormat="1">
      <c r="C84" s="282"/>
      <c r="D84" s="169" t="s">
        <v>485</v>
      </c>
      <c r="E84" s="289">
        <v>572.85925925925926</v>
      </c>
      <c r="F84" s="290">
        <v>24</v>
      </c>
      <c r="G84" s="279"/>
      <c r="I84" s="16"/>
      <c r="L84" s="171">
        <f t="shared" si="4"/>
        <v>773.36</v>
      </c>
    </row>
    <row r="85" spans="3:15" s="171" customFormat="1">
      <c r="C85" s="282"/>
      <c r="D85" s="169" t="s">
        <v>485</v>
      </c>
      <c r="E85" s="289">
        <v>224.6592592592593</v>
      </c>
      <c r="F85" s="290">
        <v>25</v>
      </c>
      <c r="G85" s="279"/>
      <c r="I85" s="16"/>
      <c r="L85" s="171">
        <f t="shared" si="4"/>
        <v>303.29000000000008</v>
      </c>
    </row>
    <row r="86" spans="3:15" s="171" customFormat="1">
      <c r="C86" s="282"/>
      <c r="D86" s="169" t="s">
        <v>485</v>
      </c>
      <c r="E86" s="289">
        <v>156.88888888888891</v>
      </c>
      <c r="F86" s="290">
        <v>26</v>
      </c>
      <c r="G86" s="279"/>
      <c r="I86" s="16"/>
      <c r="L86" s="171">
        <f t="shared" si="4"/>
        <v>211.80000000000004</v>
      </c>
    </row>
    <row r="87" spans="3:15" s="171" customFormat="1">
      <c r="C87" s="282"/>
      <c r="D87" s="169" t="s">
        <v>485</v>
      </c>
      <c r="E87" s="289">
        <v>156.88888888888891</v>
      </c>
      <c r="F87" s="290">
        <v>27</v>
      </c>
      <c r="G87" s="279"/>
      <c r="I87" s="16"/>
      <c r="L87" s="171">
        <f t="shared" si="4"/>
        <v>211.80000000000004</v>
      </c>
    </row>
    <row r="88" spans="3:15" s="171" customFormat="1">
      <c r="C88" s="282"/>
      <c r="D88" s="169" t="s">
        <v>485</v>
      </c>
      <c r="E88" s="289">
        <v>224.6592592592593</v>
      </c>
      <c r="F88" s="290">
        <v>28</v>
      </c>
      <c r="G88" s="279"/>
      <c r="I88" s="16"/>
      <c r="L88" s="171">
        <f t="shared" si="4"/>
        <v>303.29000000000008</v>
      </c>
    </row>
    <row r="89" spans="3:15">
      <c r="C89" s="282"/>
      <c r="D89" s="90" t="s">
        <v>91</v>
      </c>
      <c r="E89" s="277">
        <v>572.85925925925926</v>
      </c>
      <c r="F89" s="283">
        <v>29</v>
      </c>
      <c r="G89" s="279"/>
      <c r="I89" s="16" t="s">
        <v>90</v>
      </c>
    </row>
    <row r="90" spans="3:15">
      <c r="C90" s="282"/>
      <c r="D90" s="90" t="s">
        <v>372</v>
      </c>
      <c r="E90" s="277">
        <v>1420.6444444444444</v>
      </c>
      <c r="F90" s="283" t="s">
        <v>538</v>
      </c>
      <c r="G90" s="279"/>
      <c r="I90" s="16" t="s">
        <v>92</v>
      </c>
      <c r="L90">
        <f t="shared" ref="L90:L92" si="5">E90*(1+35%)</f>
        <v>1917.8700000000001</v>
      </c>
    </row>
    <row r="91" spans="3:15">
      <c r="C91" s="282"/>
      <c r="D91" s="90" t="s">
        <v>372</v>
      </c>
      <c r="E91" s="277">
        <v>1013.037037037037</v>
      </c>
      <c r="F91" s="283" t="s">
        <v>539</v>
      </c>
      <c r="G91" s="279"/>
      <c r="I91" s="16" t="s">
        <v>398</v>
      </c>
      <c r="L91">
        <f t="shared" si="5"/>
        <v>1367.6</v>
      </c>
    </row>
    <row r="92" spans="3:15">
      <c r="C92" s="282"/>
      <c r="D92" s="90" t="s">
        <v>372</v>
      </c>
      <c r="E92" s="277">
        <v>891.65925925925933</v>
      </c>
      <c r="F92" s="283" t="s">
        <v>540</v>
      </c>
      <c r="G92" s="279"/>
      <c r="I92" s="16" t="s">
        <v>102</v>
      </c>
      <c r="L92">
        <f t="shared" si="5"/>
        <v>1203.7400000000002</v>
      </c>
    </row>
    <row r="93" spans="3:15">
      <c r="C93" s="282"/>
      <c r="D93" s="90" t="s">
        <v>163</v>
      </c>
      <c r="E93" s="277">
        <v>937.03703703703707</v>
      </c>
      <c r="F93" s="283" t="s">
        <v>541</v>
      </c>
      <c r="G93" s="279"/>
      <c r="I93" s="16" t="s">
        <v>94</v>
      </c>
      <c r="O93">
        <f>994.14/736.4</f>
        <v>1.35</v>
      </c>
    </row>
    <row r="94" spans="3:15">
      <c r="C94" s="282"/>
      <c r="D94" s="90" t="s">
        <v>372</v>
      </c>
      <c r="E94" s="277">
        <v>937.03703703703707</v>
      </c>
      <c r="F94" s="283" t="s">
        <v>542</v>
      </c>
      <c r="G94" s="279"/>
      <c r="I94" s="16" t="s">
        <v>401</v>
      </c>
      <c r="L94">
        <f t="shared" ref="L94:L95" si="6">E94*(1+35%)</f>
        <v>1265.0000000000002</v>
      </c>
    </row>
    <row r="95" spans="3:15">
      <c r="C95" s="282"/>
      <c r="D95" s="90" t="s">
        <v>372</v>
      </c>
      <c r="E95" s="277">
        <v>907.51</v>
      </c>
      <c r="F95" s="283" t="s">
        <v>543</v>
      </c>
      <c r="G95" s="279"/>
      <c r="I95" s="16" t="s">
        <v>399</v>
      </c>
      <c r="L95">
        <f t="shared" si="6"/>
        <v>1225.1385</v>
      </c>
    </row>
    <row r="96" spans="3:15">
      <c r="C96" s="282"/>
      <c r="D96" s="90" t="s">
        <v>99</v>
      </c>
      <c r="E96" s="277">
        <v>914.82962962962961</v>
      </c>
      <c r="F96" s="283" t="s">
        <v>544</v>
      </c>
      <c r="G96" s="279"/>
      <c r="I96" s="16" t="s">
        <v>98</v>
      </c>
    </row>
    <row r="97" spans="3:12">
      <c r="C97" s="282"/>
      <c r="D97" s="90" t="s">
        <v>372</v>
      </c>
      <c r="E97" s="277">
        <v>1820.8666666666666</v>
      </c>
      <c r="F97" s="283" t="s">
        <v>545</v>
      </c>
      <c r="G97" s="279"/>
      <c r="I97" s="16" t="s">
        <v>100</v>
      </c>
      <c r="L97">
        <f t="shared" ref="L97:L100" si="7">E97*(1+35%)</f>
        <v>2458.17</v>
      </c>
    </row>
    <row r="98" spans="3:12">
      <c r="C98" s="282"/>
      <c r="D98" s="90" t="s">
        <v>372</v>
      </c>
      <c r="E98" s="277">
        <v>1825.0888888888887</v>
      </c>
      <c r="F98" s="283" t="s">
        <v>546</v>
      </c>
      <c r="G98" s="279"/>
      <c r="I98" s="16" t="s">
        <v>164</v>
      </c>
      <c r="L98">
        <f t="shared" si="7"/>
        <v>2463.87</v>
      </c>
    </row>
    <row r="99" spans="3:12">
      <c r="C99" s="282"/>
      <c r="D99" s="90" t="s">
        <v>105</v>
      </c>
      <c r="E99" s="277">
        <v>1011.8370370370371</v>
      </c>
      <c r="F99" s="283" t="s">
        <v>548</v>
      </c>
      <c r="G99" s="279"/>
      <c r="I99" s="16" t="s">
        <v>104</v>
      </c>
    </row>
    <row r="100" spans="3:12">
      <c r="C100" s="282"/>
      <c r="D100" s="90" t="s">
        <v>372</v>
      </c>
      <c r="E100" s="277">
        <v>1011.84</v>
      </c>
      <c r="F100" s="291" t="s">
        <v>547</v>
      </c>
      <c r="G100" s="279"/>
      <c r="I100" s="16" t="s">
        <v>400</v>
      </c>
      <c r="L100">
        <f t="shared" si="7"/>
        <v>1365.9840000000002</v>
      </c>
    </row>
    <row r="101" spans="3:12" s="171" customFormat="1">
      <c r="C101" s="282"/>
      <c r="D101" s="169" t="s">
        <v>383</v>
      </c>
      <c r="E101" s="289">
        <v>900</v>
      </c>
      <c r="F101" s="290" t="s">
        <v>549</v>
      </c>
      <c r="G101" s="279"/>
      <c r="I101" s="16" t="s">
        <v>165</v>
      </c>
      <c r="L101" s="171">
        <f>E101*(1+35%)</f>
        <v>1215</v>
      </c>
    </row>
    <row r="102" spans="3:12" ht="12.75">
      <c r="C102" s="292" t="s">
        <v>602</v>
      </c>
      <c r="D102" s="292"/>
      <c r="E102" s="292"/>
      <c r="F102" s="292"/>
      <c r="G102" s="292"/>
    </row>
    <row r="103" spans="3:12" s="288" customFormat="1" ht="75">
      <c r="C103" s="284"/>
      <c r="D103" s="284" t="s">
        <v>558</v>
      </c>
      <c r="E103" s="284"/>
      <c r="F103" s="286"/>
      <c r="G103" s="293" t="s">
        <v>603</v>
      </c>
    </row>
    <row r="104" spans="3:12">
      <c r="C104" s="90" t="s">
        <v>402</v>
      </c>
      <c r="D104" s="90" t="s">
        <v>383</v>
      </c>
      <c r="E104" s="90">
        <v>292</v>
      </c>
      <c r="F104" s="283">
        <v>1</v>
      </c>
      <c r="G104" s="279"/>
      <c r="L104">
        <f t="shared" ref="L104:L107" si="8">E104*(1+35%)</f>
        <v>394.20000000000005</v>
      </c>
    </row>
    <row r="105" spans="3:12" s="171" customFormat="1">
      <c r="C105" s="169"/>
      <c r="D105" s="169" t="s">
        <v>383</v>
      </c>
      <c r="E105" s="169">
        <v>7274.84</v>
      </c>
      <c r="F105" s="290" t="s">
        <v>555</v>
      </c>
      <c r="G105" s="279"/>
      <c r="L105" s="171">
        <f t="shared" si="8"/>
        <v>9821.0340000000015</v>
      </c>
    </row>
    <row r="106" spans="3:12">
      <c r="C106" s="90" t="s">
        <v>403</v>
      </c>
      <c r="D106" s="90" t="s">
        <v>372</v>
      </c>
      <c r="E106" s="90"/>
      <c r="F106" s="283"/>
      <c r="G106" s="279"/>
      <c r="L106">
        <f t="shared" si="8"/>
        <v>0</v>
      </c>
    </row>
    <row r="107" spans="3:12" ht="13.5" customHeight="1">
      <c r="C107" s="90" t="s">
        <v>404</v>
      </c>
      <c r="D107" s="90" t="s">
        <v>372</v>
      </c>
      <c r="E107" s="90"/>
      <c r="F107" s="283"/>
      <c r="G107" s="279"/>
      <c r="L107">
        <f t="shared" si="8"/>
        <v>0</v>
      </c>
    </row>
    <row r="108" spans="3:12">
      <c r="C108" s="90"/>
      <c r="D108" s="90"/>
      <c r="E108" s="90"/>
      <c r="F108" s="90"/>
      <c r="G108" s="279"/>
    </row>
    <row r="109" spans="3:12" ht="12.75">
      <c r="C109" s="292" t="s">
        <v>556</v>
      </c>
      <c r="D109" s="292"/>
      <c r="E109" s="292"/>
      <c r="F109" s="292"/>
      <c r="G109" s="292"/>
    </row>
    <row r="110" spans="3:12">
      <c r="C110" s="90"/>
      <c r="D110" s="90" t="s">
        <v>558</v>
      </c>
      <c r="E110" s="90"/>
      <c r="F110" s="90"/>
      <c r="G110" s="279"/>
    </row>
    <row r="111" spans="3:12">
      <c r="C111" s="90" t="s">
        <v>405</v>
      </c>
      <c r="D111" s="90" t="s">
        <v>406</v>
      </c>
      <c r="E111" s="90">
        <f>376+351</f>
        <v>727</v>
      </c>
      <c r="F111" s="90"/>
      <c r="G111" s="279"/>
      <c r="H111">
        <f>I111*100</f>
        <v>191.33425034387898</v>
      </c>
      <c r="I111" s="294">
        <f>1391/E111</f>
        <v>1.9133425034387896</v>
      </c>
    </row>
    <row r="112" spans="3:12">
      <c r="C112" s="90" t="s">
        <v>110</v>
      </c>
      <c r="D112" s="90" t="s">
        <v>407</v>
      </c>
      <c r="E112" s="90">
        <v>527</v>
      </c>
      <c r="F112" s="90"/>
      <c r="G112" s="279"/>
    </row>
    <row r="113" spans="3:7">
      <c r="C113" s="90" t="s">
        <v>112</v>
      </c>
      <c r="D113" s="90" t="s">
        <v>406</v>
      </c>
      <c r="E113" s="90">
        <v>474</v>
      </c>
      <c r="F113" s="90"/>
      <c r="G113" s="279"/>
    </row>
    <row r="114" spans="3:7">
      <c r="C114" s="90" t="s">
        <v>114</v>
      </c>
      <c r="D114" s="90" t="s">
        <v>115</v>
      </c>
      <c r="E114" s="90">
        <v>516</v>
      </c>
      <c r="F114" s="90"/>
      <c r="G114" s="279"/>
    </row>
    <row r="115" spans="3:7">
      <c r="C115" s="90" t="s">
        <v>171</v>
      </c>
      <c r="D115" s="90" t="s">
        <v>408</v>
      </c>
      <c r="E115" s="90">
        <v>484</v>
      </c>
      <c r="F115" s="90"/>
      <c r="G115" s="279"/>
    </row>
    <row r="116" spans="3:7">
      <c r="C116" s="90" t="s">
        <v>116</v>
      </c>
      <c r="D116" s="90" t="s">
        <v>117</v>
      </c>
      <c r="E116" s="90">
        <v>580</v>
      </c>
      <c r="F116" s="90"/>
      <c r="G116" s="279"/>
    </row>
    <row r="117" spans="3:7">
      <c r="C117" s="90" t="s">
        <v>118</v>
      </c>
      <c r="D117" s="90" t="s">
        <v>248</v>
      </c>
      <c r="E117" s="90">
        <v>322</v>
      </c>
      <c r="F117" s="90"/>
      <c r="G117" s="279"/>
    </row>
    <row r="118" spans="3:7">
      <c r="C118" s="90" t="s">
        <v>120</v>
      </c>
      <c r="D118" s="90" t="s">
        <v>409</v>
      </c>
      <c r="E118" s="90">
        <v>355</v>
      </c>
      <c r="F118" s="90"/>
      <c r="G118" s="279"/>
    </row>
    <row r="119" spans="3:7">
      <c r="C119" s="292" t="s">
        <v>557</v>
      </c>
      <c r="D119" s="292"/>
      <c r="E119" s="292"/>
      <c r="F119" s="292"/>
      <c r="G119" s="279"/>
    </row>
    <row r="120" spans="3:7">
      <c r="C120" s="90" t="s">
        <v>410</v>
      </c>
      <c r="D120" s="90" t="s">
        <v>418</v>
      </c>
      <c r="E120" s="90">
        <v>8104.15</v>
      </c>
      <c r="F120" s="90"/>
      <c r="G120" s="279"/>
    </row>
    <row r="123" spans="3:7">
      <c r="C123" t="s">
        <v>122</v>
      </c>
      <c r="D123" t="s">
        <v>123</v>
      </c>
    </row>
    <row r="124" spans="3:7">
      <c r="C124" t="s">
        <v>122</v>
      </c>
      <c r="D124" t="s">
        <v>124</v>
      </c>
    </row>
    <row r="125" spans="3:7">
      <c r="C125" t="s">
        <v>122</v>
      </c>
      <c r="D125" t="s">
        <v>411</v>
      </c>
    </row>
  </sheetData>
  <autoFilter ref="C3:O130"/>
  <mergeCells count="7">
    <mergeCell ref="C119:F119"/>
    <mergeCell ref="C4:C16"/>
    <mergeCell ref="C18:C32"/>
    <mergeCell ref="C34:C59"/>
    <mergeCell ref="C61:C101"/>
    <mergeCell ref="C102:G102"/>
    <mergeCell ref="C109:G10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Monthly Rental-2015</vt:lpstr>
      <vt:lpstr>Monthly Rental-2019</vt:lpstr>
      <vt:lpstr>Monthly Rental 2020-2021</vt:lpstr>
      <vt:lpstr>Sheet2</vt:lpstr>
      <vt:lpstr>Sheet2 (2)</vt:lpstr>
      <vt:lpstr>MONTHLY RENT 21-25</vt:lpstr>
      <vt:lpstr>Leased Area</vt:lpstr>
      <vt:lpstr>Unleased Area</vt:lpstr>
      <vt:lpstr>Floor Plan</vt:lpstr>
      <vt:lpstr>Basic Information</vt:lpstr>
      <vt:lpstr>Calculation Sheet</vt:lpstr>
      <vt:lpstr>DCF</vt:lpstr>
      <vt:lpstr>'MONTHLY RENT 21-25'!Print_Area</vt:lpstr>
      <vt:lpstr>'Monthly Rental 2020-2021'!Print_Area</vt:lpstr>
      <vt:lpstr>'Monthly Rental-2015'!Print_Area</vt:lpstr>
      <vt:lpstr>'Monthly Rental-2019'!Print_Area</vt:lpstr>
      <vt:lpstr>'MONTHLY RENT 21-25'!Print_Titles</vt:lpstr>
      <vt:lpstr>'Monthly Rental 2020-2021'!Print_Titles</vt:lpstr>
      <vt:lpstr>'Monthly Rental-2015'!Print_Titles</vt:lpstr>
      <vt:lpstr>'Monthly Rental-2019'!Print_Titles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AmitKapoor</dc:creator>
  <cp:lastModifiedBy>sachin agrahari</cp:lastModifiedBy>
  <cp:lastPrinted>2020-10-17T10:12:09Z</cp:lastPrinted>
  <dcterms:created xsi:type="dcterms:W3CDTF">2020-10-06T06:37:04Z</dcterms:created>
  <dcterms:modified xsi:type="dcterms:W3CDTF">2021-08-05T20:50:44Z</dcterms:modified>
</cp:coreProperties>
</file>