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IMP\Uttarakhand\VIS(2021-22)-PL1015-860-1097, Mrs. Bharti Kansal, Dehrakhas, Dehradun (SBI)\"/>
    </mc:Choice>
  </mc:AlternateContent>
  <bookViews>
    <workbookView xWindow="0" yWindow="0" windowWidth="2775" windowHeight="1080" activeTab="1"/>
  </bookViews>
  <sheets>
    <sheet name="Basics Information" sheetId="3" r:id="rId1"/>
    <sheet name="Market Value" sheetId="1" r:id="rId2"/>
    <sheet name="Land Guideline Value" sheetId="2" r:id="rId3"/>
    <sheet name="Structure Guideline Valu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4" l="1"/>
  <c r="Z5" i="1"/>
  <c r="Z4" i="1"/>
  <c r="I5" i="1" l="1"/>
  <c r="I4" i="1"/>
  <c r="H6" i="3"/>
  <c r="G6" i="3"/>
  <c r="H5" i="3"/>
  <c r="H4" i="3"/>
  <c r="I6" i="1" l="1"/>
  <c r="M5" i="1"/>
  <c r="P5" i="1"/>
  <c r="R5" i="1"/>
  <c r="R4" i="1"/>
  <c r="S5" i="1" l="1"/>
  <c r="T5" i="1" s="1"/>
  <c r="U5" i="1" s="1"/>
  <c r="W5" i="1" s="1"/>
  <c r="H6" i="1"/>
  <c r="Z6" i="1"/>
  <c r="P4" i="1" l="1"/>
  <c r="H4" i="2" l="1"/>
  <c r="I4" i="2" s="1"/>
  <c r="F4" i="4"/>
  <c r="F5" i="4" s="1"/>
  <c r="E5" i="4"/>
  <c r="E5" i="2"/>
  <c r="D5" i="2"/>
  <c r="I5" i="2" l="1"/>
  <c r="L5" i="4" l="1"/>
  <c r="M4" i="1" l="1"/>
  <c r="S4" i="1"/>
  <c r="S6" i="1" s="1"/>
  <c r="T4" i="1" l="1"/>
  <c r="U4" i="1" s="1"/>
  <c r="W4" i="1" l="1"/>
  <c r="W6" i="1" l="1"/>
</calcChain>
</file>

<file path=xl/sharedStrings.xml><?xml version="1.0" encoding="utf-8"?>
<sst xmlns="http://schemas.openxmlformats.org/spreadsheetml/2006/main" count="84" uniqueCount="54">
  <si>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</si>
  <si>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</si>
  <si>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</si>
  <si>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</si>
  <si>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</si>
  <si>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</si>
  <si>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</si>
  <si>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</si>
  <si>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</si>
  <si>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</si>
  <si>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Discounting Factor</t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</si>
  <si>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</si>
  <si>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</si>
  <si>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</si>
  <si>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</si>
  <si>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</si>
  <si>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</si>
  <si>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</si>
  <si>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</si>
  <si>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Residential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</si>
  <si>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</si>
  <si>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</si>
  <si>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</si>
  <si>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</si>
  <si>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</si>
  <si>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</si>
  <si>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</si>
  <si>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</si>
  <si>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</si>
  <si>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 mtr.)</t>
    </r>
  </si>
  <si>
    <t>Class B Construction (Good)</t>
  </si>
  <si>
    <t>Condition of Structure</t>
  </si>
  <si>
    <t>Ordinary</t>
  </si>
  <si>
    <t>GF</t>
  </si>
  <si>
    <t>Class C Construction (Ordinary)</t>
  </si>
  <si>
    <t>REMARKS:-</t>
  </si>
  <si>
    <t>2. Structure details has been taken on the basis of site survey only.</t>
  </si>
  <si>
    <t>3. Structure valuation is done on the basis of ' Depreciated Cost Approach' method only.</t>
  </si>
  <si>
    <t>Total Govt. Guideline value</t>
  </si>
  <si>
    <t>First Floor</t>
  </si>
  <si>
    <t>RCC framed structure</t>
  </si>
  <si>
    <t>FF</t>
  </si>
  <si>
    <t>Building</t>
  </si>
  <si>
    <r>
      <t xml:space="preserve">Total Life Consumed 
</t>
    </r>
    <r>
      <rPr>
        <i/>
        <sz val="10"/>
        <rFont val="Calibri"/>
        <family val="2"/>
        <scheme val="minor"/>
      </rPr>
      <t>(in yrs.)</t>
    </r>
  </si>
  <si>
    <r>
      <t xml:space="preserve">Total Economical Life
</t>
    </r>
    <r>
      <rPr>
        <i/>
        <sz val="10"/>
        <rFont val="Calibri"/>
        <family val="2"/>
        <scheme val="minor"/>
      </rPr>
      <t>(in yrs.)</t>
    </r>
  </si>
  <si>
    <r>
      <t xml:space="preserve">Plinth Area  Rate 
</t>
    </r>
    <r>
      <rPr>
        <i/>
        <sz val="10"/>
        <rFont val="Calibri"/>
        <family val="2"/>
        <scheme val="minor"/>
      </rPr>
      <t>(in per sq. ft.)</t>
    </r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</si>
  <si>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</si>
  <si>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t>MARKET VALUE OF STRUCTURES | HOUSE OF MRS. BHARTI KANSAL W/O MR. PRAHLAD KUMAR KANSAL | THDC COLONY, MAUJA- DEHRAKHAS, PARGANA- CENTRALDOON, DISTRICT- DEHRADUN</t>
  </si>
  <si>
    <t>1.All the structure present within the compound of house of Mrs. Bharti Kansal W/o. Mr. Prahlad Kumar Kansal situated in THDC Colony, Mauja- Dehrakhas, Pargana- Centraldoon, District- Dehradun has been considered in this valuation report.</t>
  </si>
  <si>
    <r>
      <t xml:space="preserve">Gross Replacement Value
</t>
    </r>
    <r>
      <rPr>
        <sz val="11"/>
        <rFont val="Calibri"/>
        <family val="2"/>
        <scheme val="minor"/>
      </rPr>
      <t>(INR)</t>
    </r>
  </si>
  <si>
    <r>
      <t xml:space="preserve">Deterioration Factor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</si>
  <si>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</si>
  <si>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r>
      <t xml:space="preserve">Depreciated Replacement Market Value
</t>
    </r>
    <r>
      <rPr>
        <sz val="11"/>
        <rFont val="Calibri"/>
        <family val="2"/>
        <scheme val="minor"/>
      </rPr>
      <t>(INR)</t>
    </r>
  </si>
  <si>
    <t>Age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</si>
</sst>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6" fontId="2" fillId="0" borderId="1" xfId="0" applyNumberFormat="1" applyFont="1" applyBorder="1"/>
    <xf numFmtId="9" fontId="0" fillId="0" borderId="0" xfId="2" applyFont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"/>
  <sheetViews>
    <sheetView workbookViewId="0">
      <selection activeCell="J8" sqref="J8"/>
    </sheetView>
  </sheetViews>
  <sheetFormatPr defaultRowHeight="15" x14ac:dyDescent="0.25"/>
  <cols>
    <col min="1" max="1" width="9.140625" style="34"/>
    <col min="2" max="2" width="6.85546875" style="34" customWidth="1"/>
    <col min="3" max="3" width="12.85546875" style="34" customWidth="1"/>
    <col min="4" max="4" width="13.5703125" style="34" hidden="1" customWidth="1"/>
    <col min="5" max="5" width="20" style="34" bestFit="1" customWidth="1"/>
    <col min="6" max="6" width="25.85546875" style="34" bestFit="1" customWidth="1"/>
    <col min="7" max="7" width="10.140625" style="34" customWidth="1"/>
    <col min="8" max="8" width="8.140625" style="34" customWidth="1"/>
    <col min="9" max="9" width="6.85546875" style="34" customWidth="1"/>
    <col min="10" max="10" width="12.28515625" style="34" customWidth="1"/>
    <col min="11" max="11" width="10.28515625" style="34" customWidth="1"/>
    <col min="12" max="16384" width="9.140625" style="34"/>
  </cols>
  <sheetData>
    <row r="3" spans="2:11" ht="40.5" x14ac:dyDescent="0.25">
      <c r="B3" s="13" t="s">
        <v>20</v>
      </c>
      <c r="C3" s="13" t="s">
        <v>1</v>
      </c>
      <c r="D3" s="13" t="s">
        <v>9</v>
      </c>
      <c r="E3" s="13" t="s">
        <v>5</v>
      </c>
      <c r="F3" s="14" t="s">
        <v>11</v>
      </c>
      <c r="G3" s="14" t="s">
        <v>13</v>
      </c>
      <c r="H3" s="14" t="s">
        <v>14</v>
      </c>
      <c r="I3" s="14" t="s">
        <v>12</v>
      </c>
      <c r="J3" s="14" t="s">
        <v>3</v>
      </c>
      <c r="K3" s="14" t="s">
        <v>4</v>
      </c>
    </row>
    <row r="4" spans="2:11" x14ac:dyDescent="0.25">
      <c r="B4" s="12">
        <v>1</v>
      </c>
      <c r="C4" s="2" t="s">
        <v>2</v>
      </c>
      <c r="D4" s="2"/>
      <c r="E4" s="2" t="s">
        <v>40</v>
      </c>
      <c r="F4" s="2" t="s">
        <v>30</v>
      </c>
      <c r="G4" s="6">
        <v>102.05</v>
      </c>
      <c r="H4" s="9">
        <f>G4*10.7639</f>
        <v>1098.455995</v>
      </c>
      <c r="I4" s="9">
        <v>10</v>
      </c>
      <c r="J4" s="2">
        <v>2010</v>
      </c>
      <c r="K4" s="2">
        <v>2022</v>
      </c>
    </row>
    <row r="5" spans="2:11" x14ac:dyDescent="0.25">
      <c r="B5" s="12">
        <v>2</v>
      </c>
      <c r="C5" s="2" t="s">
        <v>39</v>
      </c>
      <c r="D5" s="2"/>
      <c r="E5" s="2" t="s">
        <v>40</v>
      </c>
      <c r="F5" s="2" t="s">
        <v>30</v>
      </c>
      <c r="G5" s="6">
        <v>64.38</v>
      </c>
      <c r="H5" s="9">
        <f>G5*10.7639</f>
        <v>692.97988199999998</v>
      </c>
      <c r="I5" s="9">
        <v>10</v>
      </c>
      <c r="J5" s="2">
        <v>2010</v>
      </c>
      <c r="K5" s="2">
        <v>2022</v>
      </c>
    </row>
    <row r="6" spans="2:11" x14ac:dyDescent="0.25">
      <c r="B6" s="35" t="s">
        <v>7</v>
      </c>
      <c r="C6" s="36"/>
      <c r="D6" s="36"/>
      <c r="E6" s="36"/>
      <c r="F6" s="37"/>
      <c r="G6" s="6">
        <f>SUM(G4:G5)</f>
        <v>166.43</v>
      </c>
      <c r="H6" s="9">
        <f>SUM(H4:H5)</f>
        <v>1791.4358769999999</v>
      </c>
      <c r="I6" s="35"/>
      <c r="J6" s="36"/>
      <c r="K6" s="37"/>
    </row>
  </sheetData>
  <mergeCells count="2">
    <mergeCell ref="B6:F6"/>
    <mergeCell ref="I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5"/>
  <sheetViews>
    <sheetView tabSelected="1" zoomScale="85" zoomScaleNormal="85" workbookViewId="0">
      <pane ySplit="3" topLeftCell="A4" activePane="bottomLeft" state="frozen"/>
      <selection pane="bottomLeft" activeCell="Y13" sqref="Y13"/>
    </sheetView>
  </sheetViews>
  <sheetFormatPr defaultRowHeight="15" x14ac:dyDescent="0.25"/>
  <cols>
    <col min="2" max="2" width="4.42578125" style="25" customWidth="1"/>
    <col min="3" max="3" width="5" style="26" customWidth="1"/>
    <col min="4" max="4" width="14.28515625" hidden="1" customWidth="1"/>
    <col min="5" max="5" width="21.140625" customWidth="1"/>
    <col min="6" max="6" width="16.28515625" hidden="1" customWidth="1"/>
    <col min="7" max="7" width="9.5703125" hidden="1" customWidth="1"/>
    <col min="8" max="8" width="9.28515625" customWidth="1"/>
    <col min="9" max="9" width="7.5703125" bestFit="1" customWidth="1"/>
    <col min="10" max="10" width="6.85546875" customWidth="1"/>
    <col min="11" max="11" width="11.42578125" bestFit="1" customWidth="1"/>
    <col min="12" max="12" width="9" bestFit="1" customWidth="1"/>
    <col min="13" max="13" width="9.7109375" bestFit="1" customWidth="1"/>
    <col min="14" max="14" width="10.5703125" customWidth="1"/>
    <col min="15" max="15" width="7.7109375" customWidth="1"/>
    <col min="16" max="16" width="11.5703125" customWidth="1"/>
    <col min="17" max="17" width="11.7109375" customWidth="1"/>
    <col min="18" max="18" width="12.140625" hidden="1" customWidth="1"/>
    <col min="19" max="19" width="14.42578125" customWidth="1"/>
    <col min="20" max="20" width="13" customWidth="1"/>
    <col min="21" max="21" width="13.42578125" customWidth="1"/>
    <col min="22" max="22" width="10.85546875" hidden="1" customWidth="1"/>
    <col min="23" max="23" width="13.7109375" customWidth="1"/>
    <col min="24" max="24" width="14.28515625" customWidth="1"/>
    <col min="25" max="25" width="6.28515625" customWidth="1"/>
    <col min="26" max="26" width="14" customWidth="1"/>
    <col min="27" max="27" width="14.28515625" bestFit="1" customWidth="1"/>
  </cols>
  <sheetData>
    <row r="2" spans="2:27" ht="15.75" x14ac:dyDescent="0.25">
      <c r="B2" s="31" t="s">
        <v>47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2:27" s="15" customFormat="1" ht="60" x14ac:dyDescent="0.25">
      <c r="B3" s="14" t="s">
        <v>20</v>
      </c>
      <c r="C3" s="14" t="s">
        <v>1</v>
      </c>
      <c r="D3" s="13" t="s">
        <v>9</v>
      </c>
      <c r="E3" s="13" t="s">
        <v>5</v>
      </c>
      <c r="F3" s="14" t="s">
        <v>11</v>
      </c>
      <c r="G3" s="14" t="s">
        <v>31</v>
      </c>
      <c r="H3" s="14" t="s">
        <v>13</v>
      </c>
      <c r="I3" s="14" t="s">
        <v>14</v>
      </c>
      <c r="J3" s="14" t="s">
        <v>12</v>
      </c>
      <c r="K3" s="14" t="s">
        <v>3</v>
      </c>
      <c r="L3" s="14" t="s">
        <v>4</v>
      </c>
      <c r="M3" s="14" t="s">
        <v>43</v>
      </c>
      <c r="N3" s="14" t="s">
        <v>44</v>
      </c>
      <c r="O3" s="14" t="s">
        <v>6</v>
      </c>
      <c r="P3" s="14" t="s">
        <v>8</v>
      </c>
      <c r="Q3" s="14" t="s">
        <v>45</v>
      </c>
      <c r="R3" s="14" t="s">
        <v>45</v>
      </c>
      <c r="S3" s="14" t="s">
        <v>49</v>
      </c>
      <c r="T3" s="14" t="s">
        <v>50</v>
      </c>
      <c r="U3" s="14" t="s">
        <v>51</v>
      </c>
      <c r="V3" s="14" t="s">
        <v>10</v>
      </c>
      <c r="W3" s="14" t="s">
        <v>52</v>
      </c>
      <c r="X3" s="14" t="s">
        <v>46</v>
      </c>
      <c r="Y3" s="14" t="s">
        <v>53</v>
      </c>
      <c r="Z3" s="14" t="s">
        <v>38</v>
      </c>
    </row>
    <row r="4" spans="2:27" ht="17.25" customHeight="1" x14ac:dyDescent="0.25">
      <c r="B4" s="24">
        <v>1</v>
      </c>
      <c r="C4" s="22" t="s">
        <v>33</v>
      </c>
      <c r="D4" s="22" t="s">
        <v>42</v>
      </c>
      <c r="E4" s="22" t="s">
        <v>40</v>
      </c>
      <c r="F4" s="22" t="s">
        <v>34</v>
      </c>
      <c r="G4" s="22" t="s">
        <v>32</v>
      </c>
      <c r="H4" s="6">
        <v>102.05</v>
      </c>
      <c r="I4" s="9">
        <f>H4*10.7639</f>
        <v>1098.455995</v>
      </c>
      <c r="J4" s="9">
        <v>10</v>
      </c>
      <c r="K4" s="2">
        <v>2010</v>
      </c>
      <c r="L4" s="2">
        <v>2022</v>
      </c>
      <c r="M4" s="2">
        <f>L4-K4</f>
        <v>12</v>
      </c>
      <c r="N4" s="2">
        <v>60</v>
      </c>
      <c r="O4" s="3">
        <v>0.05</v>
      </c>
      <c r="P4" s="5">
        <f>(1-O4)/N4</f>
        <v>1.5833333333333331E-2</v>
      </c>
      <c r="Q4" s="4">
        <v>1600</v>
      </c>
      <c r="R4" s="7">
        <f>Q4*10.7639</f>
        <v>17222.239999999998</v>
      </c>
      <c r="S4" s="7">
        <f>R4*H4</f>
        <v>1757529.5919999997</v>
      </c>
      <c r="T4" s="7">
        <f>S4*P4*M4</f>
        <v>333930.6224799999</v>
      </c>
      <c r="U4" s="7">
        <f t="shared" ref="U4" si="0">MAX(S4-T4,0)</f>
        <v>1423598.9695199998</v>
      </c>
      <c r="V4" s="11">
        <v>0.05</v>
      </c>
      <c r="W4" s="7">
        <f>IF(U4&gt;O4*S4,U4*(1-V4),S4*O4)</f>
        <v>1352419.0210439998</v>
      </c>
      <c r="X4" s="4">
        <v>16000</v>
      </c>
      <c r="Y4" s="38">
        <v>0.88</v>
      </c>
      <c r="Z4" s="7">
        <f>X4*H4*Y4</f>
        <v>1436864</v>
      </c>
      <c r="AA4" s="1"/>
    </row>
    <row r="5" spans="2:27" ht="17.25" customHeight="1" x14ac:dyDescent="0.25">
      <c r="B5" s="24">
        <v>2</v>
      </c>
      <c r="C5" s="22" t="s">
        <v>41</v>
      </c>
      <c r="D5" s="22" t="s">
        <v>42</v>
      </c>
      <c r="E5" s="22" t="s">
        <v>40</v>
      </c>
      <c r="F5" s="22" t="s">
        <v>34</v>
      </c>
      <c r="G5" s="22" t="s">
        <v>32</v>
      </c>
      <c r="H5" s="6">
        <v>64.38</v>
      </c>
      <c r="I5" s="9">
        <f>H5*10.7639</f>
        <v>692.97988199999998</v>
      </c>
      <c r="J5" s="9">
        <v>10</v>
      </c>
      <c r="K5" s="2">
        <v>2010</v>
      </c>
      <c r="L5" s="2">
        <v>2022</v>
      </c>
      <c r="M5" s="2">
        <f t="shared" ref="M5" si="1">L5-K5</f>
        <v>12</v>
      </c>
      <c r="N5" s="2">
        <v>60</v>
      </c>
      <c r="O5" s="3">
        <v>0.05</v>
      </c>
      <c r="P5" s="5">
        <f t="shared" ref="P5" si="2">(1-O5)/N5</f>
        <v>1.5833333333333331E-2</v>
      </c>
      <c r="Q5" s="4">
        <v>1600</v>
      </c>
      <c r="R5" s="7">
        <f t="shared" ref="R5" si="3">Q5*10.7639</f>
        <v>17222.239999999998</v>
      </c>
      <c r="S5" s="7">
        <f t="shared" ref="S5" si="4">R5*H5</f>
        <v>1108767.8111999999</v>
      </c>
      <c r="T5" s="7">
        <f t="shared" ref="T5" si="5">S5*P5*M5</f>
        <v>210665.88412799995</v>
      </c>
      <c r="U5" s="7">
        <f t="shared" ref="U5" si="6">MAX(S5-T5,0)</f>
        <v>898101.92707199999</v>
      </c>
      <c r="V5" s="11">
        <v>0.05</v>
      </c>
      <c r="W5" s="7">
        <f t="shared" ref="W5" si="7">IF(U5&gt;O5*S5,U5*(1-V5),S5*O5)</f>
        <v>853196.83071839996</v>
      </c>
      <c r="X5" s="4">
        <v>16000</v>
      </c>
      <c r="Y5" s="38">
        <v>0.88</v>
      </c>
      <c r="Z5" s="7">
        <f>X5*H5*Y5</f>
        <v>906470.39999999991</v>
      </c>
      <c r="AA5" s="1"/>
    </row>
    <row r="6" spans="2:27" ht="17.25" customHeight="1" x14ac:dyDescent="0.25">
      <c r="B6" s="30" t="s">
        <v>7</v>
      </c>
      <c r="C6" s="30"/>
      <c r="D6" s="30"/>
      <c r="E6" s="30"/>
      <c r="F6" s="30"/>
      <c r="G6" s="30"/>
      <c r="H6" s="16">
        <f>SUM(H4:H5)</f>
        <v>166.43</v>
      </c>
      <c r="I6" s="17">
        <f>SUM(I4:I5)</f>
        <v>1791.4358769999999</v>
      </c>
      <c r="J6" s="23"/>
      <c r="K6" s="30"/>
      <c r="L6" s="30"/>
      <c r="M6" s="30"/>
      <c r="N6" s="30"/>
      <c r="O6" s="30"/>
      <c r="P6" s="30"/>
      <c r="Q6" s="30"/>
      <c r="R6" s="23"/>
      <c r="S6" s="8">
        <f>SUM(S4:S5)</f>
        <v>2866297.4031999996</v>
      </c>
      <c r="T6" s="8"/>
      <c r="U6" s="8"/>
      <c r="V6" s="8"/>
      <c r="W6" s="8">
        <f>SUM(W4:W5)</f>
        <v>2205615.8517624</v>
      </c>
      <c r="X6" s="27"/>
      <c r="Y6" s="27"/>
      <c r="Z6" s="28">
        <f>SUM(Z4:Z5)</f>
        <v>2343334.4</v>
      </c>
    </row>
    <row r="7" spans="2:27" ht="15.75" customHeight="1" x14ac:dyDescent="0.25">
      <c r="B7" s="32" t="s">
        <v>35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2:27" ht="15.75" customHeight="1" x14ac:dyDescent="0.25">
      <c r="B8" s="33" t="s">
        <v>48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2:27" ht="15" customHeight="1" x14ac:dyDescent="0.25">
      <c r="B9" s="33" t="s">
        <v>36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2:27" ht="15" customHeight="1" x14ac:dyDescent="0.25"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5" spans="2:27" x14ac:dyDescent="0.25">
      <c r="T15" s="29"/>
    </row>
  </sheetData>
  <mergeCells count="7">
    <mergeCell ref="B9:Z9"/>
    <mergeCell ref="B10:Z10"/>
    <mergeCell ref="K6:Q6"/>
    <mergeCell ref="B6:G6"/>
    <mergeCell ref="B2:Z2"/>
    <mergeCell ref="B7:Z7"/>
    <mergeCell ref="B8:Z8"/>
  </mergeCells>
  <dataValidations disablePrompts="1" count="1">
    <dataValidation type="list" allowBlank="1" showInputMessage="1" showErrorMessage="1" promptTitle="Condition of Structure" prompt="Condition of Structure" sqref="G4:G5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I4" sqref="I4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2.7109375" bestFit="1" customWidth="1"/>
  </cols>
  <sheetData>
    <row r="2" spans="2:9" ht="15.75" x14ac:dyDescent="0.25">
      <c r="B2" s="31" t="s">
        <v>24</v>
      </c>
      <c r="C2" s="31"/>
      <c r="D2" s="31"/>
      <c r="E2" s="31"/>
      <c r="F2" s="31"/>
      <c r="G2" s="31"/>
      <c r="H2" s="31"/>
      <c r="I2" s="31"/>
    </row>
    <row r="3" spans="2:9" ht="57.75" x14ac:dyDescent="0.25">
      <c r="B3" s="13" t="s">
        <v>20</v>
      </c>
      <c r="C3" s="13" t="s">
        <v>18</v>
      </c>
      <c r="D3" s="14" t="s">
        <v>16</v>
      </c>
      <c r="E3" s="14" t="s">
        <v>17</v>
      </c>
      <c r="F3" s="14" t="s">
        <v>28</v>
      </c>
      <c r="G3" s="14" t="s">
        <v>22</v>
      </c>
      <c r="H3" s="14" t="s">
        <v>29</v>
      </c>
      <c r="I3" s="14" t="s">
        <v>15</v>
      </c>
    </row>
    <row r="4" spans="2:9" x14ac:dyDescent="0.25">
      <c r="B4" s="12">
        <v>1</v>
      </c>
      <c r="C4" s="2" t="s">
        <v>19</v>
      </c>
      <c r="D4" s="6">
        <v>150.56</v>
      </c>
      <c r="E4" s="9">
        <v>180</v>
      </c>
      <c r="F4" s="4">
        <v>16000</v>
      </c>
      <c r="G4" s="19">
        <v>0</v>
      </c>
      <c r="H4" s="21">
        <f>F4*(1+G4)</f>
        <v>16000</v>
      </c>
      <c r="I4" s="7">
        <f>H4*D4</f>
        <v>2408960</v>
      </c>
    </row>
    <row r="5" spans="2:9" x14ac:dyDescent="0.25">
      <c r="B5" s="30" t="s">
        <v>7</v>
      </c>
      <c r="C5" s="30"/>
      <c r="D5" s="16">
        <f>SUM(D4:D4)</f>
        <v>150.56</v>
      </c>
      <c r="E5" s="17">
        <f>SUM(E4:E4)</f>
        <v>180</v>
      </c>
      <c r="F5" s="10"/>
      <c r="G5" s="10"/>
      <c r="H5" s="20"/>
      <c r="I5" s="8">
        <f>SUM(I4:I4)</f>
        <v>2408960</v>
      </c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workbookViewId="0">
      <selection activeCell="L5" sqref="L5"/>
    </sheetView>
  </sheetViews>
  <sheetFormatPr defaultRowHeight="15" x14ac:dyDescent="0.25"/>
  <cols>
    <col min="2" max="2" width="6.85546875" customWidth="1"/>
    <col min="3" max="3" width="9.42578125" bestFit="1" customWidth="1"/>
    <col min="4" max="4" width="20" bestFit="1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70.5" x14ac:dyDescent="0.25">
      <c r="B3" s="13" t="s">
        <v>0</v>
      </c>
      <c r="C3" s="13" t="s">
        <v>9</v>
      </c>
      <c r="D3" s="13" t="s">
        <v>5</v>
      </c>
      <c r="E3" s="14" t="s">
        <v>13</v>
      </c>
      <c r="F3" s="14" t="s">
        <v>14</v>
      </c>
      <c r="G3" s="14" t="s">
        <v>12</v>
      </c>
      <c r="H3" s="14" t="s">
        <v>23</v>
      </c>
      <c r="I3" s="14" t="s">
        <v>26</v>
      </c>
      <c r="J3" s="14" t="s">
        <v>27</v>
      </c>
      <c r="K3" s="14" t="s">
        <v>21</v>
      </c>
      <c r="L3" s="14" t="s">
        <v>15</v>
      </c>
    </row>
    <row r="4" spans="2:12" x14ac:dyDescent="0.25">
      <c r="B4" s="12">
        <v>1</v>
      </c>
      <c r="C4" s="2" t="s">
        <v>42</v>
      </c>
      <c r="D4" s="2" t="s">
        <v>40</v>
      </c>
      <c r="E4" s="6">
        <v>166.43</v>
      </c>
      <c r="F4" s="9">
        <f>E4*10.7642</f>
        <v>1791.4858060000001</v>
      </c>
      <c r="G4" s="9">
        <v>10</v>
      </c>
      <c r="H4" s="2">
        <v>2010</v>
      </c>
      <c r="I4" s="4">
        <v>12000</v>
      </c>
      <c r="J4" s="18">
        <v>0.88</v>
      </c>
      <c r="K4" s="4">
        <v>16000</v>
      </c>
      <c r="L4" s="7">
        <f>K4*E4*J4</f>
        <v>2343334.4</v>
      </c>
    </row>
    <row r="5" spans="2:12" x14ac:dyDescent="0.25">
      <c r="B5" s="30" t="s">
        <v>7</v>
      </c>
      <c r="C5" s="30"/>
      <c r="D5" s="30"/>
      <c r="E5" s="16">
        <f>SUM(E4:E4)</f>
        <v>166.43</v>
      </c>
      <c r="F5" s="17">
        <f>SUM(F4:F4)</f>
        <v>1791.4858060000001</v>
      </c>
      <c r="G5" s="10"/>
      <c r="H5" s="30"/>
      <c r="I5" s="30"/>
      <c r="J5" s="30"/>
      <c r="K5" s="10"/>
      <c r="L5" s="8">
        <f>SUM(L4:L4)</f>
        <v>2343334.4</v>
      </c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Basics Information</vt:lpstr>
      <vt:lpstr>Market Value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dcterms:created xsi:type="dcterms:W3CDTF">2021-09-16T11:33:35Z</dcterms:created>
  <dcterms:modified xsi:type="dcterms:W3CDTF">2022-02-25T10:47:56Z</dcterms:modified>
</cp:coreProperties>
</file>