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ditya\PL1021-866-1104\"/>
    </mc:Choice>
  </mc:AlternateContent>
  <bookViews>
    <workbookView xWindow="0" yWindow="0" windowWidth="24000" windowHeight="91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 r="Q8" i="1"/>
  <c r="H8" i="1"/>
  <c r="G8" i="1"/>
  <c r="S6" i="1"/>
  <c r="R6" i="1"/>
  <c r="X8" i="1"/>
  <c r="V15" i="1"/>
  <c r="V14" i="1"/>
  <c r="X7" i="1"/>
  <c r="X6" i="1"/>
  <c r="O6" i="1"/>
  <c r="L6" i="1"/>
  <c r="H7" i="1"/>
  <c r="H6" i="1"/>
  <c r="Q6" i="1" s="1"/>
  <c r="U6" i="1" l="1"/>
  <c r="O7" i="1"/>
  <c r="L7" i="1"/>
  <c r="Q7" i="1"/>
  <c r="R7" i="1" l="1"/>
  <c r="S7" i="1" s="1"/>
  <c r="U7" i="1" l="1"/>
  <c r="U8" i="1" s="1"/>
</calcChain>
</file>

<file path=xl/sharedStrings.xml><?xml version="1.0" encoding="utf-8"?>
<sst xmlns="http://schemas.openxmlformats.org/spreadsheetml/2006/main" count="34" uniqueCount="33">
  <si>
    <t>SR. No.</t>
  </si>
  <si>
    <t>Floor</t>
  </si>
  <si>
    <t>Particular</t>
  </si>
  <si>
    <t>Type of Structure</t>
  </si>
  <si>
    <t>Area 
(in sq.mtr)</t>
  </si>
  <si>
    <t>Area 
(in sq ft)</t>
  </si>
  <si>
    <t>Height (in ft.)</t>
  </si>
  <si>
    <t>Year of Construction</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</si>
  <si>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</si>
  <si>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</si>
  <si>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</si>
  <si>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</si>
  <si>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</si>
  <si>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</si>
  <si>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</si>
  <si>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</si>
  <si>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</si>
  <si>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Discount</t>
  </si>
  <si>
    <t>Depreciated Replacement Market Value
(INR)</t>
  </si>
  <si>
    <t>Building</t>
  </si>
  <si>
    <t>RCC Load Bearing Structure</t>
  </si>
  <si>
    <t>TOTAL</t>
  </si>
  <si>
    <t>Remarks:</t>
  </si>
  <si>
    <t>3. The valuation is done by considering the depreciated replacement cost approach.</t>
  </si>
  <si>
    <t>1. All the details pertaing to the building area statement such as area, floor, etc has been taken from the old valuation report provided to us but was cross checked during site survey.</t>
  </si>
  <si>
    <t>2. All the structure that has been taken in the area statement belongs to M/s. Rawat Engineering Tech. Pvt. Ltd.</t>
  </si>
  <si>
    <t>BUILDING VALUATION OF PROPERTY OF M/S.RAWAT ENGG. TECH. PVT. LTD. |MAUZA- MOHEBEWALA | PARGANA- CENTRAL DOON, DEHRADUN</t>
  </si>
  <si>
    <t xml:space="preserve">Building </t>
  </si>
  <si>
    <t>First Floor</t>
  </si>
  <si>
    <t>Ground Floor</t>
  </si>
  <si>
    <t>Circle rate</t>
  </si>
  <si>
    <t xml:space="preserve">Stucure depreciation as per circle rate </t>
  </si>
  <si>
    <t>Structure rate as per guide line value (in sq.mtr)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</si>
</sst>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quot;₹&quot;\ * #,##0.00_ ;_ &quot;₹&quot;\ * \-#,##0.00_ ;_ &quot;₹&quot;\ * &quot;-&quot;??_ ;_ @_ "/>
    <numFmt numFmtId="165" formatCode="0.0"/>
    <numFmt numFmtId="166" formatCode="0.0000"/>
    <numFmt numFmtId="167" formatCode="_ &quot;₹&quot;\ * #,##0_ ;_ &quot;₹&quot;\ * \-#,##0_ ;_ &quot;₹&quot;\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34">
    <xf numFmtId="0" fontId="0" fillId="0" borderId="0" xfId="0"/>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7"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2"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7"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0" fontId="4" fillId="0" borderId="1" xfId="0" applyFont="1" applyBorder="1" applyAlignment="1">
      <alignment horizontal="left" vertical="center"/>
    </xf>
    <xf numFmtId="0" fontId="2" fillId="0" borderId="1" xfId="3" applyFont="1" applyFill="1" applyBorder="1" applyAlignment="1">
      <alignment horizontal="center" vertical="center" wrapText="1"/>
    </xf>
    <xf numFmtId="0" fontId="0" fillId="0" borderId="0" xfId="0" applyFill="1"/>
    <xf numFmtId="0" fontId="2" fillId="2" borderId="2" xfId="3" applyFont="1" applyBorder="1" applyAlignment="1">
      <alignment horizontal="center" vertical="center" wrapText="1"/>
    </xf>
    <xf numFmtId="0" fontId="2" fillId="2" borderId="4" xfId="3" applyFont="1" applyBorder="1" applyAlignment="1">
      <alignment horizontal="center" vertical="center" wrapText="1"/>
    </xf>
    <xf numFmtId="9" fontId="2" fillId="2" borderId="4" xfId="3" applyNumberFormat="1" applyFont="1" applyBorder="1" applyAlignment="1">
      <alignment horizontal="center" vertical="center" wrapText="1"/>
    </xf>
    <xf numFmtId="0" fontId="0" fillId="0" borderId="1" xfId="0" applyBorder="1"/>
    <xf numFmtId="2" fontId="0" fillId="0" borderId="1" xfId="1" applyNumberFormat="1" applyFont="1" applyBorder="1" applyAlignment="1">
      <alignment horizontal="center" vertical="center" wrapText="1"/>
    </xf>
    <xf numFmtId="167" fontId="2" fillId="0" borderId="1" xfId="0" applyNumberFormat="1" applyFont="1" applyBorder="1"/>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3" borderId="3" xfId="0" applyFont="1" applyFill="1" applyBorder="1" applyAlignment="1">
      <alignment horizontal="center" vertical="center" wrapText="1"/>
    </xf>
    <xf numFmtId="0" fontId="3" fillId="3" borderId="0" xfId="0" applyFont="1" applyFill="1" applyBorder="1" applyAlignment="1">
      <alignment horizontal="center" vertical="center" wrapText="1"/>
    </xf>
  </cellXfs>
  <cellStyles count="4">
    <cellStyle name="40% - Accent1" xfId="3" builtinId="31"/>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X15"/>
  <sheetViews>
    <sheetView tabSelected="1" topLeftCell="G1" workbookViewId="0">
      <selection activeCell="C12" sqref="C12:X12"/>
    </sheetView>
  </sheetViews>
  <sheetFormatPr defaultRowHeight="15" x14ac:dyDescent="0.25"/>
  <cols>
    <col min="3" max="3" width="7.28515625" bestFit="1" customWidth="1"/>
    <col min="4" max="4" width="7.5703125" bestFit="1" customWidth="1"/>
    <col min="5" max="5" width="10.42578125" customWidth="1"/>
    <col min="7" max="7" width="8.28515625" customWidth="1"/>
    <col min="8" max="8" width="9.5703125" bestFit="1" customWidth="1"/>
    <col min="9" max="9" width="6.85546875" bestFit="1" customWidth="1"/>
    <col min="10" max="10" width="8.7109375" bestFit="1" customWidth="1"/>
    <col min="11" max="11" width="8.42578125" bestFit="1" customWidth="1"/>
    <col min="12" max="12" width="11.42578125" customWidth="1"/>
    <col min="13" max="13" width="13.5703125" customWidth="1"/>
    <col min="14" max="14" width="7.7109375" hidden="1" customWidth="1"/>
    <col min="15" max="15" width="9" customWidth="1"/>
    <col min="16" max="16" width="12.85546875" customWidth="1"/>
    <col min="17" max="17" width="15.5703125" customWidth="1"/>
    <col min="18" max="18" width="13.7109375" customWidth="1"/>
    <col min="19" max="19" width="11.5703125" customWidth="1"/>
    <col min="20" max="20" width="8.7109375" hidden="1" customWidth="1"/>
    <col min="21" max="22" width="15.5703125" customWidth="1"/>
    <col min="23" max="23" width="14.7109375" customWidth="1"/>
    <col min="24" max="24" width="12.42578125" customWidth="1"/>
  </cols>
  <sheetData>
    <row r="4" spans="3:24" ht="27" customHeight="1" x14ac:dyDescent="0.25">
      <c r="C4" s="32" t="s">
        <v>26</v>
      </c>
      <c r="D4" s="33"/>
      <c r="E4" s="33"/>
      <c r="F4" s="33"/>
      <c r="G4" s="33"/>
      <c r="H4" s="33"/>
      <c r="I4" s="33"/>
      <c r="J4" s="33"/>
      <c r="K4" s="33"/>
      <c r="L4" s="33"/>
      <c r="M4" s="33"/>
      <c r="N4" s="33"/>
      <c r="O4" s="33"/>
      <c r="P4" s="33"/>
      <c r="Q4" s="33"/>
      <c r="R4" s="33"/>
      <c r="S4" s="33"/>
      <c r="T4" s="33"/>
      <c r="U4" s="33"/>
      <c r="V4" s="33"/>
      <c r="W4" s="33"/>
      <c r="X4" s="33"/>
    </row>
    <row r="5" spans="3:24" ht="60" x14ac:dyDescent="0.25">
      <c r="C5" s="19" t="s">
        <v>0</v>
      </c>
      <c r="D5" s="19" t="s">
        <v>1</v>
      </c>
      <c r="E5" s="19" t="s">
        <v>2</v>
      </c>
      <c r="F5" s="19" t="s">
        <v>3</v>
      </c>
      <c r="G5" s="19" t="s">
        <v>4</v>
      </c>
      <c r="H5" s="19" t="s">
        <v>5</v>
      </c>
      <c r="I5" s="19" t="s">
        <v>6</v>
      </c>
      <c r="J5" s="19" t="s">
        <v>7</v>
      </c>
      <c r="K5" s="19" t="s">
        <v>8</v>
      </c>
      <c r="L5" s="19" t="s">
        <v>9</v>
      </c>
      <c r="M5" s="19" t="s">
        <v>10</v>
      </c>
      <c r="N5" s="19" t="s">
        <v>11</v>
      </c>
      <c r="O5" s="19" t="s">
        <v>12</v>
      </c>
      <c r="P5" s="19" t="s">
        <v>13</v>
      </c>
      <c r="Q5" s="19" t="s">
        <v>14</v>
      </c>
      <c r="R5" s="19" t="s">
        <v>15</v>
      </c>
      <c r="S5" s="19" t="s">
        <v>16</v>
      </c>
      <c r="T5" s="20" t="s">
        <v>17</v>
      </c>
      <c r="U5" s="19" t="s">
        <v>18</v>
      </c>
      <c r="V5" s="18" t="s">
        <v>32</v>
      </c>
      <c r="W5" s="18" t="s">
        <v>31</v>
      </c>
      <c r="X5" s="18" t="s">
        <v>30</v>
      </c>
    </row>
    <row r="6" spans="3:24" s="17" customFormat="1" ht="45" x14ac:dyDescent="0.25">
      <c r="C6" s="16">
        <v>1</v>
      </c>
      <c r="D6" s="2" t="s">
        <v>29</v>
      </c>
      <c r="E6" s="2" t="s">
        <v>27</v>
      </c>
      <c r="F6" s="2" t="s">
        <v>20</v>
      </c>
      <c r="G6" s="2">
        <v>132.6</v>
      </c>
      <c r="H6" s="2">
        <f>G6*10.764</f>
        <v>1427.3063999999999</v>
      </c>
      <c r="I6" s="2">
        <v>12</v>
      </c>
      <c r="J6" s="2">
        <v>2007</v>
      </c>
      <c r="K6" s="2">
        <v>2022</v>
      </c>
      <c r="L6" s="2">
        <f>K6-J6</f>
        <v>15</v>
      </c>
      <c r="M6" s="2">
        <v>60</v>
      </c>
      <c r="N6" s="9">
        <v>0.1</v>
      </c>
      <c r="O6" s="2">
        <f>(1-N6)/M6</f>
        <v>1.5000000000000001E-2</v>
      </c>
      <c r="P6" s="8">
        <v>1400</v>
      </c>
      <c r="Q6" s="8">
        <f>P6*H6</f>
        <v>1998228.96</v>
      </c>
      <c r="R6" s="8">
        <f>Q6*O6*L6</f>
        <v>449601.516</v>
      </c>
      <c r="S6" s="8">
        <f>MAX(Q6-R6,0)</f>
        <v>1548627.4439999999</v>
      </c>
      <c r="T6" s="9">
        <v>0.1</v>
      </c>
      <c r="U6" s="8">
        <f>IF(S6&gt;N6*Q6,S6*(1-T6),Q6*N6)</f>
        <v>1393764.6995999999</v>
      </c>
      <c r="V6" s="8">
        <v>12000</v>
      </c>
      <c r="W6" s="22">
        <v>0.86</v>
      </c>
      <c r="X6" s="8">
        <f>W6*V6*G6</f>
        <v>1368432</v>
      </c>
    </row>
    <row r="7" spans="3:24" ht="45" x14ac:dyDescent="0.25">
      <c r="C7" s="1">
        <v>2</v>
      </c>
      <c r="D7" s="2" t="s">
        <v>28</v>
      </c>
      <c r="E7" s="2" t="s">
        <v>19</v>
      </c>
      <c r="F7" s="2" t="s">
        <v>20</v>
      </c>
      <c r="G7" s="3">
        <v>34.130000000000003</v>
      </c>
      <c r="H7" s="4">
        <f>G7*10.764</f>
        <v>367.37531999999999</v>
      </c>
      <c r="I7" s="5">
        <v>12</v>
      </c>
      <c r="J7" s="2">
        <v>2007</v>
      </c>
      <c r="K7" s="2">
        <v>2022</v>
      </c>
      <c r="L7" s="2">
        <f>K7-J7</f>
        <v>15</v>
      </c>
      <c r="M7" s="2">
        <v>60</v>
      </c>
      <c r="N7" s="6">
        <v>0.1</v>
      </c>
      <c r="O7" s="7">
        <f>(1-N7)/M7</f>
        <v>1.5000000000000001E-2</v>
      </c>
      <c r="P7" s="8">
        <v>1400</v>
      </c>
      <c r="Q7" s="8">
        <f>P7*H7</f>
        <v>514325.44799999997</v>
      </c>
      <c r="R7" s="8">
        <f>Q7*O7*L7</f>
        <v>115723.2258</v>
      </c>
      <c r="S7" s="8">
        <f t="shared" ref="S7" si="0">MAX(Q7-R7,0)</f>
        <v>398602.22219999996</v>
      </c>
      <c r="T7" s="9">
        <v>0.1</v>
      </c>
      <c r="U7" s="8">
        <f>IF(S7&gt;N7*Q7,S7*(1-T7),Q7*N7)</f>
        <v>358741.99997999996</v>
      </c>
      <c r="V7" s="8">
        <v>12000</v>
      </c>
      <c r="W7" s="22">
        <v>0.86</v>
      </c>
      <c r="X7" s="8">
        <f>W7*V7*G7</f>
        <v>352221.60000000003</v>
      </c>
    </row>
    <row r="8" spans="3:24" x14ac:dyDescent="0.25">
      <c r="C8" s="27" t="s">
        <v>21</v>
      </c>
      <c r="D8" s="27"/>
      <c r="E8" s="27"/>
      <c r="F8" s="27"/>
      <c r="G8" s="10">
        <f>SUM(G6:G7)</f>
        <v>166.73</v>
      </c>
      <c r="H8" s="11">
        <f>SUM(H6:H7)</f>
        <v>1794.68172</v>
      </c>
      <c r="I8" s="12"/>
      <c r="J8" s="27"/>
      <c r="K8" s="27"/>
      <c r="L8" s="27"/>
      <c r="M8" s="27"/>
      <c r="N8" s="27"/>
      <c r="O8" s="27"/>
      <c r="P8" s="27"/>
      <c r="Q8" s="13">
        <f>SUM(Q6:Q7)</f>
        <v>2512554.4079999998</v>
      </c>
      <c r="R8" s="13"/>
      <c r="S8" s="13">
        <f>SUM(S6:S7)</f>
        <v>1947229.6661999999</v>
      </c>
      <c r="T8" s="14"/>
      <c r="U8" s="13">
        <f>SUM(U6:U7)</f>
        <v>1752506.6995799998</v>
      </c>
      <c r="V8" s="13"/>
      <c r="W8" s="13"/>
      <c r="X8" s="23">
        <f>SUM(X6:X7)</f>
        <v>1720653.6</v>
      </c>
    </row>
    <row r="9" spans="3:24" x14ac:dyDescent="0.25">
      <c r="C9" s="28" t="s">
        <v>22</v>
      </c>
      <c r="D9" s="28"/>
      <c r="E9" s="28"/>
      <c r="F9" s="28"/>
      <c r="G9" s="28"/>
      <c r="H9" s="28"/>
      <c r="I9" s="28"/>
      <c r="J9" s="28"/>
      <c r="K9" s="28"/>
      <c r="L9" s="28"/>
      <c r="M9" s="28"/>
      <c r="N9" s="28"/>
      <c r="O9" s="28"/>
      <c r="P9" s="28"/>
      <c r="Q9" s="28"/>
      <c r="R9" s="28"/>
      <c r="S9" s="28"/>
      <c r="T9" s="28"/>
      <c r="U9" s="28"/>
      <c r="V9" s="15"/>
      <c r="W9" s="15"/>
      <c r="X9" s="21"/>
    </row>
    <row r="10" spans="3:24" ht="35.25" customHeight="1" x14ac:dyDescent="0.25">
      <c r="C10" s="29" t="s">
        <v>24</v>
      </c>
      <c r="D10" s="30"/>
      <c r="E10" s="30"/>
      <c r="F10" s="30"/>
      <c r="G10" s="30"/>
      <c r="H10" s="30"/>
      <c r="I10" s="30"/>
      <c r="J10" s="30"/>
      <c r="K10" s="30"/>
      <c r="L10" s="30"/>
      <c r="M10" s="30"/>
      <c r="N10" s="30"/>
      <c r="O10" s="30"/>
      <c r="P10" s="30"/>
      <c r="Q10" s="30"/>
      <c r="R10" s="30"/>
      <c r="S10" s="30"/>
      <c r="T10" s="30"/>
      <c r="U10" s="30"/>
      <c r="V10" s="30"/>
      <c r="W10" s="30"/>
      <c r="X10" s="31"/>
    </row>
    <row r="11" spans="3:24" x14ac:dyDescent="0.25">
      <c r="C11" s="24" t="s">
        <v>25</v>
      </c>
      <c r="D11" s="25"/>
      <c r="E11" s="25"/>
      <c r="F11" s="25"/>
      <c r="G11" s="25"/>
      <c r="H11" s="25"/>
      <c r="I11" s="25"/>
      <c r="J11" s="25"/>
      <c r="K11" s="25"/>
      <c r="L11" s="25"/>
      <c r="M11" s="25"/>
      <c r="N11" s="25"/>
      <c r="O11" s="25"/>
      <c r="P11" s="25"/>
      <c r="Q11" s="25"/>
      <c r="R11" s="25"/>
      <c r="S11" s="25"/>
      <c r="T11" s="25"/>
      <c r="U11" s="25"/>
      <c r="V11" s="25"/>
      <c r="W11" s="25"/>
      <c r="X11" s="26"/>
    </row>
    <row r="12" spans="3:24" x14ac:dyDescent="0.25">
      <c r="C12" s="24" t="s">
        <v>23</v>
      </c>
      <c r="D12" s="25"/>
      <c r="E12" s="25"/>
      <c r="F12" s="25"/>
      <c r="G12" s="25"/>
      <c r="H12" s="25"/>
      <c r="I12" s="25"/>
      <c r="J12" s="25"/>
      <c r="K12" s="25"/>
      <c r="L12" s="25"/>
      <c r="M12" s="25"/>
      <c r="N12" s="25"/>
      <c r="O12" s="25"/>
      <c r="P12" s="25"/>
      <c r="Q12" s="25"/>
      <c r="R12" s="25"/>
      <c r="S12" s="25"/>
      <c r="T12" s="25"/>
      <c r="U12" s="25"/>
      <c r="V12" s="25"/>
      <c r="W12" s="25"/>
      <c r="X12" s="26"/>
    </row>
    <row r="14" spans="3:24" x14ac:dyDescent="0.25">
      <c r="V14">
        <f>12000*0.86</f>
        <v>10320</v>
      </c>
    </row>
    <row r="15" spans="3:24" x14ac:dyDescent="0.25">
      <c r="V15">
        <f>V14*132.6</f>
        <v>1368432</v>
      </c>
    </row>
  </sheetData>
  <mergeCells count="7">
    <mergeCell ref="C12:X12"/>
    <mergeCell ref="C10:X10"/>
    <mergeCell ref="C11:X11"/>
    <mergeCell ref="C4:X4"/>
    <mergeCell ref="C8:F8"/>
    <mergeCell ref="J8:P8"/>
    <mergeCell ref="C9:U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Ebne Mairaz</dc:creator>
  <cp:lastModifiedBy>Aditya</cp:lastModifiedBy>
  <dcterms:created xsi:type="dcterms:W3CDTF">2022-02-28T10:47:10Z</dcterms:created>
  <dcterms:modified xsi:type="dcterms:W3CDTF">2022-03-03T05:25:04Z</dcterms:modified>
</cp:coreProperties>
</file>