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esktop\VIS(2021-22)-PL1039-881-1153_printing_1648725602\uploads\VIS(2021-22)-PL1039-881-1153\other_document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T7" i="1"/>
  <c r="T10" i="1" l="1"/>
  <c r="R10" i="1"/>
  <c r="P10" i="1"/>
  <c r="T9" i="1"/>
  <c r="R9" i="1"/>
  <c r="Q9" i="1"/>
  <c r="P9" i="1"/>
  <c r="N9" i="1"/>
  <c r="K9" i="1"/>
  <c r="G9" i="1"/>
  <c r="T8" i="1"/>
  <c r="R8" i="1"/>
  <c r="Q8" i="1"/>
  <c r="P8" i="1"/>
  <c r="N8" i="1"/>
  <c r="K8" i="1"/>
  <c r="G8" i="1"/>
  <c r="N7" i="1"/>
  <c r="K7" i="1"/>
  <c r="G7" i="1"/>
  <c r="P7" i="1" s="1"/>
  <c r="Q7" i="1" l="1"/>
  <c r="R7" i="1" s="1"/>
  <c r="W10" i="1" l="1"/>
  <c r="U7" i="1"/>
</calcChain>
</file>

<file path=xl/sharedStrings.xml><?xml version="1.0" encoding="utf-8"?>
<sst xmlns="http://schemas.openxmlformats.org/spreadsheetml/2006/main" count="37" uniqueCount="33">
  <si>
    <t>S. No.</t>
  </si>
  <si>
    <t>Floor</t>
  </si>
  <si>
    <t>Particular</t>
  </si>
  <si>
    <t>Type of Structure</t>
  </si>
  <si>
    <t>Year of Construction</t>
  </si>
  <si>
    <t xml:space="preserve">Date of Valuation </t>
  </si>
  <si>
    <t>Depreciation Rate</t>
  </si>
  <si>
    <t xml:space="preserve">Gross Replacement Value
</t>
  </si>
  <si>
    <t xml:space="preserve">Depreciated Value
</t>
  </si>
  <si>
    <t xml:space="preserve">Depreciated Replacement Market Value
</t>
  </si>
  <si>
    <t>Stucure depreciation as per Guide Line value</t>
  </si>
  <si>
    <t>Guide Line  rate</t>
  </si>
  <si>
    <t>Ground Floor</t>
  </si>
  <si>
    <t>TOTAL</t>
  </si>
  <si>
    <t>Remarks:</t>
  </si>
  <si>
    <t>3. The valuation is done by considering the depreciated replacement cost approach.</t>
  </si>
  <si>
    <r>
      <t xml:space="preserve">Area 
</t>
    </r>
    <r>
      <rPr>
        <i/>
        <sz val="11"/>
        <color theme="1"/>
        <rFont val="Calibri"/>
        <family val="2"/>
        <scheme val="minor"/>
      </rPr>
      <t>(in sq.mtr)</t>
    </r>
  </si>
  <si>
    <r>
      <t xml:space="preserve">Area 
</t>
    </r>
    <r>
      <rPr>
        <i/>
        <sz val="11"/>
        <color theme="1"/>
        <rFont val="Calibri"/>
        <family val="2"/>
        <scheme val="minor"/>
      </rPr>
      <t>(in sq ft)</t>
    </r>
  </si>
  <si>
    <r>
      <t xml:space="preserve">Height </t>
    </r>
    <r>
      <rPr>
        <i/>
        <sz val="11"/>
        <color theme="1"/>
        <rFont val="Calibri"/>
        <family val="2"/>
        <scheme val="minor"/>
      </rPr>
      <t>(in ft.)</t>
    </r>
  </si>
  <si>
    <r>
      <t xml:space="preserve">Total Life Consumed 
</t>
    </r>
    <r>
      <rPr>
        <i/>
        <sz val="11"/>
        <color theme="1"/>
        <rFont val="Calibri"/>
        <family val="2"/>
        <scheme val="minor"/>
      </rPr>
      <t>(In year)</t>
    </r>
  </si>
  <si>
    <r>
      <t xml:space="preserve">Economical Life
</t>
    </r>
    <r>
      <rPr>
        <i/>
        <sz val="11"/>
        <color theme="1"/>
        <rFont val="Calibri"/>
        <family val="2"/>
        <scheme val="minor"/>
      </rPr>
      <t>(In year)</t>
    </r>
  </si>
  <si>
    <t>Salvage value</t>
  </si>
  <si>
    <r>
      <t xml:space="preserve">Plinth Area  Rate 
</t>
    </r>
    <r>
      <rPr>
        <i/>
        <sz val="11"/>
        <color theme="1"/>
        <rFont val="Calibri"/>
        <family val="2"/>
        <scheme val="minor"/>
      </rPr>
      <t>(In per sq ft)</t>
    </r>
  </si>
  <si>
    <r>
      <t xml:space="preserve">Depreciation
</t>
    </r>
    <r>
      <rPr>
        <b/>
        <sz val="11"/>
        <color theme="1"/>
        <rFont val="Calibri"/>
        <family val="2"/>
        <scheme val="minor"/>
      </rPr>
      <t xml:space="preserve"> </t>
    </r>
  </si>
  <si>
    <t>Discount</t>
  </si>
  <si>
    <r>
      <t xml:space="preserve">Structure rate as per Guide line value
</t>
    </r>
    <r>
      <rPr>
        <i/>
        <sz val="11"/>
        <color theme="1"/>
        <rFont val="Calibri"/>
        <family val="2"/>
        <scheme val="minor"/>
      </rPr>
      <t>(in sq.mtr)</t>
    </r>
  </si>
  <si>
    <t>SHED - 1</t>
  </si>
  <si>
    <t>SHED - 2</t>
  </si>
  <si>
    <t>ACC Shed on Brick wall structure</t>
  </si>
  <si>
    <t>Washroom</t>
  </si>
  <si>
    <t>BUILDING VALUATION OF PROPERTY OF MS. ANU INFRA CONSTRUCT INDIA PVT. LTD. |NAYA KHATA 327, NAYA KHASRA 4241, VILLAGE SAKRI SARAIYA, THANA NO. 302, THANA KUDHNI, DISTRICT MUZZAFARPUR, BIHAR, VILLAGE - SAKRI SARAIYA | DISTRICT MUZZAFARPUR, BIHAR |</t>
  </si>
  <si>
    <t>1. All the details pertaing to the building area statement such as area, floor, etc has been taken from theobseravtion and measurment done durinng the site inspection</t>
  </si>
  <si>
    <t>2. All the structure that has been taken in the area statement has been constucted on rcommercial plot belonging to MS. ANU INFRA CONSTRUCT INDIA PVT.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</si>
</sst>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5">
    <xf numFmtId="0" fontId="0" fillId="0" borderId="0" xfId="0"/>
    <xf numFmtId="0" fontId="2" fillId="2" borderId="2" xfId="3" applyFont="1" applyBorder="1" applyAlignment="1">
      <alignment horizontal="center" vertical="center" wrapText="1"/>
    </xf>
    <xf numFmtId="9" fontId="2" fillId="2" borderId="2" xfId="3" applyNumberFormat="1" applyFont="1" applyBorder="1" applyAlignment="1">
      <alignment horizontal="center" vertical="center" wrapText="1"/>
    </xf>
    <xf numFmtId="0" fontId="2" fillId="2" borderId="3" xfId="3" applyFont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9" fontId="0" fillId="0" borderId="4" xfId="2" applyFont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 wrapText="1"/>
    </xf>
    <xf numFmtId="2" fontId="0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164" fontId="2" fillId="0" borderId="4" xfId="0" applyNumberFormat="1" applyFont="1" applyBorder="1"/>
    <xf numFmtId="0" fontId="5" fillId="0" borderId="4" xfId="0" applyFont="1" applyBorder="1" applyAlignment="1">
      <alignment horizontal="left" vertical="center"/>
    </xf>
    <xf numFmtId="0" fontId="0" fillId="0" borderId="4" xfId="0" applyBorder="1"/>
    <xf numFmtId="0" fontId="4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W14"/>
  <sheetViews>
    <sheetView tabSelected="1" workbookViewId="0">
      <selection activeCell="B11" sqref="B11:T11"/>
    </sheetView>
  </sheetViews>
  <sheetFormatPr defaultRowHeight="15" x14ac:dyDescent="0.25"/>
  <cols>
    <col min="2" max="2" width="4.85546875" customWidth="1"/>
    <col min="3" max="3" width="7.5703125" customWidth="1"/>
    <col min="4" max="4" width="10.28515625" customWidth="1"/>
    <col min="5" max="5" width="11.85546875" customWidth="1"/>
    <col min="6" max="6" width="7.7109375" bestFit="1" customWidth="1"/>
    <col min="7" max="7" width="10.5703125" bestFit="1" customWidth="1"/>
    <col min="8" max="8" width="6.85546875" bestFit="1" customWidth="1"/>
    <col min="9" max="9" width="12" customWidth="1"/>
    <col min="10" max="10" width="10.42578125" bestFit="1" customWidth="1"/>
    <col min="11" max="11" width="11.42578125" customWidth="1"/>
    <col min="12" max="12" width="13.5703125" customWidth="1"/>
    <col min="13" max="13" width="0" hidden="1" customWidth="1"/>
    <col min="14" max="14" width="12.28515625" customWidth="1"/>
    <col min="15" max="15" width="12.85546875" customWidth="1"/>
    <col min="16" max="16" width="15.5703125" customWidth="1"/>
    <col min="17" max="17" width="13.7109375" customWidth="1"/>
    <col min="18" max="18" width="11.5703125" customWidth="1"/>
    <col min="19" max="19" width="0" hidden="1" customWidth="1"/>
    <col min="20" max="20" width="15.5703125" customWidth="1"/>
    <col min="21" max="21" width="15.5703125" hidden="1" customWidth="1"/>
    <col min="22" max="22" width="14.7109375" hidden="1" customWidth="1"/>
    <col min="23" max="23" width="12.42578125" hidden="1" customWidth="1"/>
  </cols>
  <sheetData>
    <row r="5" spans="2:23" ht="32.25" customHeight="1" x14ac:dyDescent="0.25">
      <c r="B5" s="20" t="s">
        <v>30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2:23" ht="60" x14ac:dyDescent="0.25">
      <c r="B6" s="1" t="s">
        <v>0</v>
      </c>
      <c r="C6" s="1" t="s">
        <v>1</v>
      </c>
      <c r="D6" s="1" t="s">
        <v>2</v>
      </c>
      <c r="E6" s="1" t="s">
        <v>3</v>
      </c>
      <c r="F6" s="1" t="s">
        <v>16</v>
      </c>
      <c r="G6" s="1" t="s">
        <v>17</v>
      </c>
      <c r="H6" s="1" t="s">
        <v>18</v>
      </c>
      <c r="I6" s="1" t="s">
        <v>4</v>
      </c>
      <c r="J6" s="1" t="s">
        <v>5</v>
      </c>
      <c r="K6" s="1" t="s">
        <v>19</v>
      </c>
      <c r="L6" s="1" t="s">
        <v>20</v>
      </c>
      <c r="M6" s="1" t="s">
        <v>21</v>
      </c>
      <c r="N6" s="1" t="s">
        <v>6</v>
      </c>
      <c r="O6" s="1" t="s">
        <v>22</v>
      </c>
      <c r="P6" s="1" t="s">
        <v>7</v>
      </c>
      <c r="Q6" s="1" t="s">
        <v>23</v>
      </c>
      <c r="R6" s="1" t="s">
        <v>8</v>
      </c>
      <c r="S6" s="2" t="s">
        <v>24</v>
      </c>
      <c r="T6" s="1" t="s">
        <v>9</v>
      </c>
      <c r="U6" s="3" t="s">
        <v>25</v>
      </c>
      <c r="V6" s="3" t="s">
        <v>10</v>
      </c>
      <c r="W6" s="3" t="s">
        <v>11</v>
      </c>
    </row>
    <row r="7" spans="2:23" ht="60" x14ac:dyDescent="0.25">
      <c r="B7" s="4">
        <v>1</v>
      </c>
      <c r="C7" s="5" t="s">
        <v>12</v>
      </c>
      <c r="D7" s="5" t="s">
        <v>26</v>
      </c>
      <c r="E7" s="5" t="s">
        <v>28</v>
      </c>
      <c r="F7" s="5">
        <v>65.8</v>
      </c>
      <c r="G7" s="5">
        <f>F7*10.764</f>
        <v>708.27119999999991</v>
      </c>
      <c r="H7" s="5">
        <v>10</v>
      </c>
      <c r="I7" s="5">
        <v>2018</v>
      </c>
      <c r="J7" s="6">
        <v>44650</v>
      </c>
      <c r="K7" s="7">
        <f>YEAR(J7)-I7</f>
        <v>4</v>
      </c>
      <c r="L7" s="5">
        <v>40</v>
      </c>
      <c r="M7" s="8">
        <v>0.1</v>
      </c>
      <c r="N7" s="5">
        <f>(1-M7)/L7</f>
        <v>2.2499999999999999E-2</v>
      </c>
      <c r="O7" s="9">
        <v>600</v>
      </c>
      <c r="P7" s="9">
        <f>O7*G7</f>
        <v>424962.72</v>
      </c>
      <c r="Q7" s="9">
        <f>P7*N7*K7</f>
        <v>38246.644799999995</v>
      </c>
      <c r="R7" s="9">
        <f>MAX(P7-Q7,0)</f>
        <v>386716.07519999996</v>
      </c>
      <c r="S7" s="8">
        <v>0.1</v>
      </c>
      <c r="T7" s="9">
        <f>IF(R7&gt;M7*P7,R7*(1-S7),P7*M7)</f>
        <v>348044.46768</v>
      </c>
      <c r="U7" s="9">
        <f ca="1">--U7</f>
        <v>0</v>
      </c>
      <c r="V7" s="10">
        <v>0</v>
      </c>
      <c r="W7" s="9"/>
    </row>
    <row r="8" spans="2:23" ht="60" x14ac:dyDescent="0.25">
      <c r="B8" s="4">
        <v>2</v>
      </c>
      <c r="C8" s="5" t="s">
        <v>12</v>
      </c>
      <c r="D8" s="5" t="s">
        <v>27</v>
      </c>
      <c r="E8" s="5" t="s">
        <v>28</v>
      </c>
      <c r="F8" s="5">
        <v>61.28</v>
      </c>
      <c r="G8" s="5">
        <f>F8*10.764</f>
        <v>659.61792000000003</v>
      </c>
      <c r="H8" s="5">
        <v>6</v>
      </c>
      <c r="I8" s="5">
        <v>2018</v>
      </c>
      <c r="J8" s="6">
        <v>44650</v>
      </c>
      <c r="K8" s="7">
        <f>YEAR(J8)-I8</f>
        <v>4</v>
      </c>
      <c r="L8" s="5">
        <v>40</v>
      </c>
      <c r="M8" s="8"/>
      <c r="N8" s="5">
        <f>(1-M8)/L8</f>
        <v>2.5000000000000001E-2</v>
      </c>
      <c r="O8" s="9">
        <v>600</v>
      </c>
      <c r="P8" s="9">
        <f>O8*G8</f>
        <v>395770.75200000004</v>
      </c>
      <c r="Q8" s="9">
        <f>P8*N8*K8</f>
        <v>39577.075200000007</v>
      </c>
      <c r="R8" s="9">
        <f>MAX(P8-Q8,0)</f>
        <v>356193.67680000002</v>
      </c>
      <c r="S8" s="8"/>
      <c r="T8" s="9">
        <f>IF(R8&gt;M8*P8,R8*(1-S8),P8*M8)</f>
        <v>356193.67680000002</v>
      </c>
      <c r="U8" s="9">
        <v>0</v>
      </c>
      <c r="V8" s="10">
        <v>0</v>
      </c>
      <c r="W8" s="9"/>
    </row>
    <row r="9" spans="2:23" ht="60" x14ac:dyDescent="0.25">
      <c r="B9" s="4">
        <v>3</v>
      </c>
      <c r="C9" s="5" t="s">
        <v>12</v>
      </c>
      <c r="D9" s="5" t="s">
        <v>29</v>
      </c>
      <c r="E9" s="5" t="s">
        <v>28</v>
      </c>
      <c r="F9" s="5">
        <v>5.0999999999999996</v>
      </c>
      <c r="G9" s="5">
        <f>F9*10.764</f>
        <v>54.896399999999993</v>
      </c>
      <c r="H9" s="5">
        <v>6</v>
      </c>
      <c r="I9" s="5">
        <v>2018</v>
      </c>
      <c r="J9" s="6">
        <v>44650</v>
      </c>
      <c r="K9" s="7">
        <f>YEAR(J9)-I9</f>
        <v>4</v>
      </c>
      <c r="L9" s="5">
        <v>40</v>
      </c>
      <c r="M9" s="8"/>
      <c r="N9" s="5">
        <f>(1-M9)/L9</f>
        <v>2.5000000000000001E-2</v>
      </c>
      <c r="O9" s="9">
        <v>600</v>
      </c>
      <c r="P9" s="9">
        <f>O9*G9</f>
        <v>32937.839999999997</v>
      </c>
      <c r="Q9" s="9">
        <f>P9*N9*K9</f>
        <v>3293.7839999999997</v>
      </c>
      <c r="R9" s="9">
        <f>MAX(P9-Q9,0)</f>
        <v>29644.055999999997</v>
      </c>
      <c r="S9" s="8"/>
      <c r="T9" s="9">
        <f>IF(R9&gt;M9*P9,R9*(1-S9),P9*M9)</f>
        <v>29644.055999999997</v>
      </c>
      <c r="U9" s="9"/>
      <c r="V9" s="10"/>
      <c r="W9" s="9"/>
    </row>
    <row r="10" spans="2:23" x14ac:dyDescent="0.25">
      <c r="B10" s="22" t="s">
        <v>13</v>
      </c>
      <c r="C10" s="22"/>
      <c r="D10" s="22"/>
      <c r="E10" s="22"/>
      <c r="F10" s="11">
        <f>SUM(F7:F9)</f>
        <v>132.18</v>
      </c>
      <c r="G10" s="12">
        <f>SUM(G7:G9)</f>
        <v>1422.7855199999999</v>
      </c>
      <c r="H10" s="13"/>
      <c r="I10" s="22"/>
      <c r="J10" s="22"/>
      <c r="K10" s="22"/>
      <c r="L10" s="22"/>
      <c r="M10" s="22"/>
      <c r="N10" s="22"/>
      <c r="O10" s="22"/>
      <c r="P10" s="14">
        <f>SUM(P7:P9)</f>
        <v>853671.31200000003</v>
      </c>
      <c r="Q10" s="14"/>
      <c r="R10" s="14">
        <f>SUM(R7:R9)</f>
        <v>772553.80799999996</v>
      </c>
      <c r="S10" s="15"/>
      <c r="T10" s="14">
        <f>SUM(T7:T9)</f>
        <v>733882.20048</v>
      </c>
      <c r="U10" s="14"/>
      <c r="V10" s="14"/>
      <c r="W10" s="16">
        <f>SUM(W7:W7)</f>
        <v>0</v>
      </c>
    </row>
    <row r="11" spans="2:23" x14ac:dyDescent="0.25">
      <c r="B11" s="23" t="s">
        <v>14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17"/>
      <c r="V11" s="17"/>
      <c r="W11" s="18"/>
    </row>
    <row r="12" spans="2:23" x14ac:dyDescent="0.25">
      <c r="B12" s="24" t="s">
        <v>31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2:23" x14ac:dyDescent="0.25">
      <c r="B13" s="19" t="s">
        <v>32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r="14" spans="2:23" x14ac:dyDescent="0.25">
      <c r="B14" s="19" t="s">
        <v>15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</sheetData>
  <mergeCells count="7">
    <mergeCell ref="B14:W14"/>
    <mergeCell ref="B5:W5"/>
    <mergeCell ref="B10:E10"/>
    <mergeCell ref="I10:O10"/>
    <mergeCell ref="B11:T11"/>
    <mergeCell ref="B12:W12"/>
    <mergeCell ref="B13:W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trainee2</dc:creator>
  <cp:lastModifiedBy>abhishek solanki</cp:lastModifiedBy>
  <dcterms:created xsi:type="dcterms:W3CDTF">2022-03-30T10:38:36Z</dcterms:created>
  <dcterms:modified xsi:type="dcterms:W3CDTF">2022-03-31T13:14:02Z</dcterms:modified>
</cp:coreProperties>
</file>