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2\Desktop\VIS(2021-22)-PL1054-897-1174_printing_1647848323\uploads\VIS(2021-22)-PL1054-897-1174\PreparerReport\"/>
    </mc:Choice>
  </mc:AlternateContent>
  <bookViews>
    <workbookView xWindow="0" yWindow="0" windowWidth="24000" windowHeight="913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 l="1"/>
  <c r="H11" i="1" s="1"/>
  <c r="G10" i="1" l="1"/>
  <c r="Q10" i="1"/>
  <c r="O10" i="1"/>
  <c r="L10" i="1"/>
  <c r="Q8" i="1"/>
  <c r="Q7" i="1"/>
  <c r="Q6" i="1"/>
  <c r="O8" i="1"/>
  <c r="O7" i="1"/>
  <c r="O6" i="1"/>
  <c r="L8" i="1"/>
  <c r="L7" i="1"/>
  <c r="L6" i="1"/>
  <c r="G9" i="1"/>
  <c r="G8" i="1"/>
  <c r="G7" i="1"/>
  <c r="G6" i="1"/>
  <c r="R7" i="1" l="1"/>
  <c r="S7" i="1" s="1"/>
  <c r="U7" i="1" s="1"/>
  <c r="V7" i="1" s="1"/>
  <c r="G11" i="1"/>
  <c r="Q11" i="1"/>
  <c r="R8" i="1"/>
  <c r="S8" i="1" s="1"/>
  <c r="R10" i="1"/>
  <c r="S10" i="1" s="1"/>
  <c r="U10" i="1" s="1"/>
  <c r="R6" i="1"/>
  <c r="S6" i="1" s="1"/>
  <c r="U6" i="1" s="1"/>
  <c r="V6" i="1" s="1"/>
  <c r="O9" i="1"/>
  <c r="L9" i="1"/>
  <c r="Q9" i="1"/>
  <c r="U8" i="1" l="1"/>
  <c r="S11" i="1"/>
  <c r="R9" i="1"/>
  <c r="S9" i="1" s="1"/>
  <c r="U11" i="1" l="1"/>
  <c r="V8" i="1"/>
  <c r="U9" i="1"/>
  <c r="V9" i="1" l="1"/>
</calcChain>
</file>

<file path=xl/sharedStrings.xml><?xml version="1.0" encoding="utf-8"?>
<sst xmlns="http://schemas.openxmlformats.org/spreadsheetml/2006/main" count="40" uniqueCount="34">
  <si>
    <t>SR. No.</t>
  </si>
  <si>
    <t>Floor</t>
  </si>
  <si>
    <t>Particular</t>
  </si>
  <si>
    <t>Type of Structure</t>
  </si>
  <si>
    <t>Area 
(in sq.mtr)</t>
  </si>
  <si>
    <t>Area 
(in sq ft)</t>
  </si>
  <si>
    <t>Height (in ft.)</t>
  </si>
  <si>
    <t>Year of Construction</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</si>
  <si>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</si>
  <si>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</si>
  <si>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</si>
  <si>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</si>
  <si>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</si>
  <si>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</si>
  <si>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</si>
  <si>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</si>
  <si>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</si>
  <si>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Discount</t>
  </si>
  <si>
    <t>Depreciated Replacement Market Value
(INR)</t>
  </si>
  <si>
    <t>Building</t>
  </si>
  <si>
    <t>RCC Load Bearing Structure</t>
  </si>
  <si>
    <t>TOTAL</t>
  </si>
  <si>
    <t>Remarks:</t>
  </si>
  <si>
    <t>3. The valuation is done by considering the depreciated replacement cost approach.</t>
  </si>
  <si>
    <t>Ground</t>
  </si>
  <si>
    <t>First</t>
  </si>
  <si>
    <t>Second</t>
  </si>
  <si>
    <t>Third</t>
  </si>
  <si>
    <t>Fourth</t>
  </si>
  <si>
    <t xml:space="preserve">Building </t>
  </si>
  <si>
    <t xml:space="preserve">Tin shed Mounted on iron Trusses </t>
  </si>
  <si>
    <t>1. All the details pertaing to the building area statement such as area, floor, etc has been taken from the site measurement only since, noapproved map or relative document has been provided to us by the bank/ client.</t>
  </si>
  <si>
    <t>BUILDING VALUATION OF PROPERTY OF M/S.VALENTINE TEXTILES CO. PVT. LTD. | VILLAGE- BHIWANDI| THANE</t>
  </si>
  <si>
    <t xml:space="preserve">2. All the structure that has been taken in the area statement belongs to M/s. Valentine Textile Co. Pvt. Ltd., Village- Bhiwandi, Disrict- Thane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</si>
</sst>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quot;₹&quot;\ * #,##0.00_ ;_ &quot;₹&quot;\ * \-#,##0.00_ ;_ &quot;₹&quot;\ * &quot;-&quot;??_ ;_ @_ "/>
    <numFmt numFmtId="165" formatCode="0.0"/>
    <numFmt numFmtId="166" formatCode="0.0000"/>
    <numFmt numFmtId="167"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24">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2"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7"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4" fontId="0" fillId="0" borderId="0" xfId="0" applyNumberFormat="1"/>
    <xf numFmtId="0" fontId="2" fillId="0" borderId="1" xfId="3" applyFont="1" applyFill="1" applyBorder="1" applyAlignment="1">
      <alignment horizontal="center" vertical="center" wrapText="1"/>
    </xf>
    <xf numFmtId="0" fontId="0" fillId="0" borderId="0" xfId="0" applyFill="1"/>
    <xf numFmtId="0" fontId="5" fillId="0" borderId="1" xfId="0" applyFont="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43" fontId="0" fillId="0" borderId="0" xfId="0" applyNumberFormat="1" applyFill="1"/>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5"/>
  <sheetViews>
    <sheetView tabSelected="1" topLeftCell="O2" workbookViewId="0">
      <selection activeCell="AH4" sqref="AH4"/>
    </sheetView>
  </sheetViews>
  <sheetFormatPr defaultRowHeight="15" x14ac:dyDescent="0.25"/>
  <cols>
    <col min="3" max="3" width="7.28515625" bestFit="1" customWidth="1"/>
    <col min="4" max="4" width="7.5703125" bestFit="1" customWidth="1"/>
    <col min="5" max="5" width="10.140625" customWidth="1"/>
    <col min="6" max="6" width="12.42578125" customWidth="1"/>
    <col min="7" max="7" width="8.28515625" customWidth="1"/>
    <col min="8" max="8" width="8.42578125" bestFit="1" customWidth="1"/>
    <col min="9" max="9" width="10.85546875" customWidth="1"/>
    <col min="10" max="10" width="12.5703125" customWidth="1"/>
    <col min="11" max="11" width="9.5703125" bestFit="1" customWidth="1"/>
    <col min="12" max="12" width="10.42578125" bestFit="1" customWidth="1"/>
    <col min="13" max="13" width="13.5703125" customWidth="1"/>
    <col min="14" max="14" width="7.7109375" hidden="1" customWidth="1"/>
    <col min="15" max="15" width="12.42578125" bestFit="1" customWidth="1"/>
    <col min="16" max="16" width="12.85546875" customWidth="1"/>
    <col min="17" max="17" width="12.7109375" bestFit="1" customWidth="1"/>
    <col min="18" max="18" width="12.42578125" bestFit="1" customWidth="1"/>
    <col min="19" max="19" width="12.5703125" customWidth="1"/>
    <col min="20" max="20" width="8.7109375" hidden="1" customWidth="1"/>
    <col min="21" max="21" width="13.140625" bestFit="1" customWidth="1"/>
    <col min="22" max="22" width="9.5703125" bestFit="1" customWidth="1"/>
  </cols>
  <sheetData>
    <row r="4" spans="3:22" ht="15.75" customHeight="1" x14ac:dyDescent="0.25">
      <c r="C4" s="20" t="s">
        <v>32</v>
      </c>
      <c r="D4" s="20"/>
      <c r="E4" s="20"/>
      <c r="F4" s="20"/>
      <c r="G4" s="20"/>
      <c r="H4" s="20"/>
      <c r="I4" s="20"/>
      <c r="J4" s="20"/>
      <c r="K4" s="20"/>
      <c r="L4" s="20"/>
      <c r="M4" s="20"/>
      <c r="N4" s="20"/>
      <c r="O4" s="20"/>
      <c r="P4" s="20"/>
      <c r="Q4" s="20"/>
      <c r="R4" s="20"/>
      <c r="S4" s="20"/>
      <c r="T4" s="20"/>
      <c r="U4" s="20"/>
    </row>
    <row r="5" spans="3:22" ht="60" x14ac:dyDescent="0.25">
      <c r="C5" s="1" t="s">
        <v>0</v>
      </c>
      <c r="D5" s="1" t="s">
        <v>1</v>
      </c>
      <c r="E5" s="1" t="s">
        <v>2</v>
      </c>
      <c r="F5" s="1" t="s">
        <v>3</v>
      </c>
      <c r="G5" s="1" t="s">
        <v>4</v>
      </c>
      <c r="H5" s="1" t="s">
        <v>5</v>
      </c>
      <c r="I5" s="1" t="s">
        <v>6</v>
      </c>
      <c r="J5" s="1" t="s">
        <v>7</v>
      </c>
      <c r="K5" s="1" t="s">
        <v>8</v>
      </c>
      <c r="L5" s="1" t="s">
        <v>9</v>
      </c>
      <c r="M5" s="1" t="s">
        <v>10</v>
      </c>
      <c r="N5" s="1" t="s">
        <v>11</v>
      </c>
      <c r="O5" s="1" t="s">
        <v>12</v>
      </c>
      <c r="P5" s="1" t="s">
        <v>13</v>
      </c>
      <c r="Q5" s="1" t="s">
        <v>14</v>
      </c>
      <c r="R5" s="1" t="s">
        <v>15</v>
      </c>
      <c r="S5" s="1" t="s">
        <v>16</v>
      </c>
      <c r="T5" s="2" t="s">
        <v>17</v>
      </c>
      <c r="U5" s="1" t="s">
        <v>18</v>
      </c>
    </row>
    <row r="6" spans="3:22" s="18" customFormat="1" ht="45" x14ac:dyDescent="0.25">
      <c r="C6" s="17">
        <v>1</v>
      </c>
      <c r="D6" s="4" t="s">
        <v>24</v>
      </c>
      <c r="E6" s="4" t="s">
        <v>19</v>
      </c>
      <c r="F6" s="4" t="s">
        <v>20</v>
      </c>
      <c r="G6" s="5">
        <f>H6/10.764</f>
        <v>472.03641768859165</v>
      </c>
      <c r="H6" s="5">
        <v>5081</v>
      </c>
      <c r="I6" s="17">
        <v>9</v>
      </c>
      <c r="J6" s="4">
        <v>2002</v>
      </c>
      <c r="K6" s="4">
        <v>2022</v>
      </c>
      <c r="L6" s="17">
        <f t="shared" ref="L6:L8" si="0">K6-J6</f>
        <v>20</v>
      </c>
      <c r="M6" s="4">
        <v>60</v>
      </c>
      <c r="N6" s="7">
        <v>0.1</v>
      </c>
      <c r="O6" s="8">
        <f t="shared" ref="O6:O8" si="1">(1-N6)/M6</f>
        <v>1.5000000000000001E-2</v>
      </c>
      <c r="P6" s="9">
        <v>1600</v>
      </c>
      <c r="Q6" s="9">
        <f t="shared" ref="Q6:Q8" si="2">P6*H6</f>
        <v>8129600</v>
      </c>
      <c r="R6" s="9">
        <f t="shared" ref="R6:R8" si="3">Q6*O6*L6</f>
        <v>2438880.0000000005</v>
      </c>
      <c r="S6" s="9">
        <f t="shared" ref="S6:S8" si="4">MAX(Q6-R6,0)</f>
        <v>5690720</v>
      </c>
      <c r="T6" s="10">
        <v>0.05</v>
      </c>
      <c r="U6" s="9">
        <f t="shared" ref="U6:U8" si="5">IF(S6&gt;N6*Q6,S6*(1-T6),Q6*N6)</f>
        <v>5406184</v>
      </c>
      <c r="V6" s="23">
        <f>U6/H6</f>
        <v>1064</v>
      </c>
    </row>
    <row r="7" spans="3:22" s="18" customFormat="1" ht="45" x14ac:dyDescent="0.25">
      <c r="C7" s="17">
        <v>2</v>
      </c>
      <c r="D7" s="4" t="s">
        <v>25</v>
      </c>
      <c r="E7" s="4" t="s">
        <v>19</v>
      </c>
      <c r="F7" s="4" t="s">
        <v>20</v>
      </c>
      <c r="G7" s="5">
        <f t="shared" ref="G7:G9" si="6">H7/10.764</f>
        <v>472.03641768859165</v>
      </c>
      <c r="H7" s="5">
        <v>5081</v>
      </c>
      <c r="I7" s="17">
        <v>9</v>
      </c>
      <c r="J7" s="4">
        <v>2002</v>
      </c>
      <c r="K7" s="4">
        <v>2022</v>
      </c>
      <c r="L7" s="17">
        <f t="shared" si="0"/>
        <v>20</v>
      </c>
      <c r="M7" s="4">
        <v>60</v>
      </c>
      <c r="N7" s="7">
        <v>0.1</v>
      </c>
      <c r="O7" s="8">
        <f t="shared" si="1"/>
        <v>1.5000000000000001E-2</v>
      </c>
      <c r="P7" s="9">
        <v>1600</v>
      </c>
      <c r="Q7" s="9">
        <f t="shared" si="2"/>
        <v>8129600</v>
      </c>
      <c r="R7" s="9">
        <f t="shared" si="3"/>
        <v>2438880.0000000005</v>
      </c>
      <c r="S7" s="9">
        <f t="shared" si="4"/>
        <v>5690720</v>
      </c>
      <c r="T7" s="10">
        <v>0.05</v>
      </c>
      <c r="U7" s="9">
        <f t="shared" si="5"/>
        <v>5406184</v>
      </c>
      <c r="V7" s="23">
        <f t="shared" ref="V7:V8" si="7">U7/H7</f>
        <v>1064</v>
      </c>
    </row>
    <row r="8" spans="3:22" s="18" customFormat="1" ht="45" x14ac:dyDescent="0.25">
      <c r="C8" s="17">
        <v>3</v>
      </c>
      <c r="D8" s="4" t="s">
        <v>26</v>
      </c>
      <c r="E8" s="4" t="s">
        <v>19</v>
      </c>
      <c r="F8" s="4" t="s">
        <v>20</v>
      </c>
      <c r="G8" s="5">
        <f t="shared" si="6"/>
        <v>59.267001114827274</v>
      </c>
      <c r="H8" s="5">
        <f>10799.95-(H6+H7)</f>
        <v>637.95000000000073</v>
      </c>
      <c r="I8" s="17">
        <v>9</v>
      </c>
      <c r="J8" s="4">
        <v>2002</v>
      </c>
      <c r="K8" s="4">
        <v>2022</v>
      </c>
      <c r="L8" s="17">
        <f t="shared" si="0"/>
        <v>20</v>
      </c>
      <c r="M8" s="4">
        <v>60</v>
      </c>
      <c r="N8" s="7">
        <v>0.1</v>
      </c>
      <c r="O8" s="8">
        <f t="shared" si="1"/>
        <v>1.5000000000000001E-2</v>
      </c>
      <c r="P8" s="9">
        <v>1600</v>
      </c>
      <c r="Q8" s="9">
        <f t="shared" si="2"/>
        <v>1020720.0000000012</v>
      </c>
      <c r="R8" s="9">
        <f t="shared" si="3"/>
        <v>306216.00000000041</v>
      </c>
      <c r="S8" s="9">
        <f t="shared" si="4"/>
        <v>714504.0000000007</v>
      </c>
      <c r="T8" s="10">
        <v>0.05</v>
      </c>
      <c r="U8" s="9">
        <f t="shared" si="5"/>
        <v>678778.80000000063</v>
      </c>
      <c r="V8" s="23">
        <f t="shared" si="7"/>
        <v>1063.9999999999998</v>
      </c>
    </row>
    <row r="9" spans="3:22" ht="45" hidden="1" x14ac:dyDescent="0.25">
      <c r="C9" s="3">
        <v>4</v>
      </c>
      <c r="D9" s="4" t="s">
        <v>27</v>
      </c>
      <c r="E9" s="4" t="s">
        <v>19</v>
      </c>
      <c r="F9" s="4" t="s">
        <v>20</v>
      </c>
      <c r="G9" s="5">
        <f t="shared" si="6"/>
        <v>472.03641768859165</v>
      </c>
      <c r="H9" s="5">
        <v>5081</v>
      </c>
      <c r="I9" s="6">
        <v>9</v>
      </c>
      <c r="J9" s="4">
        <v>2002</v>
      </c>
      <c r="K9" s="4">
        <v>2022</v>
      </c>
      <c r="L9" s="4">
        <f>K9-J9</f>
        <v>20</v>
      </c>
      <c r="M9" s="4">
        <v>60</v>
      </c>
      <c r="N9" s="7">
        <v>0.1</v>
      </c>
      <c r="O9" s="8">
        <f>(1-N9)/M9</f>
        <v>1.5000000000000001E-2</v>
      </c>
      <c r="P9" s="9">
        <v>1500</v>
      </c>
      <c r="Q9" s="9">
        <f>P9*H9</f>
        <v>7621500</v>
      </c>
      <c r="R9" s="9">
        <f>Q9*O9*L9</f>
        <v>2286450.0000000005</v>
      </c>
      <c r="S9" s="9">
        <f t="shared" ref="S9:S10" si="8">MAX(Q9-R9,0)</f>
        <v>5335050</v>
      </c>
      <c r="T9" s="10">
        <v>0.05</v>
      </c>
      <c r="U9" s="9">
        <f>IF(S9&gt;N9*Q9,S9*(1-T9),Q9*N9)</f>
        <v>5068297.5</v>
      </c>
      <c r="V9" s="16">
        <f>U9/H9</f>
        <v>997.5</v>
      </c>
    </row>
    <row r="10" spans="3:22" ht="45" hidden="1" x14ac:dyDescent="0.25">
      <c r="C10" s="3">
        <v>5</v>
      </c>
      <c r="D10" s="4" t="s">
        <v>28</v>
      </c>
      <c r="E10" s="4" t="s">
        <v>29</v>
      </c>
      <c r="F10" s="4" t="s">
        <v>30</v>
      </c>
      <c r="G10" s="5">
        <f>H10/10.764</f>
        <v>472.03641768859165</v>
      </c>
      <c r="H10" s="5">
        <v>5081</v>
      </c>
      <c r="I10" s="6">
        <v>13</v>
      </c>
      <c r="J10" s="4">
        <v>2002</v>
      </c>
      <c r="K10" s="4">
        <v>2022</v>
      </c>
      <c r="L10" s="4">
        <f>K10-J10</f>
        <v>20</v>
      </c>
      <c r="M10" s="4">
        <v>40</v>
      </c>
      <c r="N10" s="7">
        <v>0.05</v>
      </c>
      <c r="O10" s="8">
        <f>(1-N10)/M10</f>
        <v>2.375E-2</v>
      </c>
      <c r="P10" s="9">
        <v>800</v>
      </c>
      <c r="Q10" s="9">
        <f>P10*H10</f>
        <v>4064800</v>
      </c>
      <c r="R10" s="9">
        <f>Q10*O10*L10</f>
        <v>1930780</v>
      </c>
      <c r="S10" s="9">
        <f t="shared" si="8"/>
        <v>2134020</v>
      </c>
      <c r="T10" s="10">
        <v>0.05</v>
      </c>
      <c r="U10" s="9">
        <f>IF(S10&gt;N10*Q10,S10*(1-T10),Q10*N10)</f>
        <v>2027319</v>
      </c>
      <c r="V10" s="16"/>
    </row>
    <row r="11" spans="3:22" x14ac:dyDescent="0.25">
      <c r="C11" s="21" t="s">
        <v>21</v>
      </c>
      <c r="D11" s="21"/>
      <c r="E11" s="21"/>
      <c r="F11" s="21"/>
      <c r="G11" s="11">
        <f>SUM(G6:G8)</f>
        <v>1003.3398364920106</v>
      </c>
      <c r="H11" s="12">
        <f>SUM(H6:H8)</f>
        <v>10799.95</v>
      </c>
      <c r="I11" s="13"/>
      <c r="J11" s="21"/>
      <c r="K11" s="21"/>
      <c r="L11" s="21"/>
      <c r="M11" s="21"/>
      <c r="N11" s="21"/>
      <c r="O11" s="21"/>
      <c r="P11" s="21"/>
      <c r="Q11" s="14">
        <f>SUM(Q6:Q8)</f>
        <v>17279920</v>
      </c>
      <c r="R11" s="14"/>
      <c r="S11" s="14">
        <f>SUM(S6:S8)</f>
        <v>12095944</v>
      </c>
      <c r="T11" s="15"/>
      <c r="U11" s="14">
        <f>SUM(U6:U8)</f>
        <v>11491146.800000001</v>
      </c>
    </row>
    <row r="12" spans="3:22" x14ac:dyDescent="0.25">
      <c r="C12" s="22" t="s">
        <v>22</v>
      </c>
      <c r="D12" s="22"/>
      <c r="E12" s="22"/>
      <c r="F12" s="22"/>
      <c r="G12" s="22"/>
      <c r="H12" s="22"/>
      <c r="I12" s="22"/>
      <c r="J12" s="22"/>
      <c r="K12" s="22"/>
      <c r="L12" s="22"/>
      <c r="M12" s="22"/>
      <c r="N12" s="22"/>
      <c r="O12" s="22"/>
      <c r="P12" s="22"/>
      <c r="Q12" s="22"/>
      <c r="R12" s="22"/>
      <c r="S12" s="22"/>
      <c r="T12" s="22"/>
      <c r="U12" s="22"/>
    </row>
    <row r="13" spans="3:22" x14ac:dyDescent="0.25">
      <c r="C13" s="19" t="s">
        <v>31</v>
      </c>
      <c r="D13" s="19"/>
      <c r="E13" s="19"/>
      <c r="F13" s="19"/>
      <c r="G13" s="19"/>
      <c r="H13" s="19"/>
      <c r="I13" s="19"/>
      <c r="J13" s="19"/>
      <c r="K13" s="19"/>
      <c r="L13" s="19"/>
      <c r="M13" s="19"/>
      <c r="N13" s="19"/>
      <c r="O13" s="19"/>
      <c r="P13" s="19"/>
      <c r="Q13" s="19"/>
      <c r="R13" s="19"/>
      <c r="S13" s="19"/>
      <c r="T13" s="19"/>
      <c r="U13" s="19"/>
    </row>
    <row r="14" spans="3:22" x14ac:dyDescent="0.25">
      <c r="C14" s="19" t="s">
        <v>33</v>
      </c>
      <c r="D14" s="19"/>
      <c r="E14" s="19"/>
      <c r="F14" s="19"/>
      <c r="G14" s="19"/>
      <c r="H14" s="19"/>
      <c r="I14" s="19"/>
      <c r="J14" s="19"/>
      <c r="K14" s="19"/>
      <c r="L14" s="19"/>
      <c r="M14" s="19"/>
      <c r="N14" s="19"/>
      <c r="O14" s="19"/>
      <c r="P14" s="19"/>
      <c r="Q14" s="19"/>
      <c r="R14" s="19"/>
      <c r="S14" s="19"/>
      <c r="T14" s="19"/>
      <c r="U14" s="19"/>
    </row>
    <row r="15" spans="3:22" x14ac:dyDescent="0.25">
      <c r="C15" s="19" t="s">
        <v>23</v>
      </c>
      <c r="D15" s="19"/>
      <c r="E15" s="19"/>
      <c r="F15" s="19"/>
      <c r="G15" s="19"/>
      <c r="H15" s="19"/>
      <c r="I15" s="19"/>
      <c r="J15" s="19"/>
      <c r="K15" s="19"/>
      <c r="L15" s="19"/>
      <c r="M15" s="19"/>
      <c r="N15" s="19"/>
      <c r="O15" s="19"/>
      <c r="P15" s="19"/>
      <c r="Q15" s="19"/>
      <c r="R15" s="19"/>
      <c r="S15" s="19"/>
      <c r="T15" s="19"/>
      <c r="U15" s="19"/>
    </row>
  </sheetData>
  <mergeCells count="7">
    <mergeCell ref="C15:U15"/>
    <mergeCell ref="C4:U4"/>
    <mergeCell ref="C11:F11"/>
    <mergeCell ref="J11:P11"/>
    <mergeCell ref="C12:U12"/>
    <mergeCell ref="C13:U13"/>
    <mergeCell ref="C14:U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abhishek solanki</cp:lastModifiedBy>
  <dcterms:created xsi:type="dcterms:W3CDTF">2022-02-28T10:47:10Z</dcterms:created>
  <dcterms:modified xsi:type="dcterms:W3CDTF">2022-03-21T12:13:31Z</dcterms:modified>
</cp:coreProperties>
</file>