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Abhishek Solanki\PL1079-920-1199  (Siddarth Material Handling Pvt. Ltd.)\"/>
    </mc:Choice>
  </mc:AlternateContent>
  <bookViews>
    <workbookView xWindow="0" yWindow="0" windowWidth="24000" windowHeight="8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H9" i="1"/>
  <c r="M20" i="1"/>
  <c r="K23" i="1"/>
  <c r="K22" i="1"/>
  <c r="K21" i="1"/>
  <c r="K20" i="1"/>
  <c r="H10" i="1" l="1"/>
  <c r="O6" i="1"/>
  <c r="Q6" i="1"/>
  <c r="Q9" i="1"/>
  <c r="Q8" i="1"/>
  <c r="Q10" i="1" l="1"/>
  <c r="O9" i="1" l="1"/>
  <c r="O8" i="1"/>
  <c r="O7" i="1"/>
  <c r="L9" i="1"/>
  <c r="L8" i="1"/>
  <c r="L7" i="1"/>
  <c r="R7" i="1" l="1"/>
  <c r="S7" i="1" s="1"/>
  <c r="R8" i="1"/>
  <c r="S8" i="1" s="1"/>
  <c r="U8" i="1" s="1"/>
  <c r="G10" i="1"/>
  <c r="R9" i="1"/>
  <c r="S9" i="1" s="1"/>
  <c r="U9" i="1" s="1"/>
  <c r="L6" i="1"/>
  <c r="R6" i="1" s="1"/>
  <c r="S6" i="1" s="1"/>
  <c r="U7" i="1" l="1"/>
  <c r="S10" i="1"/>
  <c r="U6" i="1"/>
  <c r="U10" i="1" l="1"/>
</calcChain>
</file>

<file path=xl/sharedStrings.xml><?xml version="1.0" encoding="utf-8"?>
<sst xmlns="http://schemas.openxmlformats.org/spreadsheetml/2006/main" count="37" uniqueCount="34">
  <si>
    <t>SR. No.</t>
  </si>
  <si>
    <t>Floor</t>
  </si>
  <si>
    <t>Particular</t>
  </si>
  <si>
    <t>Type of Structure</t>
  </si>
  <si>
    <t>Height (in ft.)</t>
  </si>
  <si>
    <t>Year of Construction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</si>
  <si>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</si>
  <si>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</si>
  <si>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</si>
  <si>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</si>
  <si>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</si>
  <si>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</si>
  <si>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</si>
  <si>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</si>
  <si>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</si>
  <si>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Discount</t>
  </si>
  <si>
    <t>Depreciated Replacement Market Value
(INR)</t>
  </si>
  <si>
    <t>TOTAL</t>
  </si>
  <si>
    <t>Remarks:</t>
  </si>
  <si>
    <t>3. The valuation is done by considering the depreciated replacement cost approach.</t>
  </si>
  <si>
    <t>Tin shed mounted on a brick wall</t>
  </si>
  <si>
    <t>Ground</t>
  </si>
  <si>
    <t xml:space="preserve">Ground </t>
  </si>
  <si>
    <t>Office</t>
  </si>
  <si>
    <t>Production</t>
  </si>
  <si>
    <t>First Floor</t>
  </si>
  <si>
    <t>Offcie</t>
  </si>
  <si>
    <t xml:space="preserve">First </t>
  </si>
  <si>
    <t>RCC structure mounted on a brick wall</t>
  </si>
  <si>
    <r>
      <t xml:space="preserve">Area          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(in sq.mtr.)</t>
    </r>
  </si>
  <si>
    <t>Area (In sq. ft)</t>
  </si>
  <si>
    <t xml:space="preserve">2. All the structure that has been taken in the area statement belongs to M/s.Siddarth Material Handeling Pvt. Ltd., Plot No.R-667, TTC Industrial Area, Taluka- Thane, District- Thane </t>
  </si>
  <si>
    <t>BUILDING VALUATION OF PROPERTY OF M/S. SIDDARTH MATERIAL HANDELING| TTC INDUSTRIAL AREA | THANE</t>
  </si>
  <si>
    <t>1. All the details pertaing to the building area statement such as area, floor, etc has been taken site surve since no approved map is provided to us on request.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</si>
</sst>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₹&quot;\ * #,##0.00_ ;_ &quot;₹&quot;\ * \-#,##0.00_ ;_ &quot;₹&quot;\ * &quot;-&quot;??_ ;_ @_ "/>
    <numFmt numFmtId="164" formatCode="0.0000"/>
    <numFmt numFmtId="165" formatCode="_ &quot;₹&quot;\ * #,##0_ ;_ &quot;₹&quot;\ * \-#,##0_ ;_ &quot;₹&quot;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0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44" fontId="0" fillId="0" borderId="0" xfId="0" applyNumberFormat="1"/>
    <xf numFmtId="1" fontId="2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5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4">
    <cellStyle name="40% - Accent1" xfId="3" builtinId="31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V23"/>
  <sheetViews>
    <sheetView tabSelected="1" topLeftCell="B1" zoomScale="85" zoomScaleNormal="85" workbookViewId="0">
      <selection activeCell="C4" sqref="C4:U14"/>
    </sheetView>
  </sheetViews>
  <sheetFormatPr defaultRowHeight="15" x14ac:dyDescent="0.25"/>
  <cols>
    <col min="3" max="3" width="7.28515625" bestFit="1" customWidth="1"/>
    <col min="4" max="4" width="10.140625" customWidth="1"/>
    <col min="5" max="5" width="12.7109375" customWidth="1"/>
    <col min="6" max="6" width="15.7109375" customWidth="1"/>
    <col min="7" max="8" width="11.140625" customWidth="1"/>
    <col min="9" max="9" width="6.85546875" bestFit="1" customWidth="1"/>
    <col min="10" max="10" width="12.42578125" customWidth="1"/>
    <col min="11" max="11" width="8.42578125" customWidth="1"/>
    <col min="12" max="12" width="11.42578125" customWidth="1"/>
    <col min="13" max="13" width="13.5703125" customWidth="1"/>
    <col min="14" max="14" width="8.28515625" hidden="1" customWidth="1"/>
    <col min="15" max="15" width="8.28515625" customWidth="1"/>
    <col min="16" max="16" width="12.85546875" customWidth="1"/>
    <col min="17" max="17" width="15.5703125" customWidth="1"/>
    <col min="18" max="18" width="11.5703125" customWidth="1"/>
    <col min="19" max="19" width="13" customWidth="1"/>
    <col min="20" max="20" width="8.7109375" hidden="1" customWidth="1"/>
    <col min="21" max="21" width="15.5703125" customWidth="1"/>
  </cols>
  <sheetData>
    <row r="4" spans="3:22" ht="22.5" customHeight="1" x14ac:dyDescent="0.25">
      <c r="C4" s="17" t="s">
        <v>32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3:22" ht="60" x14ac:dyDescent="0.25">
      <c r="C5" s="1" t="s">
        <v>0</v>
      </c>
      <c r="D5" s="1" t="s">
        <v>1</v>
      </c>
      <c r="E5" s="1" t="s">
        <v>2</v>
      </c>
      <c r="F5" s="1" t="s">
        <v>3</v>
      </c>
      <c r="G5" s="1" t="s">
        <v>29</v>
      </c>
      <c r="H5" s="1" t="s">
        <v>30</v>
      </c>
      <c r="I5" s="1" t="s">
        <v>4</v>
      </c>
      <c r="J5" s="1" t="s">
        <v>5</v>
      </c>
      <c r="K5" s="1" t="s">
        <v>6</v>
      </c>
      <c r="L5" s="1" t="s">
        <v>7</v>
      </c>
      <c r="M5" s="1" t="s">
        <v>8</v>
      </c>
      <c r="N5" s="1" t="s">
        <v>9</v>
      </c>
      <c r="O5" s="1" t="s">
        <v>10</v>
      </c>
      <c r="P5" s="1" t="s">
        <v>11</v>
      </c>
      <c r="Q5" s="1" t="s">
        <v>12</v>
      </c>
      <c r="R5" s="1" t="s">
        <v>13</v>
      </c>
      <c r="S5" s="1" t="s">
        <v>14</v>
      </c>
      <c r="T5" s="2" t="s">
        <v>15</v>
      </c>
      <c r="U5" s="1" t="s">
        <v>16</v>
      </c>
    </row>
    <row r="6" spans="3:22" ht="45" x14ac:dyDescent="0.25">
      <c r="C6" s="3">
        <v>1</v>
      </c>
      <c r="D6" s="4" t="s">
        <v>21</v>
      </c>
      <c r="E6" s="4" t="s">
        <v>24</v>
      </c>
      <c r="F6" s="4" t="s">
        <v>28</v>
      </c>
      <c r="G6" s="5">
        <v>140</v>
      </c>
      <c r="H6" s="5">
        <v>3196.9</v>
      </c>
      <c r="I6" s="5">
        <v>10</v>
      </c>
      <c r="J6" s="4">
        <v>1994</v>
      </c>
      <c r="K6" s="4">
        <v>2022</v>
      </c>
      <c r="L6" s="4">
        <f>K6-J6</f>
        <v>28</v>
      </c>
      <c r="M6" s="4">
        <v>45</v>
      </c>
      <c r="N6" s="6">
        <v>0.1</v>
      </c>
      <c r="O6" s="7">
        <f>(1-N6)/M6</f>
        <v>0.02</v>
      </c>
      <c r="P6" s="8">
        <v>1400</v>
      </c>
      <c r="Q6" s="8">
        <f>H6*P7</f>
        <v>4475660</v>
      </c>
      <c r="R6" s="8">
        <f>Q6*O6*L6</f>
        <v>2506369.6</v>
      </c>
      <c r="S6" s="8">
        <f>MAX(Q6-R6,0)</f>
        <v>1969290.4</v>
      </c>
      <c r="T6" s="9">
        <v>0.1</v>
      </c>
      <c r="U6" s="8">
        <f>IF(S6&gt;N6*Q6,S6*(1-T6),Q6*N6)</f>
        <v>1772361.3599999999</v>
      </c>
      <c r="V6" s="13"/>
    </row>
    <row r="7" spans="3:22" ht="46.5" customHeight="1" x14ac:dyDescent="0.25">
      <c r="C7" s="3">
        <v>2</v>
      </c>
      <c r="D7" s="4" t="s">
        <v>22</v>
      </c>
      <c r="E7" s="4" t="s">
        <v>25</v>
      </c>
      <c r="F7" s="4" t="s">
        <v>28</v>
      </c>
      <c r="G7" s="5">
        <v>140</v>
      </c>
      <c r="H7" s="5">
        <v>3196.9</v>
      </c>
      <c r="I7" s="5">
        <v>10</v>
      </c>
      <c r="J7" s="4">
        <v>1994</v>
      </c>
      <c r="K7" s="4">
        <v>2022</v>
      </c>
      <c r="L7" s="4">
        <f t="shared" ref="L7:L9" si="0">K7-J7</f>
        <v>28</v>
      </c>
      <c r="M7" s="4">
        <v>45</v>
      </c>
      <c r="N7" s="6">
        <v>0.1</v>
      </c>
      <c r="O7" s="7">
        <f t="shared" ref="O7:O9" si="1">(1-N7)/M7</f>
        <v>0.02</v>
      </c>
      <c r="P7" s="8">
        <v>1400</v>
      </c>
      <c r="Q7" s="8">
        <f>H7*P8</f>
        <v>4475660</v>
      </c>
      <c r="R7" s="8">
        <f t="shared" ref="R7:R9" si="2">Q7*O7*L7</f>
        <v>2506369.6</v>
      </c>
      <c r="S7" s="8">
        <f t="shared" ref="S7:S9" si="3">MAX(Q7-R7,0)</f>
        <v>1969290.4</v>
      </c>
      <c r="T7" s="9">
        <v>0.1</v>
      </c>
      <c r="U7" s="8">
        <f t="shared" ref="U7:U9" si="4">IF(S7&gt;N7*Q7,S7*(1-T7),Q7*N7)</f>
        <v>1772361.3599999999</v>
      </c>
      <c r="V7" s="13"/>
    </row>
    <row r="8" spans="3:22" ht="51.75" customHeight="1" x14ac:dyDescent="0.25">
      <c r="C8" s="3">
        <v>3</v>
      </c>
      <c r="D8" s="4" t="s">
        <v>22</v>
      </c>
      <c r="E8" s="4" t="s">
        <v>26</v>
      </c>
      <c r="F8" s="4" t="s">
        <v>28</v>
      </c>
      <c r="G8" s="5">
        <v>140</v>
      </c>
      <c r="H8" s="5">
        <v>3829.83</v>
      </c>
      <c r="I8" s="5">
        <v>10</v>
      </c>
      <c r="J8" s="4">
        <v>1994</v>
      </c>
      <c r="K8" s="4">
        <v>2022</v>
      </c>
      <c r="L8" s="4">
        <f t="shared" si="0"/>
        <v>28</v>
      </c>
      <c r="M8" s="4">
        <v>45</v>
      </c>
      <c r="N8" s="6">
        <v>0.1</v>
      </c>
      <c r="O8" s="7">
        <f t="shared" si="1"/>
        <v>0.02</v>
      </c>
      <c r="P8" s="8">
        <v>1400</v>
      </c>
      <c r="Q8" s="8">
        <f t="shared" ref="Q8:Q9" si="5">H8*P8</f>
        <v>5361762</v>
      </c>
      <c r="R8" s="8">
        <f t="shared" si="2"/>
        <v>3002586.72</v>
      </c>
      <c r="S8" s="8">
        <f t="shared" si="3"/>
        <v>2359175.2799999998</v>
      </c>
      <c r="T8" s="9">
        <v>0.1</v>
      </c>
      <c r="U8" s="8">
        <f t="shared" si="4"/>
        <v>2123257.7519999999</v>
      </c>
      <c r="V8" s="13"/>
    </row>
    <row r="9" spans="3:22" ht="48" customHeight="1" x14ac:dyDescent="0.25">
      <c r="C9" s="3">
        <v>4</v>
      </c>
      <c r="D9" s="4" t="s">
        <v>27</v>
      </c>
      <c r="E9" s="4" t="s">
        <v>23</v>
      </c>
      <c r="F9" s="4" t="s">
        <v>20</v>
      </c>
      <c r="G9" s="5">
        <v>515</v>
      </c>
      <c r="H9" s="5">
        <f>G9*10.764</f>
        <v>5543.46</v>
      </c>
      <c r="I9" s="5">
        <v>42</v>
      </c>
      <c r="J9" s="4">
        <v>1994</v>
      </c>
      <c r="K9" s="4">
        <v>2022</v>
      </c>
      <c r="L9" s="4">
        <f t="shared" si="0"/>
        <v>28</v>
      </c>
      <c r="M9" s="4">
        <v>35</v>
      </c>
      <c r="N9" s="6">
        <v>0.05</v>
      </c>
      <c r="O9" s="7">
        <f t="shared" si="1"/>
        <v>2.7142857142857142E-2</v>
      </c>
      <c r="P9" s="8">
        <v>1100</v>
      </c>
      <c r="Q9" s="8">
        <f t="shared" si="5"/>
        <v>6097806</v>
      </c>
      <c r="R9" s="8">
        <f t="shared" si="2"/>
        <v>4634332.5600000005</v>
      </c>
      <c r="S9" s="8">
        <f t="shared" si="3"/>
        <v>1463473.4399999995</v>
      </c>
      <c r="T9" s="9">
        <v>0.1</v>
      </c>
      <c r="U9" s="8">
        <f t="shared" si="4"/>
        <v>1317126.0959999997</v>
      </c>
      <c r="V9" s="13"/>
    </row>
    <row r="10" spans="3:22" x14ac:dyDescent="0.25">
      <c r="C10" s="18" t="s">
        <v>17</v>
      </c>
      <c r="D10" s="18"/>
      <c r="E10" s="18"/>
      <c r="F10" s="18"/>
      <c r="G10" s="14">
        <f>SUM(G6:G9)</f>
        <v>935</v>
      </c>
      <c r="H10" s="14">
        <f>SUM(H6:H9)</f>
        <v>15767.09</v>
      </c>
      <c r="I10" s="10"/>
      <c r="J10" s="18"/>
      <c r="K10" s="18"/>
      <c r="L10" s="18"/>
      <c r="M10" s="18"/>
      <c r="N10" s="18"/>
      <c r="O10" s="18"/>
      <c r="P10" s="18"/>
      <c r="Q10" s="11">
        <f>SUM(Q6:Q9)</f>
        <v>20410888</v>
      </c>
      <c r="R10" s="11"/>
      <c r="S10" s="11">
        <f>SUM(S6:S9)</f>
        <v>7761229.5199999996</v>
      </c>
      <c r="T10" s="12"/>
      <c r="U10" s="11">
        <f>SUM(U6:U9)</f>
        <v>6985106.567999999</v>
      </c>
    </row>
    <row r="11" spans="3:22" x14ac:dyDescent="0.25">
      <c r="C11" s="19" t="s">
        <v>18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3:22" ht="14.25" customHeight="1" x14ac:dyDescent="0.25">
      <c r="C12" s="16" t="s">
        <v>33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3:22" ht="15" customHeight="1" x14ac:dyDescent="0.25">
      <c r="C13" s="16" t="s">
        <v>31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3:22" ht="15.75" customHeight="1" x14ac:dyDescent="0.25">
      <c r="C14" s="16" t="s">
        <v>19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6" spans="3:22" x14ac:dyDescent="0.25">
      <c r="I16" s="15"/>
    </row>
    <row r="20" spans="11:13" x14ac:dyDescent="0.25">
      <c r="K20">
        <f>63.17+70.59</f>
        <v>133.76</v>
      </c>
      <c r="M20">
        <f>655-140</f>
        <v>515</v>
      </c>
    </row>
    <row r="21" spans="11:13" x14ac:dyDescent="0.25">
      <c r="K21">
        <f>36.47+43.85</f>
        <v>80.319999999999993</v>
      </c>
    </row>
    <row r="22" spans="11:13" x14ac:dyDescent="0.25">
      <c r="K22">
        <f>K21*K20</f>
        <v>10743.603199999998</v>
      </c>
    </row>
    <row r="23" spans="11:13" x14ac:dyDescent="0.25">
      <c r="K23">
        <f>K22/10.764</f>
        <v>998.10509104422135</v>
      </c>
    </row>
  </sheetData>
  <mergeCells count="7">
    <mergeCell ref="C14:U14"/>
    <mergeCell ref="C4:U4"/>
    <mergeCell ref="C10:F10"/>
    <mergeCell ref="J10:P10"/>
    <mergeCell ref="C11:U11"/>
    <mergeCell ref="C12:U12"/>
    <mergeCell ref="C13:U1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 Ebne Mairaz</dc:creator>
  <cp:lastModifiedBy>abhishek solanki</cp:lastModifiedBy>
  <dcterms:created xsi:type="dcterms:W3CDTF">2022-02-28T10:47:10Z</dcterms:created>
  <dcterms:modified xsi:type="dcterms:W3CDTF">2022-06-08T10:36:59Z</dcterms:modified>
</cp:coreProperties>
</file>