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er\Desktop\Cox and Kings Brand Valuation\R K Working Feb 2022\"/>
    </mc:Choice>
  </mc:AlternateContent>
  <bookViews>
    <workbookView xWindow="-105" yWindow="-105" windowWidth="23250" windowHeight="12570" tabRatio="949" firstSheet="4" activeTab="9"/>
  </bookViews>
  <sheets>
    <sheet name="Model Index" sheetId="6" r:id="rId1"/>
    <sheet name="Assumptions" sheetId="1" r:id="rId2"/>
    <sheet name="Previous Years PL" sheetId="2" r:id="rId3"/>
    <sheet name="Previous Years Presentable PL" sheetId="3" r:id="rId4"/>
    <sheet name="Sheet2" sheetId="13" r:id="rId5"/>
    <sheet name="Sheet1" sheetId="14" r:id="rId6"/>
    <sheet name="Comparable Companies" sheetId="4" r:id="rId7"/>
    <sheet name="Projected PL" sheetId="5" r:id="rId8"/>
    <sheet name="Role of Branding Index" sheetId="7" r:id="rId9"/>
    <sheet name="Brand Strength Score" sheetId="10" r:id="rId10"/>
    <sheet name="Discount Rate &amp; Brand Score" sheetId="11" r:id="rId11"/>
    <sheet name="Valuation Summary" sheetId="9" r:id="rId12"/>
  </sheets>
  <externalReferences>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s>
  <definedNames>
    <definedName name="\a">#REF!</definedName>
    <definedName name="\b">#REF!</definedName>
    <definedName name="\c">#REF!</definedName>
    <definedName name="\d">#REF!</definedName>
    <definedName name="\e">#REF!</definedName>
    <definedName name="\f">#REF!</definedName>
    <definedName name="\g">#REF!</definedName>
    <definedName name="\j">#REF!</definedName>
    <definedName name="\k">#REF!</definedName>
    <definedName name="\m">#REF!</definedName>
    <definedName name="\n">#REF!</definedName>
    <definedName name="\o">#REF!</definedName>
    <definedName name="\p">#REF!</definedName>
    <definedName name="\s">#REF!</definedName>
    <definedName name="\t">#REF!</definedName>
    <definedName name="\w">#REF!</definedName>
    <definedName name="\x">#REF!</definedName>
    <definedName name="\z">#REF!</definedName>
    <definedName name="_">#REF!</definedName>
    <definedName name="_.._D__D__D__D_">#REF!</definedName>
    <definedName name="____________________SCH1">#REF!</definedName>
    <definedName name="____________________SCH10">#REF!</definedName>
    <definedName name="____________________SCH11">#REF!</definedName>
    <definedName name="____________________SCH2">#REF!</definedName>
    <definedName name="____________________SCH3">#REF!</definedName>
    <definedName name="____________________SCH4">#REF!</definedName>
    <definedName name="____________________SCH5">#REF!</definedName>
    <definedName name="____________________SCH6">#REF!</definedName>
    <definedName name="____________________SCH7">#REF!</definedName>
    <definedName name="____________________SCH8">#REF!</definedName>
    <definedName name="____________________SCH9">#REF!</definedName>
    <definedName name="___________________SCH1">#REF!</definedName>
    <definedName name="___________________SCH10">#REF!</definedName>
    <definedName name="___________________SCH11">#REF!</definedName>
    <definedName name="___________________SCH2">#REF!</definedName>
    <definedName name="___________________SCH3">#REF!</definedName>
    <definedName name="___________________SCH4">#REF!</definedName>
    <definedName name="___________________SCH5">#REF!</definedName>
    <definedName name="___________________SCH6">#REF!</definedName>
    <definedName name="___________________SCH7">#REF!</definedName>
    <definedName name="___________________SCH8">#REF!</definedName>
    <definedName name="___________________SCH9">#REF!</definedName>
    <definedName name="__________________SCH1">#REF!</definedName>
    <definedName name="__________________SCH10">#REF!</definedName>
    <definedName name="__________________SCH11">#REF!</definedName>
    <definedName name="__________________SCH2">#REF!</definedName>
    <definedName name="__________________SCH3">#REF!</definedName>
    <definedName name="__________________SCH4">#REF!</definedName>
    <definedName name="__________________SCH5">#REF!</definedName>
    <definedName name="__________________SCH6">#REF!</definedName>
    <definedName name="__________________SCH7">#REF!</definedName>
    <definedName name="__________________SCH8">#REF!</definedName>
    <definedName name="__________________SCH9">#REF!</definedName>
    <definedName name="_________________SCH1">#REF!</definedName>
    <definedName name="_________________SCH10">#REF!</definedName>
    <definedName name="_________________SCH11">#REF!</definedName>
    <definedName name="_________________SCH2">#REF!</definedName>
    <definedName name="_________________SCH3">#REF!</definedName>
    <definedName name="_________________SCH4">#REF!</definedName>
    <definedName name="_________________SCH5">#REF!</definedName>
    <definedName name="_________________SCH6">#REF!</definedName>
    <definedName name="_________________SCH7">#REF!</definedName>
    <definedName name="_________________SCH8">#REF!</definedName>
    <definedName name="_________________SCH9">#REF!</definedName>
    <definedName name="________________SCH1">#REF!</definedName>
    <definedName name="________________SCH10">#REF!</definedName>
    <definedName name="________________SCH11">#REF!</definedName>
    <definedName name="________________SCH2">#REF!</definedName>
    <definedName name="________________SCH3">#REF!</definedName>
    <definedName name="________________SCH4">#REF!</definedName>
    <definedName name="________________SCH5">#REF!</definedName>
    <definedName name="________________SCH6">#REF!</definedName>
    <definedName name="________________SCH7">#REF!</definedName>
    <definedName name="________________SCH8">#REF!</definedName>
    <definedName name="________________SCH9">#REF!</definedName>
    <definedName name="_______________SCH1">#REF!</definedName>
    <definedName name="_______________SCH10">#REF!</definedName>
    <definedName name="_______________SCH11">#REF!</definedName>
    <definedName name="_______________SCH2">#REF!</definedName>
    <definedName name="_______________SCH3">#REF!</definedName>
    <definedName name="_______________SCH4">#REF!</definedName>
    <definedName name="_______________SCH5">#REF!</definedName>
    <definedName name="_______________SCH6">#REF!</definedName>
    <definedName name="_______________SCH7">#REF!</definedName>
    <definedName name="_______________SCH8">#REF!</definedName>
    <definedName name="_______________SCH9">#REF!</definedName>
    <definedName name="______________SCH1">#REF!</definedName>
    <definedName name="______________SCH10">#REF!</definedName>
    <definedName name="______________SCH11">#REF!</definedName>
    <definedName name="______________SCH2">#REF!</definedName>
    <definedName name="______________SCH3">#REF!</definedName>
    <definedName name="______________SCH4">#REF!</definedName>
    <definedName name="______________SCH5">#REF!</definedName>
    <definedName name="______________SCH6">#REF!</definedName>
    <definedName name="______________SCH7">#REF!</definedName>
    <definedName name="______________SCH8">#REF!</definedName>
    <definedName name="______________SCH9">#REF!</definedName>
    <definedName name="_____________SCH1">#REF!</definedName>
    <definedName name="_____________SCH10">#REF!</definedName>
    <definedName name="_____________SCH11">#REF!</definedName>
    <definedName name="_____________SCH2">#REF!</definedName>
    <definedName name="_____________SCH3">#REF!</definedName>
    <definedName name="_____________SCH4">#REF!</definedName>
    <definedName name="_____________SCH5">#REF!</definedName>
    <definedName name="_____________SCH6">#REF!</definedName>
    <definedName name="_____________SCH7">#REF!</definedName>
    <definedName name="_____________SCH8">#REF!</definedName>
    <definedName name="_____________SCH9">#REF!</definedName>
    <definedName name="____________SCH1">#REF!</definedName>
    <definedName name="____________SCH10">#REF!</definedName>
    <definedName name="____________SCH11">#REF!</definedName>
    <definedName name="____________SCH2">#REF!</definedName>
    <definedName name="____________SCH3">#REF!</definedName>
    <definedName name="____________SCH4">#REF!</definedName>
    <definedName name="____________SCH5">#REF!</definedName>
    <definedName name="____________SCH6">#REF!</definedName>
    <definedName name="____________SCH7">#REF!</definedName>
    <definedName name="____________SCH8">#REF!</definedName>
    <definedName name="____________SCH9">#REF!</definedName>
    <definedName name="___________SCH1">#REF!</definedName>
    <definedName name="___________SCH10">#REF!</definedName>
    <definedName name="___________SCH11">#REF!</definedName>
    <definedName name="___________SCH2">#REF!</definedName>
    <definedName name="___________SCH3">#REF!</definedName>
    <definedName name="___________SCH4">#REF!</definedName>
    <definedName name="___________SCH5">#REF!</definedName>
    <definedName name="___________SCH6">#REF!</definedName>
    <definedName name="___________SCH7">#REF!</definedName>
    <definedName name="___________SCH8">#REF!</definedName>
    <definedName name="___________SCH9">#REF!</definedName>
    <definedName name="__________SCH1">#REF!</definedName>
    <definedName name="__________SCH10">#REF!</definedName>
    <definedName name="__________SCH11">#REF!</definedName>
    <definedName name="__________SCH2">#REF!</definedName>
    <definedName name="__________SCH3">#REF!</definedName>
    <definedName name="__________SCH4">#REF!</definedName>
    <definedName name="__________SCH5">#REF!</definedName>
    <definedName name="__________SCH6">#REF!</definedName>
    <definedName name="__________SCH7">#REF!</definedName>
    <definedName name="__________SCH8">#REF!</definedName>
    <definedName name="__________SCH9">#REF!</definedName>
    <definedName name="_________SCH1">#REF!</definedName>
    <definedName name="_________SCH10">#REF!</definedName>
    <definedName name="_________SCH11">#REF!</definedName>
    <definedName name="_________SCH2">#REF!</definedName>
    <definedName name="_________SCH3">#REF!</definedName>
    <definedName name="_________SCH4">#REF!</definedName>
    <definedName name="_________SCH5">#REF!</definedName>
    <definedName name="_________SCH6">#REF!</definedName>
    <definedName name="_________SCH7">#REF!</definedName>
    <definedName name="_________SCH8">#REF!</definedName>
    <definedName name="_________SCH9">#REF!</definedName>
    <definedName name="_________XL__ENTER_UNIT">#REF!</definedName>
    <definedName name="________SCH1">#REF!</definedName>
    <definedName name="________SCH10">#REF!</definedName>
    <definedName name="________SCH11">#REF!</definedName>
    <definedName name="________SCH2">#REF!</definedName>
    <definedName name="________SCH3">#REF!</definedName>
    <definedName name="________SCH4">#REF!</definedName>
    <definedName name="________SCH5">#REF!</definedName>
    <definedName name="________SCH6">#REF!</definedName>
    <definedName name="________SCH7">#REF!</definedName>
    <definedName name="________SCH8">#REF!</definedName>
    <definedName name="________SCH9">#REF!</definedName>
    <definedName name="_______SCH1">#REF!</definedName>
    <definedName name="_______SCH10">#REF!</definedName>
    <definedName name="_______SCH11">#REF!</definedName>
    <definedName name="_______SCH2">#REF!</definedName>
    <definedName name="_______SCH3">#REF!</definedName>
    <definedName name="_______SCH4">#REF!</definedName>
    <definedName name="_______SCH5">#REF!</definedName>
    <definedName name="_______SCH6">'[1]04REL'!#REF!</definedName>
    <definedName name="_______SCH7">#REF!</definedName>
    <definedName name="_______SCH8">#REF!</definedName>
    <definedName name="_______SCH9">#REF!</definedName>
    <definedName name="_______XL__ENTER_UNIT">#REF!</definedName>
    <definedName name="______SCH1">#REF!</definedName>
    <definedName name="______SCH10">#REF!</definedName>
    <definedName name="______SCH11">#REF!</definedName>
    <definedName name="______SCH2">#REF!</definedName>
    <definedName name="______SCH3">#REF!</definedName>
    <definedName name="______SCH4">#REF!</definedName>
    <definedName name="______SCH5">#REF!</definedName>
    <definedName name="______SCH6">'[1]04REL'!#REF!</definedName>
    <definedName name="______SCH7">#REF!</definedName>
    <definedName name="______SCH8">#REF!</definedName>
    <definedName name="______SCH9">#REF!</definedName>
    <definedName name="______XL__ENTER_UNIT">#REF!</definedName>
    <definedName name="_____SCH1">#REF!</definedName>
    <definedName name="_____SCH10">#REF!</definedName>
    <definedName name="_____SCH11">#REF!</definedName>
    <definedName name="_____SCH2">#REF!</definedName>
    <definedName name="_____SCH3">#REF!</definedName>
    <definedName name="_____SCH4">#REF!</definedName>
    <definedName name="_____SCH5">#REF!</definedName>
    <definedName name="_____SCH6">'[1]04REL'!#REF!</definedName>
    <definedName name="_____SCH7">#REF!</definedName>
    <definedName name="_____SCH8">#REF!</definedName>
    <definedName name="_____SCH9">#REF!</definedName>
    <definedName name="____SCH1">#REF!</definedName>
    <definedName name="____SCH10">#REF!</definedName>
    <definedName name="____SCH11">#REF!</definedName>
    <definedName name="____SCH2">#REF!</definedName>
    <definedName name="____SCH3">#REF!</definedName>
    <definedName name="____SCH4">#REF!</definedName>
    <definedName name="____SCH5">#REF!</definedName>
    <definedName name="____SCH6">'[1]04REL'!#REF!</definedName>
    <definedName name="____SCH7">#REF!</definedName>
    <definedName name="____SCH8">#REF!</definedName>
    <definedName name="____SCH9">#REF!</definedName>
    <definedName name="____XL__ENTER_UNIT">#REF!</definedName>
    <definedName name="___INDEX_SHEET___ASAP_Utilities">#REF!</definedName>
    <definedName name="___SCH1">#REF!</definedName>
    <definedName name="___SCH10">#REF!</definedName>
    <definedName name="___SCH11">#REF!</definedName>
    <definedName name="___SCH2">#REF!</definedName>
    <definedName name="___SCH3">#REF!</definedName>
    <definedName name="___SCH4">#REF!</definedName>
    <definedName name="___SCH5">#REF!</definedName>
    <definedName name="___SCH6">'[1]04REL'!#REF!</definedName>
    <definedName name="___SCH7">#REF!</definedName>
    <definedName name="___SCH8">#REF!</definedName>
    <definedName name="___SCH9">#REF!</definedName>
    <definedName name="___XL__ENTER_UNIT">#REF!</definedName>
    <definedName name="__123Graph_A" hidden="1">[2]CE!#REF!</definedName>
    <definedName name="__123Graph_ASTNPLF" hidden="1">[2]CE!#REF!</definedName>
    <definedName name="__123Graph_B" hidden="1">[2]CE!#REF!</definedName>
    <definedName name="__123Graph_BSTNPLF" hidden="1">[2]CE!#REF!</definedName>
    <definedName name="__123Graph_C" hidden="1">[2]CE!#REF!</definedName>
    <definedName name="__123Graph_CSTNPLF" hidden="1">[2]CE!#REF!</definedName>
    <definedName name="__123Graph_X" hidden="1">[2]CE!#REF!</definedName>
    <definedName name="__123Graph_XSTNPLF" hidden="1">[2]CE!#REF!</definedName>
    <definedName name="__DOWN_10__GOTO">#REF!</definedName>
    <definedName name="__ES84__EW84_0.">#REF!</definedName>
    <definedName name="__GOTO_EP84__AV">#REF!</definedName>
    <definedName name="__SCH1">#REF!</definedName>
    <definedName name="__SCH10">#REF!</definedName>
    <definedName name="__SCH11">#REF!</definedName>
    <definedName name="__SCH2">#REF!</definedName>
    <definedName name="__SCH3">#REF!</definedName>
    <definedName name="__SCH4">#REF!</definedName>
    <definedName name="__SCH5">#REF!</definedName>
    <definedName name="__SCH6">'[1]04REL'!#REF!</definedName>
    <definedName name="__SCH7">#REF!</definedName>
    <definedName name="__SCH8">#REF!</definedName>
    <definedName name="__SCH9">#REF!</definedName>
    <definedName name="__SUM_CS57..CS6">#REF!</definedName>
    <definedName name="__SUM_CS65..CS7">#REF!</definedName>
    <definedName name="__SUM_FQ20..FQ2">#REF!</definedName>
    <definedName name="__SUM_FQ28..FQ3">#REF!</definedName>
    <definedName name="__XL__ENTER_UNIT">#REF!</definedName>
    <definedName name="_5">#REF!</definedName>
    <definedName name="_6">#REF!</definedName>
    <definedName name="_ann2">#REF!</definedName>
    <definedName name="_BS1">[3]BSPL!$A$2:$E$56</definedName>
    <definedName name="_D___GOTO_GK112">#REF!</definedName>
    <definedName name="_D___GOTO_GK56_">#REF!</definedName>
    <definedName name="_D__D___L___GOT">#REF!</definedName>
    <definedName name="_D__D__D___D__D">#REF!</definedName>
    <definedName name="_D_19__U_19_">#REF!</definedName>
    <definedName name="_DOWN_9__RIGHT_">#REF!</definedName>
    <definedName name="_Fill" hidden="1">#REF!</definedName>
    <definedName name="_FROM__R__R__08">#REF!</definedName>
    <definedName name="_FROM__R__R__16">#REF!</definedName>
    <definedName name="_GENERATION__R_">#REF!</definedName>
    <definedName name="_GOTO_BT49__R__">#REF!</definedName>
    <definedName name="_GOTO_CF11__?__">#REF!</definedName>
    <definedName name="_GOTO_EO75__WEK">#REF!</definedName>
    <definedName name="_GOTO_EP82__PEA">#REF!</definedName>
    <definedName name="_GOTO_EP86__PER">#REF!</definedName>
    <definedName name="_GOTO_FO112__RV">#REF!</definedName>
    <definedName name="_GOTO_FO56__RV_">#REF!</definedName>
    <definedName name="_HOME__GOTO_M14">#REF!</definedName>
    <definedName name="_Order1" hidden="1">255</definedName>
    <definedName name="_PL1">[3]BSPL!$A$58:$E$111</definedName>
    <definedName name="_PLF__R__R___ES">#REF!</definedName>
    <definedName name="_RV_DOWN_6__LEF">#REF!</definedName>
    <definedName name="_SCH1">#REF!</definedName>
    <definedName name="_SCH10">#REF!</definedName>
    <definedName name="_SCH11">#REF!</definedName>
    <definedName name="_SCH12">[3]BSPL!$A$655:$D$692</definedName>
    <definedName name="_sch13">[3]BSPL!$A$694:$D$744</definedName>
    <definedName name="_SCH2">#REF!</definedName>
    <definedName name="_SCH3">#REF!</definedName>
    <definedName name="_SCH4">#REF!</definedName>
    <definedName name="_SCH5">#REF!</definedName>
    <definedName name="_SCH6">'[1]04REL'!#REF!</definedName>
    <definedName name="_SCH7">#REF!</definedName>
    <definedName name="_SCH8">#REF!</definedName>
    <definedName name="_SCH9">#REF!</definedName>
    <definedName name="_SUM_DI14..DI21">#REF!</definedName>
    <definedName name="_SUM_DI22..DI29">#REF!</definedName>
    <definedName name="_U__END__U__D__">#REF!</definedName>
    <definedName name="_U__U__END__U__">#REF!</definedName>
    <definedName name="_U__U__U__U__U_">#REF!</definedName>
    <definedName name="_WGPD_GOTO_CO10">#REF!</definedName>
    <definedName name="A">#REF!</definedName>
    <definedName name="AA">#REF!</definedName>
    <definedName name="achscs">#REF!</definedName>
    <definedName name="Acq">#REF!</definedName>
    <definedName name="Act_DSCR">[4]Input!#REF!</definedName>
    <definedName name="ADL.63">[5]Addl.40!$A$38:$I$284</definedName>
    <definedName name="adsds">#REF!</definedName>
    <definedName name="afasfasf">#REF!</definedName>
    <definedName name="ahjsdhjkdh">#REF!</definedName>
    <definedName name="AravaliHold">'[6]Core Assumptions'!$C$357</definedName>
    <definedName name="AravaliOGI">'[6]Core Assumptions'!$G$357</definedName>
    <definedName name="asaaa">#REF!</definedName>
    <definedName name="atyfafa">#REF!</definedName>
    <definedName name="AuBhu0910">[7]Assumption_PwC!$D$7</definedName>
    <definedName name="AuBhu1011">[7]Assumption_PwC!$E$7</definedName>
    <definedName name="AuCha0910">[7]Assumption_PwC!$D$8</definedName>
    <definedName name="AUX">[4]Assumptions!$C$40</definedName>
    <definedName name="AUX_Base">#REF!</definedName>
    <definedName name="Aux_Sen">#REF!</definedName>
    <definedName name="AV">#REF!</definedName>
    <definedName name="Average_DSCR">[8]Assumptions!$I$31</definedName>
    <definedName name="Avg.DSCR">[9]Assumptions!$I$31</definedName>
    <definedName name="b">#REF!</definedName>
    <definedName name="backstop_sen">'[10]Core Assumptions'!$E$355</definedName>
    <definedName name="Base_Case">#REF!</definedName>
    <definedName name="BASE_DSCR">#REF!</definedName>
    <definedName name="bfjksbnf">#REF!</definedName>
    <definedName name="bgbgb">#REF!,#REF!</definedName>
    <definedName name="BS">#REF!</definedName>
    <definedName name="BuiltIn_Print_Area___0">[11]Schedule1!#REF!</definedName>
    <definedName name="BuiltIn_Print_Area___0___0">[12]GROUPING!#REF!</definedName>
    <definedName name="BuiltIn_Print_Area___0___0___0___0">[12]GROUPING!#REF!</definedName>
    <definedName name="BuiltIn_Print_Area___0___0___0___0___0">[11]Schedule1!#REF!</definedName>
    <definedName name="BusCase">'[6]Core Assumptions'!$D$318</definedName>
    <definedName name="C_Data_1">'[13]2000-01'!#REF!</definedName>
    <definedName name="C_Data_2">'[13]2000-01'!#REF!</definedName>
    <definedName name="CAL_MEL">#REF!</definedName>
    <definedName name="CAP">[4]Assumptions!$D$58</definedName>
    <definedName name="CAP_Base">#REF!</definedName>
    <definedName name="CAP_SEN">#REF!</definedName>
    <definedName name="case">[14]Cover!$D$22</definedName>
    <definedName name="CERCOps">'[6]Core Assumptions'!$H$139:$AS$157</definedName>
    <definedName name="CERCType">'[6]Core Assumptions'!$C$142:$E$157</definedName>
    <definedName name="Circ">'[15]TATA Power'!$L$2</definedName>
    <definedName name="Client">"Client"</definedName>
    <definedName name="Client_Grade">"C"</definedName>
    <definedName name="CM10_C_RIGHT___">#REF!</definedName>
    <definedName name="COAL_ESC">'[4]CERC Esc. rates'!$I$30</definedName>
    <definedName name="COAL_ESC_BASE">#REF!</definedName>
    <definedName name="COAL_ESC_SEN">#REF!</definedName>
    <definedName name="CoalSPV_DSCR">#REF!</definedName>
    <definedName name="COALSPV_FLAG">[4]Input!#REF!</definedName>
    <definedName name="COD">[4]Assumptions!$D$12</definedName>
    <definedName name="CR">[4]Indices!$B$171</definedName>
    <definedName name="CUF_.5">#REF!</definedName>
    <definedName name="CUF_1">#REF!</definedName>
    <definedName name="CUF_1.5">#REF!</definedName>
    <definedName name="CUF_2">#REF!</definedName>
    <definedName name="CUF_2.5">#REF!</definedName>
    <definedName name="CUF_3">#REF!</definedName>
    <definedName name="CUF_P50">#REF!</definedName>
    <definedName name="CUF_P75">#REF!</definedName>
    <definedName name="CurA">#REF!</definedName>
    <definedName name="CurT">#REF!</definedName>
    <definedName name="Customer_Address">"Rm 2409, 24/F Winsor House"</definedName>
    <definedName name="Customer_City">"Causeway Bay, Hong KOng"</definedName>
    <definedName name="Customer_Name">"Trend_Micro_HK_Limited"</definedName>
    <definedName name="Customer_State">"Hong KOng"</definedName>
    <definedName name="Customer_ZIP">"sdf"</definedName>
    <definedName name="CV">#REF!</definedName>
    <definedName name="D">#N/A</definedName>
    <definedName name="D_1">#REF!</definedName>
    <definedName name="D_2">#REF!</definedName>
    <definedName name="D_3">#REF!</definedName>
    <definedName name="D_4">#REF!</definedName>
    <definedName name="D_5">#REF!</definedName>
    <definedName name="D_6">#REF!</definedName>
    <definedName name="dadfsdf">#REF!</definedName>
    <definedName name="dafsff">#REF!</definedName>
    <definedName name="dargad">#REF!,#REF!</definedName>
    <definedName name="data">'[16]T &amp; D LOSS'!$A$39:$Z$79</definedName>
    <definedName name="_xlnm.Database">#REF!</definedName>
    <definedName name="DateRange">"1998.10.01 To 1998.10.31"</definedName>
    <definedName name="ddd">'[17]04REL'!#REF!</definedName>
    <definedName name="Deal">#REF!</definedName>
    <definedName name="Debt">[18]Inputs!$D$68</definedName>
    <definedName name="Debt_Pct">[19]Assumptions!$B$13</definedName>
    <definedName name="Dec_Proj_Cost">#REF!</definedName>
    <definedName name="Deg_.25">#REF!</definedName>
    <definedName name="Deg_.5">#REF!</definedName>
    <definedName name="degra_var_mod">[8]Assumptions!$L$38</definedName>
    <definedName name="DER_1">#REF!</definedName>
    <definedName name="DER_2">#REF!</definedName>
    <definedName name="DER_3">#REF!</definedName>
    <definedName name="DER_4">#REF!</definedName>
    <definedName name="DER_5">#REF!</definedName>
    <definedName name="DER_6">#REF!</definedName>
    <definedName name="dgxgfzdg">#REF!,#REF!</definedName>
    <definedName name="Diff_IDC">'[20]PC &amp; MOF'!$C$67</definedName>
    <definedName name="DIFF_SPV">#REF!</definedName>
    <definedName name="dpc">'[21]dpc cost'!$D$1</definedName>
    <definedName name="ds">#REF!</definedName>
    <definedName name="dsd">#REF!</definedName>
    <definedName name="dsfdfADF">#REF!</definedName>
    <definedName name="dsrao">'[22]Core Assumptions'!$C$247</definedName>
    <definedName name="dsrap">'[22]Core Assumptions'!$D$246</definedName>
    <definedName name="dxzxxx">#REF!,#REF!</definedName>
    <definedName name="E">#REF!</definedName>
    <definedName name="E_1">#REF!</definedName>
    <definedName name="E_2">#REF!</definedName>
    <definedName name="E_3">#REF!</definedName>
    <definedName name="E_315MVA_Addl_Page1">#REF!</definedName>
    <definedName name="E_315MVA_Addl_Page2">#REF!</definedName>
    <definedName name="E_4">#REF!</definedName>
    <definedName name="E_5">#REF!</definedName>
    <definedName name="E_6">#REF!</definedName>
    <definedName name="EBITDAMultipleHigh">[23]Factset!$IU$25</definedName>
    <definedName name="EBITDAMultipleLow">[23]Factset!$IU$26</definedName>
    <definedName name="ECB">[4]Input!#REF!</definedName>
    <definedName name="ECB_BASE">[4]Input!#REF!</definedName>
    <definedName name="ECB_REFI">[4]Input!#REF!</definedName>
    <definedName name="Eco_Transport_Base">#REF!</definedName>
    <definedName name="Eco_Transport_SEN">#REF!</definedName>
    <definedName name="ECOEsc_Base">#REF!</definedName>
    <definedName name="ECOEsc_SEN">#REF!</definedName>
    <definedName name="ECOPrice_Base">#REF!</definedName>
    <definedName name="ECOPrice_SEN">#REF!</definedName>
    <definedName name="egtdgtgxdg">#REF!</definedName>
    <definedName name="EMPExp">[4]Assumptions!$E$67</definedName>
    <definedName name="EmpExp_Base">#REF!</definedName>
    <definedName name="EmpExp_SEN">#REF!</definedName>
    <definedName name="Erai_level">[24]Level_qty!$B$8:$C$528</definedName>
    <definedName name="Esc_AGExp">[25]Assumptions!$B$4</definedName>
    <definedName name="Esc_Coal">[19]Assumptions!$B$6</definedName>
    <definedName name="Esc_DomGas">[19]Assumptions!$B$8</definedName>
    <definedName name="Esc_EmpExp">[19]Assumptions!$B$3</definedName>
    <definedName name="Esc_LNGas">[19]Assumptions!$B$9</definedName>
    <definedName name="Esc_Oil">[19]Assumptions!$B$7</definedName>
    <definedName name="Esc_OtherVarCharge">[19]Assumptions!$B$10</definedName>
    <definedName name="Esc_RMExp">[25]Assumptions!$B$5</definedName>
    <definedName name="EscAGExp">#REF!</definedName>
    <definedName name="EscCoal">#REF!</definedName>
    <definedName name="EscDomGas">#REF!</definedName>
    <definedName name="EscEmpExp">#REF!</definedName>
    <definedName name="EscLNGas">#REF!</definedName>
    <definedName name="EscOil">#REF!</definedName>
    <definedName name="EscOtherIncome">#REF!</definedName>
    <definedName name="EscOtherVarCharge">#REF!</definedName>
    <definedName name="EscRMExp">#REF!</definedName>
    <definedName name="ex">#REF!</definedName>
    <definedName name="EXC">#REF!</definedName>
    <definedName name="Excel_BuiltIn_Print_Area_3">[26]EPS!#REF!</definedName>
    <definedName name="EXH">#REF!</definedName>
    <definedName name="F">#REF!</definedName>
    <definedName name="F1_Server">"Server Name"</definedName>
    <definedName name="F1_Server_1">"HK-CILLIN"</definedName>
    <definedName name="F1_Server_2">""</definedName>
    <definedName name="F1_Server_3">""</definedName>
    <definedName name="F1_Server_4">""</definedName>
    <definedName name="F1_Server_5">""</definedName>
    <definedName name="F1_Service">"Service "</definedName>
    <definedName name="F1_Service_1">"InterScan NT"</definedName>
    <definedName name="F1_Service_2">""</definedName>
    <definedName name="F1_Service_3">""</definedName>
    <definedName name="F1_Service_4">""</definedName>
    <definedName name="F1_Service_5">""</definedName>
    <definedName name="F1_virus_1">"1"</definedName>
    <definedName name="F1_virus_2">""</definedName>
    <definedName name="F1_virus_3">""</definedName>
    <definedName name="F1_virus_4">""</definedName>
    <definedName name="F1_virus_5">""</definedName>
    <definedName name="F3_Machine">"Machine Name"</definedName>
    <definedName name="F3_Machine_1">""</definedName>
    <definedName name="F3_Machine_2">""</definedName>
    <definedName name="F3_Machine_3">""</definedName>
    <definedName name="F3_Machine_4">""</definedName>
    <definedName name="F3_Machine_5">""</definedName>
    <definedName name="F3_Virus_1">""</definedName>
    <definedName name="F3_Virus_2">""</definedName>
    <definedName name="F3_Virus_3">""</definedName>
    <definedName name="F3_Virus_4">""</definedName>
    <definedName name="F3_Virus_5">""</definedName>
    <definedName name="FAX">#REF!</definedName>
    <definedName name="fbdfhsh">#REF!</definedName>
    <definedName name="FBTSection">[27]Lists!$A$61:$A$63</definedName>
    <definedName name="fdfdgdgd">#REF!</definedName>
    <definedName name="fdsfdsf">#REF!</definedName>
    <definedName name="fdxfds">#REF!</definedName>
    <definedName name="fgdgchjgd">#REF!</definedName>
    <definedName name="Fhandling">[4]Assumptions!$D$61</definedName>
    <definedName name="FHandling_Base">#REF!</definedName>
    <definedName name="FHandling_SEN">#REF!</definedName>
    <definedName name="Figure_1_Comment">""</definedName>
    <definedName name="Figure_1_Head">"Virus Entry Point Analysis ( Server )"</definedName>
    <definedName name="Figure_2_Head">"Overall Score"</definedName>
    <definedName name="Figure_3_Comment">""</definedName>
    <definedName name="Figure_3_Head">"Virus Entry Point Analysis ( Client )"</definedName>
    <definedName name="Figure_4_Comment">" 
"</definedName>
    <definedName name="Figure_4_Head">"Daily Virus Count"</definedName>
    <definedName name="Figure_5_Comment">" 
"</definedName>
    <definedName name="Figure_5_Head">"Virus Type Analysis"</definedName>
    <definedName name="Figure_6_Comment">" 
"</definedName>
    <definedName name="Figure_6_Head">"Common Viruses"</definedName>
    <definedName name="Figure_7_Comment">" 
"</definedName>
    <definedName name="Figure_7_Head">"Virus Source Analysis"</definedName>
    <definedName name="Figure_8_Comment">" 
"</definedName>
    <definedName name="Figure_8_Head">"Virus Destination Analysis"</definedName>
    <definedName name="FileServer">"File Server"</definedName>
    <definedName name="FileServer_Grade">"C"</definedName>
    <definedName name="FinCharge">[19]Assumptions!$B$25</definedName>
    <definedName name="FOREX">[4]Assumptions!$C$241</definedName>
    <definedName name="Forex_Base">#REF!</definedName>
    <definedName name="Forex_SEN">#REF!</definedName>
    <definedName name="fsa_coal_esc">[28]Assumptions!$D$46</definedName>
    <definedName name="fssdzfzsdffzsdf">#REF!</definedName>
    <definedName name="FUEL">[4]Assumptions!$D$59</definedName>
    <definedName name="Fuel_Base">#REF!</definedName>
    <definedName name="Fuel_Exp_CY">#REF!</definedName>
    <definedName name="Fuel_Exp_EY">#REF!</definedName>
    <definedName name="Fuel_Exp_PY">#REF!</definedName>
    <definedName name="FUEL_SEN">#REF!</definedName>
    <definedName name="Fx">[4]Input!$D$38</definedName>
    <definedName name="Fx_Base">#REF!</definedName>
    <definedName name="Fx_SEN">#REF!</definedName>
    <definedName name="fy">#REF!</definedName>
    <definedName name="g">#REF!</definedName>
    <definedName name="gaga">#REF!</definedName>
    <definedName name="gahZh">#REF!</definedName>
    <definedName name="gajkahuah">#REF!</definedName>
    <definedName name="gasgdskhdu">#REF!,#REF!</definedName>
    <definedName name="gdgfg">#REF!,#REF!</definedName>
    <definedName name="gf">#REF!</definedName>
    <definedName name="gfg">#REF!</definedName>
    <definedName name="ghhfh">#REF!</definedName>
    <definedName name="GR">#REF!</definedName>
    <definedName name="Grade">"C"</definedName>
    <definedName name="Grade_Level">"Grade "</definedName>
    <definedName name="gshjgshgs">#REF!</definedName>
    <definedName name="gydgdg">#REF!,#REF!</definedName>
    <definedName name="h">'[29]04REL'!#REF!</definedName>
    <definedName name="hahshuis">#REF!</definedName>
    <definedName name="hasnain">#REF!</definedName>
    <definedName name="hdhdjh">#REF!</definedName>
    <definedName name="hgtfhdh">'[17]04REL'!#REF!</definedName>
    <definedName name="hhhuh">#REF!</definedName>
    <definedName name="hHzhzh">#REF!</definedName>
    <definedName name="HR">[4]Indices!$B$173</definedName>
    <definedName name="hshhxuhxu">#REF!</definedName>
    <definedName name="hvdc.avlblty">'[6]PPT Inputs'!$C$27</definedName>
    <definedName name="HWSheet">1</definedName>
    <definedName name="i">#REF!</definedName>
    <definedName name="idc_copy_3">#REF!</definedName>
    <definedName name="idc_diff">#REF!</definedName>
    <definedName name="IDC_DIFF_1">'[8]Capex Scheduling'!#REF!</definedName>
    <definedName name="idc_paste">#REF!</definedName>
    <definedName name="idc_paste_3">#REF!</definedName>
    <definedName name="IdcDiff">'[8]Capex Scheduling'!#REF!</definedName>
    <definedName name="IDCDifference">'[8]Capex Scheduling'!#REF!</definedName>
    <definedName name="idcPaste1">'[8]Capex Scheduling'!$F$35:$W$35</definedName>
    <definedName name="Inc_Proj_Cost">#REF!</definedName>
    <definedName name="INI_CurMth">[30]Sheet1!$B$4</definedName>
    <definedName name="Ini_CurUnit">[30]Sheet1!$A$10</definedName>
    <definedName name="Insulation_Volume">'[31]LTC-Insulation_Volume'!#REF!</definedName>
    <definedName name="Int_Diff">[32]CF!$D$43</definedName>
    <definedName name="Int_DSRA_Diff">[32]CF!$D$46</definedName>
    <definedName name="Int_on_cash_calc">[32]CF!$I$37:$AG$37</definedName>
    <definedName name="Int_on_cash_paste">'[32]P&amp;L'!$J$11:$AH$11</definedName>
    <definedName name="Int_on_DSRA_paste">'[32]P&amp;L'!$J$12:$AH$12</definedName>
    <definedName name="InternetProtection">"Internet Protection"</definedName>
    <definedName name="InternetProtection_Grade">"C"</definedName>
    <definedName name="IntRate_100">#REF!</definedName>
    <definedName name="IntRate_11">[19]Assumptions!$B$11</definedName>
    <definedName name="IntRate_12">[19]Assumptions!$B$12</definedName>
    <definedName name="IntRate_25">#REF!</definedName>
    <definedName name="IntRate_50">#REF!</definedName>
    <definedName name="IntRate_75">#REF!</definedName>
    <definedName name="IntRate_WC">[7]Assumptions!$B$16</definedName>
    <definedName name="IntRate_WC10">[19]Assumptions!$B$16</definedName>
    <definedName name="IntRate_WC11">[19]Assumptions!$B$17</definedName>
    <definedName name="IntRate_WC12">[19]Assumptions!$B$18</definedName>
    <definedName name="IntRate12">#REF!</definedName>
    <definedName name="IntRate13">#REF!</definedName>
    <definedName name="IntRateWC11">#REF!</definedName>
    <definedName name="IntRateWC12">#REF!</definedName>
    <definedName name="IntRateWC13">#REF!</definedName>
    <definedName name="Intt_Charge_cY">#REF!,#REF!</definedName>
    <definedName name="Intt_Charge_cy_1">'[33]A 3.7'!$H$35,'[33]A 3.7'!$H$44</definedName>
    <definedName name="Intt_Charge_eY">#REF!,#REF!</definedName>
    <definedName name="Intt_Charge_ey_1">'[33]A 3.7'!$I$35,'[33]A 3.7'!$I$44</definedName>
    <definedName name="Intt_Charge_PY">#REF!,#REF!</definedName>
    <definedName name="Intt_Charge_py_1">'[33]A 3.7'!$G$35,'[33]A 3.7'!$G$44</definedName>
    <definedName name="IQ_ADDIN" hidden="1">"AUTO"</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42873.2601388889</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IsCircular">#REF!</definedName>
    <definedName name="ITSection">[34]Lists!$A$56:$A$58</definedName>
    <definedName name="j">#REF!</definedName>
    <definedName name="jjkjklj">#REF!,#REF!</definedName>
    <definedName name="jjskjsklj">#REF!</definedName>
    <definedName name="jsdkf3">#REF!</definedName>
    <definedName name="jsjssij">#REF!</definedName>
    <definedName name="k">#REF!</definedName>
    <definedName name="K2000_">#N/A</definedName>
    <definedName name="kishor">#REF!</definedName>
    <definedName name="kkJJ">#REF!</definedName>
    <definedName name="ksokskosk">#REF!</definedName>
    <definedName name="kv.avlblty">'[6]PPT Inputs'!$C$28</definedName>
    <definedName name="l">#REF!</definedName>
    <definedName name="llJkljl">#REF!</definedName>
    <definedName name="loan_cntr">'[35]Capital Cost'!$A$111:$IV$111</definedName>
    <definedName name="Loan_CoalSPV">#REF!</definedName>
    <definedName name="LTR_M_NEW">#REF!</definedName>
    <definedName name="LTR_MOR">#REF!</definedName>
    <definedName name="lvkfeqvlkqe">#REF!</definedName>
    <definedName name="m105.">#REF!</definedName>
    <definedName name="MailSystem">"Mail System"</definedName>
    <definedName name="MailSystem_Grade">"C"</definedName>
    <definedName name="MaruHold">'[6]Core Assumptions'!$C$358</definedName>
    <definedName name="MaruOGI">'[6]Core Assumptions'!$G$358</definedName>
    <definedName name="master_ref">[32]Input!$J$8</definedName>
    <definedName name="Maximum_DER">'[18]SBI - PFSBU - P90'!$A$52</definedName>
    <definedName name="mdno">'[6]Core Assumptions'!$D$218</definedName>
    <definedName name="Melawan_Transport_Base">#REF!</definedName>
    <definedName name="Melawan_Transport_SEN">#REF!</definedName>
    <definedName name="MelawanEsc_Base">#REF!</definedName>
    <definedName name="MelawanEsc_SEN">#REF!</definedName>
    <definedName name="Melawanprice_Base">#REF!</definedName>
    <definedName name="MelawanPrice_SEN">#REF!</definedName>
    <definedName name="MERCOps">'[6]Core Assumptions'!$H$161:$AS$171</definedName>
    <definedName name="MERCType">'[6]Core Assumptions'!$C$163:$E$171</definedName>
    <definedName name="millions">1000000</definedName>
    <definedName name="Min_SPV">#REF!</definedName>
    <definedName name="Minimum_DSCR">[8]Assumptions!$I$32</definedName>
    <definedName name="Minimum_FACR">'[18]SBI - PFSBU - P90'!$A$47</definedName>
    <definedName name="Minimum_ICR">'[18]SBI - PFSBU - P90'!$A$46</definedName>
    <definedName name="MIX_ECO">[4]Assumptions!$D$92</definedName>
    <definedName name="Mix_Eco_Base">#REF!</definedName>
    <definedName name="Mix_Eco_Sen">#REF!</definedName>
    <definedName name="MIX_MEL">[4]Assumptions!$C$92</definedName>
    <definedName name="Mix_Melawan_Base">#REF!</definedName>
    <definedName name="Mix_Melawan_SEN">#REF!</definedName>
    <definedName name="mmac">'[6]Core Assumptions'!$E$220</definedName>
    <definedName name="mmno">'[6]Core Assumptions'!$C$218</definedName>
    <definedName name="MN">[4]Indices!$B$172</definedName>
    <definedName name="mtax">'[6]Core Assumptions'!$D$51</definedName>
    <definedName name="myDialog">"dial"</definedName>
    <definedName name="new" hidden="1">[36]CE!#REF!</definedName>
    <definedName name="NEWLINE">'[6]Core Assumptions'!$C$251</definedName>
    <definedName name="nnkklj">#REF!</definedName>
    <definedName name="NO_G">#REF!</definedName>
    <definedName name="ntax">'[6]Core Assumptions'!$E$51</definedName>
    <definedName name="O">#REF!</definedName>
    <definedName name="oandm_var_mod">[8]Assumptions!$L$40</definedName>
    <definedName name="Olklkk">#REF!</definedName>
    <definedName name="OM.5">#REF!</definedName>
    <definedName name="OM_1">#REF!</definedName>
    <definedName name="OM_1.5">#REF!</definedName>
    <definedName name="OM_2">#REF!</definedName>
    <definedName name="OM_2.5">#REF!</definedName>
    <definedName name="OM_3">#REF!</definedName>
    <definedName name="ONM_Base">#REF!</definedName>
    <definedName name="ONM_SEN">#REF!</definedName>
    <definedName name="order_value">#REF!</definedName>
    <definedName name="P">#REF!</definedName>
    <definedName name="P90_var_mod">[8]Assumptions!$L$41</definedName>
    <definedName name="PAF">[4]Assumptions!$C$44</definedName>
    <definedName name="PAF_Base">#REF!</definedName>
    <definedName name="PAF_SEN">#REF!</definedName>
    <definedName name="PAGE1">#REF!</definedName>
    <definedName name="page10">#REF!</definedName>
    <definedName name="PAGE10_6">#REF!</definedName>
    <definedName name="PAGE11_6">#REF!</definedName>
    <definedName name="PAGE12_6">#REF!</definedName>
    <definedName name="PAGE14">#REF!</definedName>
    <definedName name="PAGE15">#REF!</definedName>
    <definedName name="PAGE16">#REF!</definedName>
    <definedName name="PAGE17">#REF!</definedName>
    <definedName name="PAGE18">#REF!</definedName>
    <definedName name="PAGE19">#REF!</definedName>
    <definedName name="PAGE2">#REF!</definedName>
    <definedName name="PAGE2_6">#REF!</definedName>
    <definedName name="PAGE20">#REF!</definedName>
    <definedName name="PAGE21">#REF!</definedName>
    <definedName name="PAGE210">#REF!</definedName>
    <definedName name="PAGE22">#REF!</definedName>
    <definedName name="PAGE23">#REF!</definedName>
    <definedName name="PAGE24">#REF!</definedName>
    <definedName name="PAGE25">#REF!</definedName>
    <definedName name="PAGE26">#REF!</definedName>
    <definedName name="PAGE27">#REF!</definedName>
    <definedName name="PAGE28">#REF!</definedName>
    <definedName name="PAGE29">#REF!</definedName>
    <definedName name="PAGE3_6">#REF!</definedName>
    <definedName name="page34">#REF!</definedName>
    <definedName name="Page35">#REF!</definedName>
    <definedName name="PAGE4_6">#REF!</definedName>
    <definedName name="PAGE5_6">#REF!</definedName>
    <definedName name="page50">#REF!</definedName>
    <definedName name="page51">#REF!</definedName>
    <definedName name="page52">#REF!</definedName>
    <definedName name="PAGE6">#REF!</definedName>
    <definedName name="PAGE6_6">#REF!</definedName>
    <definedName name="PAGE7">#REF!</definedName>
    <definedName name="PAGE7_6">#REF!</definedName>
    <definedName name="PAGE8">#REF!</definedName>
    <definedName name="PAGE8_6U1A">#REF!</definedName>
    <definedName name="PAGE8_6U1B">#REF!</definedName>
    <definedName name="PAGE8_6U2A">#REF!</definedName>
    <definedName name="PAGE8_6U2B">#REF!</definedName>
    <definedName name="PAGE8_6U3A">#REF!</definedName>
    <definedName name="PAGE8_6U3B">#REF!</definedName>
    <definedName name="PAGE9">#REF!</definedName>
    <definedName name="PAGE9_6">#REF!</definedName>
    <definedName name="PASTE_LoanCOALSPV">#REF!</definedName>
    <definedName name="PC_1">#REF!</definedName>
    <definedName name="PC_2">#REF!</definedName>
    <definedName name="PC_3">#REF!</definedName>
    <definedName name="PC_4">#REF!</definedName>
    <definedName name="PC_5">#REF!</definedName>
    <definedName name="PC_6">#REF!</definedName>
    <definedName name="PEHigh">[23]Factset!$IU$29</definedName>
    <definedName name="PELow">[23]Factset!$IU$30</definedName>
    <definedName name="periodcerc">'[6]Core Assumptions'!$G$220</definedName>
    <definedName name="periodmerc">'[6]Core Assumptions'!$G$219</definedName>
    <definedName name="PIC">"Picture 1"</definedName>
    <definedName name="PKTCLHold">'[6]Core Assumptions'!$C$361</definedName>
    <definedName name="PKTCLOGI">'[6]Core Assumptions'!$G$361</definedName>
    <definedName name="PL">#REF!</definedName>
    <definedName name="PLAN">[37]PLAN!$A$2:$A$32</definedName>
    <definedName name="PLAN_LIST">[37]PLAN!$A$2:$A$65536</definedName>
    <definedName name="PLANT_LIST">[38]PLANT!$D$2:$D$65504</definedName>
    <definedName name="PLANT_TYPE_LIST">[38]PLANT_TYPE!$A$2:$A$65536</definedName>
    <definedName name="PLF">[4]Assumptions!$C$45</definedName>
    <definedName name="PLF_Base">#REF!</definedName>
    <definedName name="PLF_SEN">#REF!</definedName>
    <definedName name="Pop_Ratio">#REF!</definedName>
    <definedName name="PR_RTL">[4]Input!$C$34</definedName>
    <definedName name="Premium">#REF!</definedName>
    <definedName name="PRF_1">#REF!</definedName>
    <definedName name="PRF_2_P1">#REF!</definedName>
    <definedName name="PRF_2_P2">#REF!</definedName>
    <definedName name="PRF_3_AN1">#REF!</definedName>
    <definedName name="PRF_3_AN2">#REF!</definedName>
    <definedName name="PRF_3_AN3">#REF!</definedName>
    <definedName name="_xlnm.Print_Area">#REF!</definedName>
    <definedName name="PRINT_AREA_MI">#REF!</definedName>
    <definedName name="q">'[39]A 3.7'!$I$35,'[39]A 3.7'!$I$44</definedName>
    <definedName name="RAUX">#REF!</definedName>
    <definedName name="RBASE">#REF!</definedName>
    <definedName name="RCAP">#REF!</definedName>
    <definedName name="RCERC">#REF!</definedName>
    <definedName name="RCOALCOST">#REF!</definedName>
    <definedName name="RCoalScenario">#REF!</definedName>
    <definedName name="recap_dividend">"Picture 69"</definedName>
    <definedName name="recap_repurchase">"Picture 64"</definedName>
    <definedName name="RECOMMENDATION">" 
"</definedName>
    <definedName name="Red_Tariff_.25">#REF!</definedName>
    <definedName name="Red_Tariff_.5">#REF!</definedName>
    <definedName name="refin">#REF!</definedName>
    <definedName name="REmpExp">#REF!</definedName>
    <definedName name="Report_Title">"Trend eDoctor Virus Diagnostic Report for  Trend_Micro_HK_Limited"</definedName>
    <definedName name="REsc_Melawan">#REF!</definedName>
    <definedName name="reserve_rate">'[22]Core Assumptions'!$F$48</definedName>
    <definedName name="RevMultipleHigh">[23]Factset!$IU$23</definedName>
    <definedName name="RevMultipleLow">[23]Factset!$IU$24</definedName>
    <definedName name="RFHandling">#REF!</definedName>
    <definedName name="RFOREX">#REF!</definedName>
    <definedName name="RFUEL">#REF!</definedName>
    <definedName name="RFx">#REF!</definedName>
    <definedName name="RMelawan_Price">#REF!</definedName>
    <definedName name="RMIX">#REF!</definedName>
    <definedName name="RONM">#REF!</definedName>
    <definedName name="RPAF">#REF!</definedName>
    <definedName name="RPLF">#REF!</definedName>
    <definedName name="rr">[40]STATE!$A$2:$A$65536</definedName>
    <definedName name="RRTL_Int">#REF!</definedName>
    <definedName name="Rsin">[41]Main!$B$2</definedName>
    <definedName name="RSL">#REF!</definedName>
    <definedName name="RTariff">#REF!</definedName>
    <definedName name="RTL_BASE">[4]Input!#REF!</definedName>
    <definedName name="RTL_INT_Base">#REF!</definedName>
    <definedName name="RTL_INT_SEN">#REF!</definedName>
    <definedName name="RTransporation">#REF!</definedName>
    <definedName name="RTransport">#REF!</definedName>
    <definedName name="RTransportation">#REF!</definedName>
    <definedName name="S">#REF!</definedName>
    <definedName name="S_0">#REF!</definedName>
    <definedName name="S_0.5">#REF!</definedName>
    <definedName name="S_1">#REF!</definedName>
    <definedName name="S_10">#REF!</definedName>
    <definedName name="S_11">#REF!</definedName>
    <definedName name="S_12">#REF!</definedName>
    <definedName name="S_13">#REF!</definedName>
    <definedName name="S_14">#REF!</definedName>
    <definedName name="S_15">#REF!</definedName>
    <definedName name="S_16">#REF!</definedName>
    <definedName name="S_17">#REF!</definedName>
    <definedName name="S_18">#REF!</definedName>
    <definedName name="S_19">#REF!</definedName>
    <definedName name="S_2">#REF!</definedName>
    <definedName name="S_20">#REF!</definedName>
    <definedName name="S_21">#REF!</definedName>
    <definedName name="S_22">#REF!</definedName>
    <definedName name="S_23">#REF!</definedName>
    <definedName name="S_24">#REF!</definedName>
    <definedName name="S_25">#REF!</definedName>
    <definedName name="S_26">#REF!</definedName>
    <definedName name="S_27">#REF!</definedName>
    <definedName name="S_28">#REF!</definedName>
    <definedName name="S_29">#REF!</definedName>
    <definedName name="S_3">#REF!</definedName>
    <definedName name="S_30">#REF!</definedName>
    <definedName name="S_4">#REF!</definedName>
    <definedName name="S_5">#REF!</definedName>
    <definedName name="S_6">#REF!</definedName>
    <definedName name="S_7">#REF!</definedName>
    <definedName name="S_8">#REF!</definedName>
    <definedName name="S_9">#REF!</definedName>
    <definedName name="sahshs">'[17]04REL'!#REF!</definedName>
    <definedName name="SALE_MODE">[38]SALE_MODE!$A$2:$A$28</definedName>
    <definedName name="SAPBEXdnldView" hidden="1">"3SB8LZCV0XHZU35V9QQ6GS6J7"</definedName>
    <definedName name="SAPBEXsysID" hidden="1">"BP1"</definedName>
    <definedName name="sbi.bs.rt">'[6]PPT Inputs'!$C$35</definedName>
    <definedName name="SCH">[3]BSPL!$A$113:$D$160</definedName>
    <definedName name="sdsdsdsd">#REF!</definedName>
    <definedName name="sdsfszsfzs">#REF!,#REF!</definedName>
    <definedName name="SE_NAME">""</definedName>
    <definedName name="SECOAL">#REF!</definedName>
    <definedName name="SECTOR_LIST">[38]SECTOR!$A$2:$A$65536</definedName>
    <definedName name="SELECT">#REF!</definedName>
    <definedName name="SEOREP">#REF!</definedName>
    <definedName name="SEREPORT">#REF!</definedName>
    <definedName name="Service_Type">"Service Type"</definedName>
    <definedName name="shft1">[21]SUMMERY!$P$1</definedName>
    <definedName name="shftI">[42]SUMMERY!$P$1</definedName>
    <definedName name="shshshsh">#REF!,#REF!</definedName>
    <definedName name="SI_NAME">"Trend Micro HK eDoctor"</definedName>
    <definedName name="SL">[4]Input!#REF!</definedName>
    <definedName name="SL_Base">#REF!</definedName>
    <definedName name="SL_SEN">#REF!</definedName>
    <definedName name="SPV_DSCR">#REF!</definedName>
    <definedName name="SPV_Loan">#REF!</definedName>
    <definedName name="SS_MaxPattern">"Max Pattern Number "</definedName>
    <definedName name="SS_MaxPattern_1">""</definedName>
    <definedName name="SS_MaxPattern_2">""</definedName>
    <definedName name="SS_MaxPattern_3">""</definedName>
    <definedName name="SS_MaxPattern_4">""</definedName>
    <definedName name="SS_MaxPattern_5">""</definedName>
    <definedName name="SS_MaxPattern_6">""</definedName>
    <definedName name="SS_MinPattern">"Min Pattern Number "</definedName>
    <definedName name="SS_MinPattern_1">""</definedName>
    <definedName name="SS_MinPattern_2">""</definedName>
    <definedName name="SS_MinPattern_3">""</definedName>
    <definedName name="SS_MinPattern_4">""</definedName>
    <definedName name="SS_MinPattern_5">""</definedName>
    <definedName name="SS_MinPattern_6">""</definedName>
    <definedName name="SS_ServerNo">"Number of Serveres "</definedName>
    <definedName name="SS_ServerNo_1">""</definedName>
    <definedName name="SS_ServerNo_2">""</definedName>
    <definedName name="SS_ServerNo_3">""</definedName>
    <definedName name="SS_ServerNo_4">""</definedName>
    <definedName name="SS_ServerNo_5">""</definedName>
    <definedName name="SS_ServerNo_6">""</definedName>
    <definedName name="SS_SiteName">"Site Name"</definedName>
    <definedName name="SS_SiteName_1">""</definedName>
    <definedName name="SS_SiteName_2">""</definedName>
    <definedName name="SS_SiteName_3">""</definedName>
    <definedName name="SS_SiteName_4">""</definedName>
    <definedName name="SS_SiteName_5">""</definedName>
    <definedName name="SS_SiteName_6">""</definedName>
    <definedName name="SS_VirusNo">"Number of Viruses "</definedName>
    <definedName name="SS_VirusNo_1">""</definedName>
    <definedName name="SS_VirusNo_2">""</definedName>
    <definedName name="SS_VirusNo_3">""</definedName>
    <definedName name="SS_VirusNo_4">""</definedName>
    <definedName name="SS_VirusNo_5">""</definedName>
    <definedName name="SS_VirusNo_6">""</definedName>
    <definedName name="STATE_LIST">[38]STATE!$A$2:$A$65536</definedName>
    <definedName name="States">[34]Lists!$A$16:$A$50</definedName>
    <definedName name="STATUS_LIST">[38]STATUS!$A$2:$A$65536</definedName>
    <definedName name="stax">[4]Assumptions!$D$333</definedName>
    <definedName name="Stock">#REF!</definedName>
    <definedName name="sub_total">#REF!</definedName>
    <definedName name="svc0">[43]BSPL!$A$655:$D$692</definedName>
    <definedName name="t">#REF!</definedName>
    <definedName name="taac">'[6]Core Assumptions'!$F$219</definedName>
    <definedName name="TAno">'[6]Core Assumptions'!$F$218</definedName>
    <definedName name="Target">#REF!</definedName>
    <definedName name="Tariff">[8]Assumptions!$H$8</definedName>
    <definedName name="tariff_var_mod">[8]Assumptions!$L$37</definedName>
    <definedName name="TAX_DIFF">#REF!</definedName>
    <definedName name="TAX_PAS">#REF!</definedName>
    <definedName name="TaxPaid10">[19]Assumptions!$B$22</definedName>
    <definedName name="TaxRate11">[19]Assumptions!$B$20</definedName>
    <definedName name="Taxrate12">#REF!</definedName>
    <definedName name="TDSCR_FCSPV">#REF!</definedName>
    <definedName name="Telephone">"eDoctor"</definedName>
    <definedName name="TestAdd">"Test RefersTo1"</definedName>
    <definedName name="Tgt">#REF!</definedName>
    <definedName name="title">#REF!</definedName>
    <definedName name="Tolerance">0.0025</definedName>
    <definedName name="total_A">#REF!</definedName>
    <definedName name="total_B">#REF!</definedName>
    <definedName name="total_budget">#REF!</definedName>
    <definedName name="total_C">#REF!</definedName>
    <definedName name="TotalRoE10">[19]Assumptions!$B$23</definedName>
    <definedName name="TPS">[4]Assumptions!#REF!</definedName>
    <definedName name="Transportation">[4]Assumptions!$D$60</definedName>
    <definedName name="Transportation_Base">#REF!</definedName>
    <definedName name="Transportation_SEN">#REF!</definedName>
    <definedName name="tripping">#REF!</definedName>
    <definedName name="twac">'[6]Core Assumptions'!$E$219</definedName>
    <definedName name="TWNo">'[6]Core Assumptions'!$E$218</definedName>
    <definedName name="uNIT1">#REF!</definedName>
    <definedName name="uNIT2">#REF!</definedName>
    <definedName name="uNIT3">#REF!</definedName>
    <definedName name="USD">#REF!</definedName>
    <definedName name="v">[37]PLAN!$A$2:$A$65536</definedName>
    <definedName name="VAR_1">#REF!</definedName>
    <definedName name="VAR_10">#REF!</definedName>
    <definedName name="VAR_11">#REF!</definedName>
    <definedName name="VAR_12">#REF!</definedName>
    <definedName name="VAR_13">#REF!</definedName>
    <definedName name="VAR_14">#REF!</definedName>
    <definedName name="VAR_15">#REF!</definedName>
    <definedName name="VAR_16">#REF!</definedName>
    <definedName name="VAR_17">#REF!</definedName>
    <definedName name="VAR_18">#REF!</definedName>
    <definedName name="VAR_19">#REF!</definedName>
    <definedName name="VAR_2">#REF!</definedName>
    <definedName name="VAR_20">#REF!</definedName>
    <definedName name="VAR_21">#REF!</definedName>
    <definedName name="VAR_22">#REF!</definedName>
    <definedName name="VAR_23">#REF!</definedName>
    <definedName name="VAR_24">#REF!</definedName>
    <definedName name="VAR_25">#REF!</definedName>
    <definedName name="VAR_26">#REF!</definedName>
    <definedName name="VAR_27">#REF!</definedName>
    <definedName name="VAR_28">#REF!</definedName>
    <definedName name="VAR_29">#REF!</definedName>
    <definedName name="VAR_3">#REF!</definedName>
    <definedName name="VAR_30">#REF!</definedName>
    <definedName name="VAR_4">#REF!</definedName>
    <definedName name="VAR_5">#REF!</definedName>
    <definedName name="VAR_6">#REF!</definedName>
    <definedName name="VAR_7">#REF!</definedName>
    <definedName name="VAR_8">#REF!</definedName>
    <definedName name="VAR_9">#REF!</definedName>
    <definedName name="Var_IntRate">[18]Senstivity!$E$9</definedName>
    <definedName name="Var_IntRateP75">[18]Senstivity!$E$22</definedName>
    <definedName name="Var_ONM">[18]Senstivity!$E$8</definedName>
    <definedName name="Var_ONMP75">[18]Senstivity!$E$21</definedName>
    <definedName name="var_P75">[18]Senstivity!$E$17</definedName>
    <definedName name="Var_PLF">[18]Senstivity!$E$7</definedName>
    <definedName name="Var_PLFP75">[18]Senstivity!$E$20</definedName>
    <definedName name="Var_Tariff">[18]Senstivity!$E$6</definedName>
    <definedName name="Var_TariffP75">[18]Senstivity!$E$19</definedName>
    <definedName name="VarIntRate">[18]Senstivity!$F$9</definedName>
    <definedName name="VarONM">[18]Senstivity!$F$8</definedName>
    <definedName name="VarPLF">[18]Senstivity!$F$7</definedName>
    <definedName name="VarTariff">[18]Senstivity!$F$6</definedName>
    <definedName name="W">#REF!</definedName>
    <definedName name="WEEK_1A">#REF!</definedName>
    <definedName name="WEEK_1B">#REF!</definedName>
    <definedName name="WEEK_2A">#REF!</definedName>
    <definedName name="WEEK_2B">#REF!</definedName>
    <definedName name="Working_capital_Rate_of_Interest_for_FY_10_11">[7]Assumption_PwC!$C$116</definedName>
    <definedName name="WRTGHold">'[6]Core Assumptions'!$C$360</definedName>
    <definedName name="WRTGOGI">'[6]Core Assumptions'!$G$360</definedName>
    <definedName name="WRTMHold">'[6]Core Assumptions'!$C$359</definedName>
    <definedName name="WRTMOGI">'[6]Core Assumptions'!$G$359</definedName>
    <definedName name="X1_">#REF!</definedName>
    <definedName name="X11__?___QUIT_">#REF!</definedName>
    <definedName name="xcxcxcc">#REF!</definedName>
    <definedName name="xcxvxv">'[17]04REL'!#REF!</definedName>
    <definedName name="xczczczc">#REF!</definedName>
    <definedName name="xczxzxz">#REF!,#REF!</definedName>
    <definedName name="xfzdsfzsf">#REF!</definedName>
    <definedName name="xxxx" hidden="1">[44]CE!#REF!</definedName>
    <definedName name="xzxzxcxc">#REF!</definedName>
    <definedName name="year">#REF!</definedName>
    <definedName name="Year1">#REF!</definedName>
    <definedName name="year2011">#REF!</definedName>
    <definedName name="ygshjshua">#REF!</definedName>
    <definedName name="zbhh">#REF!</definedName>
    <definedName name="zzxxx">#REF!,#REF!</definedName>
  </definedNames>
  <calcPr calcId="152511" iterate="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66" i="9" l="1"/>
  <c r="C64" i="9" l="1"/>
  <c r="D64" i="9" s="1"/>
  <c r="C39" i="1" l="1"/>
  <c r="I40" i="1"/>
  <c r="C11" i="5" l="1"/>
  <c r="D11" i="5" s="1"/>
  <c r="E11" i="5" s="1"/>
  <c r="E49" i="2" l="1"/>
  <c r="C15" i="3"/>
  <c r="G15" i="3"/>
  <c r="F15" i="3"/>
  <c r="E15" i="3"/>
  <c r="D15" i="3"/>
  <c r="C39" i="9"/>
  <c r="C38" i="9"/>
  <c r="C37" i="9"/>
  <c r="E6" i="11"/>
  <c r="B51" i="9" s="1"/>
  <c r="C5" i="11"/>
  <c r="E25" i="10"/>
  <c r="O23" i="10"/>
  <c r="O22" i="10"/>
  <c r="E24" i="10"/>
  <c r="C40" i="1"/>
  <c r="V19" i="10"/>
  <c r="D6" i="11" s="1"/>
  <c r="U19" i="10"/>
  <c r="M19" i="10"/>
  <c r="L19" i="10"/>
  <c r="B44" i="10"/>
  <c r="A44" i="10"/>
  <c r="A35" i="10"/>
  <c r="B35" i="10"/>
  <c r="D19" i="10"/>
  <c r="D5" i="11" s="1"/>
  <c r="C19" i="10"/>
  <c r="C23" i="10" l="1"/>
  <c r="E23" i="10" s="1"/>
  <c r="C22" i="10"/>
  <c r="B23" i="10"/>
  <c r="B22" i="10"/>
  <c r="B5" i="10"/>
  <c r="K5" i="10"/>
  <c r="E22" i="10" l="1"/>
  <c r="D26" i="10" s="1"/>
  <c r="E5" i="11" s="1"/>
  <c r="C45" i="9" l="1"/>
  <c r="C44" i="9"/>
  <c r="C43" i="9"/>
  <c r="C34" i="9"/>
  <c r="C33" i="9"/>
  <c r="C32" i="9"/>
  <c r="C29" i="9"/>
  <c r="C28" i="9"/>
  <c r="C27" i="9"/>
  <c r="B52" i="9" l="1"/>
  <c r="A2" i="9" l="1"/>
  <c r="A1" i="9"/>
  <c r="E1" i="9"/>
  <c r="C8" i="1"/>
  <c r="G76" i="4"/>
  <c r="H76" i="4"/>
  <c r="F68" i="2"/>
  <c r="E68" i="2"/>
  <c r="D68" i="2"/>
  <c r="C68" i="2"/>
  <c r="E57" i="2"/>
  <c r="F57" i="2"/>
  <c r="G57" i="2"/>
  <c r="H57" i="2"/>
  <c r="I57" i="2"/>
  <c r="E59" i="2"/>
  <c r="F59" i="2"/>
  <c r="G59" i="2"/>
  <c r="H59" i="2"/>
  <c r="I59" i="2"/>
  <c r="E61" i="2"/>
  <c r="F61" i="2"/>
  <c r="G61" i="2"/>
  <c r="H61" i="2"/>
  <c r="I61" i="2"/>
  <c r="E63" i="2"/>
  <c r="F63" i="2"/>
  <c r="G63" i="2"/>
  <c r="H63" i="2"/>
  <c r="I63" i="2"/>
  <c r="E65" i="2"/>
  <c r="F65" i="2"/>
  <c r="G65" i="2"/>
  <c r="H65" i="2"/>
  <c r="I65" i="2"/>
  <c r="C10" i="1" l="1"/>
  <c r="C21" i="1"/>
  <c r="B58" i="9"/>
  <c r="D44" i="9" l="1"/>
  <c r="D38" i="9"/>
  <c r="D28" i="9"/>
  <c r="D33" i="9"/>
  <c r="B57" i="9"/>
  <c r="B59" i="9"/>
  <c r="D45" i="9" l="1"/>
  <c r="D39" i="9"/>
  <c r="D43" i="9"/>
  <c r="D37" i="9"/>
  <c r="D34" i="9"/>
  <c r="D29" i="9"/>
  <c r="D27" i="9"/>
  <c r="D32" i="9"/>
  <c r="E12" i="7"/>
  <c r="D12" i="7"/>
  <c r="J70" i="4"/>
  <c r="M85" i="4" s="1"/>
  <c r="J68" i="4"/>
  <c r="L85" i="4" s="1"/>
  <c r="J66" i="4"/>
  <c r="K85" i="4" s="1"/>
  <c r="J42" i="4"/>
  <c r="K84" i="4" s="1"/>
  <c r="J46" i="4"/>
  <c r="M84" i="4" s="1"/>
  <c r="J44" i="4"/>
  <c r="L84" i="4" s="1"/>
  <c r="J21" i="4"/>
  <c r="M83" i="4" s="1"/>
  <c r="J19" i="4"/>
  <c r="L83" i="4" s="1"/>
  <c r="J17" i="4"/>
  <c r="K83" i="4" s="1"/>
  <c r="C49" i="5"/>
  <c r="C50" i="5"/>
  <c r="C48" i="5"/>
  <c r="G19" i="9" l="1"/>
  <c r="F19" i="9"/>
  <c r="I19" i="9"/>
  <c r="E19" i="9"/>
  <c r="H19" i="9"/>
  <c r="C1" i="5"/>
  <c r="A2" i="5"/>
  <c r="A1" i="5"/>
  <c r="I61" i="4" l="1"/>
  <c r="D85" i="4" s="1"/>
  <c r="H12" i="4"/>
  <c r="G12" i="4"/>
  <c r="F12" i="4"/>
  <c r="E12" i="4"/>
  <c r="E47" i="4" s="1"/>
  <c r="D12" i="4"/>
  <c r="I11" i="4"/>
  <c r="I9" i="4"/>
  <c r="D2" i="4"/>
  <c r="A2" i="4"/>
  <c r="A1" i="4"/>
  <c r="M1" i="1"/>
  <c r="F1" i="9" s="1"/>
  <c r="G22" i="3"/>
  <c r="F22" i="3"/>
  <c r="E22" i="3"/>
  <c r="D22" i="3"/>
  <c r="C22" i="3"/>
  <c r="G17" i="3"/>
  <c r="F17" i="3"/>
  <c r="E17" i="3"/>
  <c r="D17" i="3"/>
  <c r="C17" i="3"/>
  <c r="G12" i="3"/>
  <c r="F12" i="3"/>
  <c r="E12" i="3"/>
  <c r="D12" i="3"/>
  <c r="C12" i="3"/>
  <c r="G7" i="3"/>
  <c r="F7" i="3"/>
  <c r="E7" i="3"/>
  <c r="D7" i="3"/>
  <c r="C7" i="3"/>
  <c r="G5" i="3"/>
  <c r="F5" i="3"/>
  <c r="E5" i="3"/>
  <c r="D5" i="3"/>
  <c r="C5" i="3"/>
  <c r="D3" i="3"/>
  <c r="E3" i="3" s="1"/>
  <c r="F3" i="3" s="1"/>
  <c r="G3" i="3" s="1"/>
  <c r="G26" i="2"/>
  <c r="F26" i="2"/>
  <c r="E26" i="2"/>
  <c r="D26" i="2"/>
  <c r="C26" i="2"/>
  <c r="G51" i="4" l="1"/>
  <c r="G77" i="4"/>
  <c r="D49" i="4"/>
  <c r="D28" i="4"/>
  <c r="H49" i="4"/>
  <c r="H28" i="4"/>
  <c r="H77" i="4"/>
  <c r="F45" i="4"/>
  <c r="F28" i="4"/>
  <c r="G67" i="4"/>
  <c r="G75" i="4"/>
  <c r="C13" i="5"/>
  <c r="E6" i="9" s="1"/>
  <c r="E15" i="9" s="1"/>
  <c r="D9" i="3"/>
  <c r="D10" i="3" s="1"/>
  <c r="F69" i="4"/>
  <c r="D73" i="4"/>
  <c r="H73" i="4"/>
  <c r="D67" i="4"/>
  <c r="H67" i="4"/>
  <c r="G69" i="4"/>
  <c r="F71" i="4"/>
  <c r="E73" i="4"/>
  <c r="D75" i="4"/>
  <c r="H75" i="4"/>
  <c r="E67" i="4"/>
  <c r="D69" i="4"/>
  <c r="H69" i="4"/>
  <c r="G71" i="4"/>
  <c r="F73" i="4"/>
  <c r="E75" i="4"/>
  <c r="E71" i="4"/>
  <c r="F67" i="4"/>
  <c r="E69" i="4"/>
  <c r="D71" i="4"/>
  <c r="H71" i="4"/>
  <c r="G73" i="4"/>
  <c r="F75" i="4"/>
  <c r="N1" i="1"/>
  <c r="G1" i="9" s="1"/>
  <c r="D1" i="5"/>
  <c r="G20" i="4"/>
  <c r="D26" i="4"/>
  <c r="D51" i="4"/>
  <c r="D18" i="4"/>
  <c r="E26" i="4"/>
  <c r="D43" i="4"/>
  <c r="G45" i="4"/>
  <c r="E51" i="4"/>
  <c r="D20" i="4"/>
  <c r="D45" i="4"/>
  <c r="E18" i="4"/>
  <c r="H20" i="4"/>
  <c r="H26" i="4"/>
  <c r="E43" i="4"/>
  <c r="H45" i="4"/>
  <c r="H51" i="4"/>
  <c r="H18" i="4"/>
  <c r="E24" i="4"/>
  <c r="H43" i="4"/>
  <c r="E49" i="4"/>
  <c r="F22" i="4"/>
  <c r="F47" i="4"/>
  <c r="F24" i="4"/>
  <c r="G47" i="4"/>
  <c r="F49" i="4"/>
  <c r="F18" i="4"/>
  <c r="E20" i="4"/>
  <c r="D22" i="4"/>
  <c r="H22" i="4"/>
  <c r="G24" i="4"/>
  <c r="F26" i="4"/>
  <c r="F43" i="4"/>
  <c r="E45" i="4"/>
  <c r="D47" i="4"/>
  <c r="H47" i="4"/>
  <c r="G49" i="4"/>
  <c r="F51" i="4"/>
  <c r="G22" i="4"/>
  <c r="I12" i="4"/>
  <c r="D83" i="4" s="1"/>
  <c r="G18" i="4"/>
  <c r="F20" i="4"/>
  <c r="E22" i="4"/>
  <c r="D24" i="4"/>
  <c r="H24" i="4"/>
  <c r="G26" i="4"/>
  <c r="I37" i="4"/>
  <c r="D84" i="4" s="1"/>
  <c r="G43" i="4"/>
  <c r="E9" i="3"/>
  <c r="C9" i="3"/>
  <c r="G9" i="3"/>
  <c r="F9" i="3"/>
  <c r="H2" i="2"/>
  <c r="G10" i="2"/>
  <c r="G9" i="2"/>
  <c r="G8" i="2"/>
  <c r="G7" i="2"/>
  <c r="G6" i="2"/>
  <c r="F10" i="2"/>
  <c r="E10" i="2"/>
  <c r="D10" i="2"/>
  <c r="C10" i="2"/>
  <c r="F9" i="2"/>
  <c r="E9" i="2"/>
  <c r="D9" i="2"/>
  <c r="C9" i="2"/>
  <c r="F8" i="2"/>
  <c r="E8" i="2"/>
  <c r="D8" i="2"/>
  <c r="C8" i="2"/>
  <c r="F7" i="2"/>
  <c r="E7" i="2"/>
  <c r="D7" i="2"/>
  <c r="C7" i="2"/>
  <c r="F6" i="2"/>
  <c r="F12" i="2" s="1"/>
  <c r="F24" i="2" s="1"/>
  <c r="E6" i="2"/>
  <c r="E12" i="2" s="1"/>
  <c r="E24" i="2" s="1"/>
  <c r="D6" i="2"/>
  <c r="D12" i="2" s="1"/>
  <c r="D24" i="2" s="1"/>
  <c r="C6" i="2"/>
  <c r="D3" i="2"/>
  <c r="E3" i="2" s="1"/>
  <c r="F3" i="2" s="1"/>
  <c r="G3" i="2" s="1"/>
  <c r="I77" i="4" l="1"/>
  <c r="J85" i="4" s="1"/>
  <c r="I28" i="4"/>
  <c r="J83" i="4" s="1"/>
  <c r="E16" i="9"/>
  <c r="I75" i="4"/>
  <c r="I85" i="4" s="1"/>
  <c r="I69" i="4"/>
  <c r="F85" i="4" s="1"/>
  <c r="I73" i="4"/>
  <c r="H85" i="4" s="1"/>
  <c r="I67" i="4"/>
  <c r="E85" i="4" s="1"/>
  <c r="I26" i="4"/>
  <c r="I83" i="4" s="1"/>
  <c r="I71" i="4"/>
  <c r="G85" i="4" s="1"/>
  <c r="D13" i="5"/>
  <c r="F6" i="9" s="1"/>
  <c r="F15" i="9" s="1"/>
  <c r="D14" i="3"/>
  <c r="D19" i="3" s="1"/>
  <c r="C30" i="5"/>
  <c r="C17" i="5"/>
  <c r="D17" i="5" s="1"/>
  <c r="E17" i="5" s="1"/>
  <c r="F17" i="5" s="1"/>
  <c r="G17" i="5" s="1"/>
  <c r="C18" i="5"/>
  <c r="D18" i="5" s="1"/>
  <c r="E18" i="5" s="1"/>
  <c r="F18" i="5" s="1"/>
  <c r="G18" i="5" s="1"/>
  <c r="C16" i="5"/>
  <c r="C25" i="5"/>
  <c r="E13" i="9" s="1"/>
  <c r="E14" i="9" s="1"/>
  <c r="O1" i="1"/>
  <c r="H1" i="9" s="1"/>
  <c r="E1" i="5"/>
  <c r="I51" i="4"/>
  <c r="I84" i="4" s="1"/>
  <c r="I45" i="4"/>
  <c r="F84" i="4" s="1"/>
  <c r="I49" i="4"/>
  <c r="H84" i="4" s="1"/>
  <c r="I43" i="4"/>
  <c r="E84" i="4" s="1"/>
  <c r="I20" i="4"/>
  <c r="F83" i="4" s="1"/>
  <c r="I47" i="4"/>
  <c r="G84" i="4" s="1"/>
  <c r="I18" i="4"/>
  <c r="E83" i="4" s="1"/>
  <c r="I24" i="4"/>
  <c r="I22" i="4"/>
  <c r="E10" i="3"/>
  <c r="E14" i="3"/>
  <c r="E19" i="3" s="1"/>
  <c r="C10" i="3"/>
  <c r="C14" i="3"/>
  <c r="C19" i="3" s="1"/>
  <c r="F10" i="3"/>
  <c r="F14" i="3"/>
  <c r="F19" i="3" s="1"/>
  <c r="G10" i="3"/>
  <c r="G14" i="3"/>
  <c r="G19" i="3" s="1"/>
  <c r="C12" i="2"/>
  <c r="F15" i="2"/>
  <c r="F20" i="2"/>
  <c r="F18" i="2"/>
  <c r="E18" i="2"/>
  <c r="E20" i="2"/>
  <c r="E15" i="2"/>
  <c r="C15" i="2"/>
  <c r="C20" i="2"/>
  <c r="G12" i="2"/>
  <c r="G24" i="2" s="1"/>
  <c r="D20" i="2"/>
  <c r="D18" i="2"/>
  <c r="D15" i="2"/>
  <c r="F3" i="1"/>
  <c r="C20" i="5" l="1"/>
  <c r="C22" i="5" s="1"/>
  <c r="C27" i="5" s="1"/>
  <c r="E8" i="9" s="1"/>
  <c r="F7" i="9"/>
  <c r="F16" i="9"/>
  <c r="D25" i="3"/>
  <c r="D26" i="3" s="1"/>
  <c r="D20" i="3"/>
  <c r="D23" i="3"/>
  <c r="G23" i="3"/>
  <c r="G25" i="3"/>
  <c r="G26" i="3" s="1"/>
  <c r="G20" i="3"/>
  <c r="D30" i="5"/>
  <c r="D16" i="5"/>
  <c r="D20" i="5" s="1"/>
  <c r="D22" i="5" s="1"/>
  <c r="D25" i="5"/>
  <c r="F13" i="9" s="1"/>
  <c r="F14" i="9" s="1"/>
  <c r="C25" i="3"/>
  <c r="C26" i="3" s="1"/>
  <c r="C23" i="3"/>
  <c r="C20" i="3"/>
  <c r="F25" i="3"/>
  <c r="F26" i="3" s="1"/>
  <c r="F23" i="3"/>
  <c r="F20" i="3"/>
  <c r="E23" i="3"/>
  <c r="E25" i="3"/>
  <c r="E26" i="3" s="1"/>
  <c r="E20" i="3"/>
  <c r="F11" i="5"/>
  <c r="E13" i="5"/>
  <c r="G6" i="9" s="1"/>
  <c r="G15" i="9" s="1"/>
  <c r="G83" i="4"/>
  <c r="H83" i="4"/>
  <c r="P1" i="1"/>
  <c r="F1" i="5"/>
  <c r="G3" i="1"/>
  <c r="E2" i="4"/>
  <c r="K12" i="2"/>
  <c r="C24" i="2"/>
  <c r="C18" i="2"/>
  <c r="D28" i="2"/>
  <c r="D21" i="2"/>
  <c r="G20" i="2"/>
  <c r="G18" i="2"/>
  <c r="G15" i="2"/>
  <c r="F28" i="2"/>
  <c r="F21" i="2"/>
  <c r="C28" i="2"/>
  <c r="C21" i="2"/>
  <c r="E28" i="2"/>
  <c r="E21" i="2"/>
  <c r="G1" i="5" l="1"/>
  <c r="I1" i="9"/>
  <c r="C23" i="5"/>
  <c r="G7" i="9"/>
  <c r="G16" i="9"/>
  <c r="E9" i="9"/>
  <c r="C28" i="5"/>
  <c r="C32" i="5"/>
  <c r="D23" i="5"/>
  <c r="D27" i="5"/>
  <c r="F8" i="9" s="1"/>
  <c r="E25" i="5"/>
  <c r="G13" i="9" s="1"/>
  <c r="G14" i="9" s="1"/>
  <c r="E30" i="5"/>
  <c r="E16" i="5"/>
  <c r="E20" i="5" s="1"/>
  <c r="E22" i="5" s="1"/>
  <c r="F13" i="5"/>
  <c r="H6" i="9" s="1"/>
  <c r="H15" i="9" s="1"/>
  <c r="G11" i="5"/>
  <c r="G13" i="5" s="1"/>
  <c r="I6" i="9" s="1"/>
  <c r="I15" i="9" s="1"/>
  <c r="H3" i="1"/>
  <c r="F2" i="4"/>
  <c r="C34" i="2"/>
  <c r="C38" i="2" s="1"/>
  <c r="C29" i="2"/>
  <c r="G28" i="2"/>
  <c r="G21" i="2"/>
  <c r="E29" i="2"/>
  <c r="E34" i="2"/>
  <c r="E38" i="2" s="1"/>
  <c r="F29" i="2"/>
  <c r="F34" i="2"/>
  <c r="F38" i="2" s="1"/>
  <c r="D29" i="2"/>
  <c r="D34" i="2"/>
  <c r="D38" i="2" s="1"/>
  <c r="I16" i="9" l="1"/>
  <c r="I7" i="9"/>
  <c r="H7" i="9"/>
  <c r="H16" i="9"/>
  <c r="F9" i="9"/>
  <c r="E23" i="5"/>
  <c r="E27" i="5"/>
  <c r="G8" i="9" s="1"/>
  <c r="F30" i="5"/>
  <c r="F16" i="5"/>
  <c r="F20" i="5" s="1"/>
  <c r="F22" i="5" s="1"/>
  <c r="F25" i="5"/>
  <c r="H13" i="9" s="1"/>
  <c r="H14" i="9" s="1"/>
  <c r="D28" i="5"/>
  <c r="D32" i="5"/>
  <c r="C33" i="5"/>
  <c r="C52" i="5"/>
  <c r="C35" i="5" s="1"/>
  <c r="G25" i="5"/>
  <c r="I13" i="9" s="1"/>
  <c r="I14" i="9" s="1"/>
  <c r="G16" i="5"/>
  <c r="G20" i="5" s="1"/>
  <c r="G22" i="5" s="1"/>
  <c r="G30" i="5"/>
  <c r="I3" i="1"/>
  <c r="G2" i="4"/>
  <c r="F44" i="2"/>
  <c r="F45" i="2" s="1"/>
  <c r="F42" i="2"/>
  <c r="D44" i="2"/>
  <c r="D49" i="2" s="1"/>
  <c r="D50" i="2" s="1"/>
  <c r="D42" i="2"/>
  <c r="E44" i="2"/>
  <c r="E45" i="2" s="1"/>
  <c r="E42" i="2"/>
  <c r="C44" i="2"/>
  <c r="C49" i="2" s="1"/>
  <c r="C50" i="2" s="1"/>
  <c r="C42" i="2"/>
  <c r="F49" i="2"/>
  <c r="F50" i="2" s="1"/>
  <c r="F39" i="2"/>
  <c r="D39" i="2"/>
  <c r="E39" i="2"/>
  <c r="C39" i="2"/>
  <c r="G29" i="2"/>
  <c r="G34" i="2"/>
  <c r="G38" i="2" s="1"/>
  <c r="G9" i="9" l="1"/>
  <c r="C36" i="5"/>
  <c r="E10" i="9"/>
  <c r="E11" i="9" s="1"/>
  <c r="E17" i="9" s="1"/>
  <c r="C38" i="5"/>
  <c r="C39" i="5" s="1"/>
  <c r="G23" i="5"/>
  <c r="G27" i="5"/>
  <c r="I8" i="9" s="1"/>
  <c r="E28" i="5"/>
  <c r="E32" i="5"/>
  <c r="F23" i="5"/>
  <c r="F27" i="5"/>
  <c r="H8" i="9" s="1"/>
  <c r="D33" i="5"/>
  <c r="D52" i="5"/>
  <c r="D35" i="5" s="1"/>
  <c r="J3" i="1"/>
  <c r="K3" i="1" s="1"/>
  <c r="H2" i="4"/>
  <c r="E50" i="2"/>
  <c r="C45" i="2"/>
  <c r="D45" i="2"/>
  <c r="G44" i="2"/>
  <c r="G49" i="2" s="1"/>
  <c r="G50" i="2" s="1"/>
  <c r="G42" i="2"/>
  <c r="G39" i="2"/>
  <c r="L3" i="1" l="1"/>
  <c r="E20" i="9"/>
  <c r="E18" i="9"/>
  <c r="I9" i="9"/>
  <c r="D36" i="5"/>
  <c r="F10" i="9"/>
  <c r="F11" i="9" s="1"/>
  <c r="F17" i="9" s="1"/>
  <c r="E12" i="9"/>
  <c r="H9" i="9"/>
  <c r="E33" i="5"/>
  <c r="E52" i="5"/>
  <c r="E35" i="5" s="1"/>
  <c r="G32" i="5"/>
  <c r="G28" i="5"/>
  <c r="F28" i="5"/>
  <c r="F32" i="5"/>
  <c r="D38" i="5"/>
  <c r="D39" i="5" s="1"/>
  <c r="G45" i="2"/>
  <c r="M3" i="1" l="1"/>
  <c r="L2" i="1" s="1"/>
  <c r="E2" i="9" s="1"/>
  <c r="E4" i="9"/>
  <c r="E24" i="9" s="1"/>
  <c r="E28" i="9" s="1"/>
  <c r="E44" i="9" s="1"/>
  <c r="C2" i="5"/>
  <c r="N3" i="1"/>
  <c r="O3" i="1" s="1"/>
  <c r="F20" i="9"/>
  <c r="F18" i="9"/>
  <c r="F12" i="9"/>
  <c r="E36" i="5"/>
  <c r="G10" i="9"/>
  <c r="G11" i="9" s="1"/>
  <c r="G17" i="9" s="1"/>
  <c r="E38" i="5"/>
  <c r="E39" i="5" s="1"/>
  <c r="G33" i="5"/>
  <c r="G52" i="5"/>
  <c r="G35" i="5" s="1"/>
  <c r="F33" i="5"/>
  <c r="F52" i="5"/>
  <c r="F35" i="5" s="1"/>
  <c r="F2" i="5" l="1"/>
  <c r="H4" i="9"/>
  <c r="M2" i="1"/>
  <c r="F2" i="9" s="1"/>
  <c r="G4" i="9"/>
  <c r="E2" i="5"/>
  <c r="F4" i="9"/>
  <c r="D2" i="5"/>
  <c r="E29" i="9"/>
  <c r="E45" i="9" s="1"/>
  <c r="E27" i="9"/>
  <c r="E43" i="9" s="1"/>
  <c r="F24" i="9"/>
  <c r="F28" i="9" s="1"/>
  <c r="F44" i="9" s="1"/>
  <c r="N2" i="1"/>
  <c r="G2" i="9" s="1"/>
  <c r="G24" i="9"/>
  <c r="G20" i="9"/>
  <c r="G18" i="9"/>
  <c r="G12" i="9"/>
  <c r="F36" i="5"/>
  <c r="H10" i="9"/>
  <c r="H11" i="9" s="1"/>
  <c r="H17" i="9" s="1"/>
  <c r="G36" i="5"/>
  <c r="I10" i="9"/>
  <c r="I11" i="9" s="1"/>
  <c r="I17" i="9" s="1"/>
  <c r="F38" i="5"/>
  <c r="F39" i="5" s="1"/>
  <c r="F21" i="9"/>
  <c r="G38" i="5"/>
  <c r="G39" i="5" s="1"/>
  <c r="P3" i="1"/>
  <c r="F29" i="9" l="1"/>
  <c r="F45" i="9" s="1"/>
  <c r="P2" i="1"/>
  <c r="I4" i="9"/>
  <c r="I24" i="9" s="1"/>
  <c r="G2" i="5"/>
  <c r="F27" i="9"/>
  <c r="F43" i="9" s="1"/>
  <c r="O2" i="1"/>
  <c r="H2" i="9" s="1"/>
  <c r="H24" i="9"/>
  <c r="I20" i="9"/>
  <c r="I32" i="9" s="1"/>
  <c r="I18" i="9"/>
  <c r="H20" i="9"/>
  <c r="H18" i="9"/>
  <c r="H12" i="9"/>
  <c r="I12" i="9"/>
  <c r="G27" i="9"/>
  <c r="G43" i="9" s="1"/>
  <c r="G29" i="9"/>
  <c r="G45" i="9" s="1"/>
  <c r="G21" i="9"/>
  <c r="G28" i="9"/>
  <c r="G44" i="9" s="1"/>
  <c r="I37" i="9" l="1"/>
  <c r="I27" i="9"/>
  <c r="I33" i="9"/>
  <c r="I38" i="9" s="1"/>
  <c r="I28" i="9"/>
  <c r="I34" i="9"/>
  <c r="I39" i="9" s="1"/>
  <c r="I29" i="9"/>
  <c r="H27" i="9"/>
  <c r="H43" i="9" s="1"/>
  <c r="H28" i="9"/>
  <c r="H44" i="9" s="1"/>
  <c r="H29" i="9"/>
  <c r="H45" i="9" s="1"/>
  <c r="H21" i="9"/>
  <c r="I21" i="9"/>
  <c r="I2" i="9"/>
  <c r="I43" i="9" l="1"/>
  <c r="I45" i="9"/>
  <c r="I44" i="9"/>
  <c r="C57" i="9"/>
  <c r="C58" i="9"/>
  <c r="C59" i="9"/>
  <c r="A62" i="9"/>
  <c r="C69" i="9"/>
</calcChain>
</file>

<file path=xl/sharedStrings.xml><?xml version="1.0" encoding="utf-8"?>
<sst xmlns="http://schemas.openxmlformats.org/spreadsheetml/2006/main" count="545" uniqueCount="293">
  <si>
    <t>Year No.</t>
  </si>
  <si>
    <t>Year</t>
  </si>
  <si>
    <t>Projection Starting Year</t>
  </si>
  <si>
    <t>No. of Years of Incremental Growth</t>
  </si>
  <si>
    <t>Years</t>
  </si>
  <si>
    <t>End of Incremental Growth Period</t>
  </si>
  <si>
    <t>Stable Growth Rate</t>
  </si>
  <si>
    <t>Gross Revenue of Previous Years Segment Wise</t>
  </si>
  <si>
    <t>OBT</t>
  </si>
  <si>
    <t>BD</t>
  </si>
  <si>
    <t>IBT</t>
  </si>
  <si>
    <t>BT</t>
  </si>
  <si>
    <t>Forex Division</t>
  </si>
  <si>
    <t>₹ in Cr.s</t>
  </si>
  <si>
    <t>CAGR %</t>
  </si>
  <si>
    <t>Particulars</t>
  </si>
  <si>
    <t>Revenue:</t>
  </si>
  <si>
    <t>Total Revenue</t>
  </si>
  <si>
    <t>Cost of Tour</t>
  </si>
  <si>
    <t>Comission Expenses</t>
  </si>
  <si>
    <t>% of Sales</t>
  </si>
  <si>
    <t>Gross Profit</t>
  </si>
  <si>
    <t>GP %</t>
  </si>
  <si>
    <t>Comparable Companies:</t>
  </si>
  <si>
    <t>Thomas Cook (India) Ltd.</t>
  </si>
  <si>
    <t>International Travel House Ltd.</t>
  </si>
  <si>
    <t>Employee benefit expenses</t>
  </si>
  <si>
    <t>Other expenses</t>
  </si>
  <si>
    <t>EBITDA</t>
  </si>
  <si>
    <t>EBITDA %</t>
  </si>
  <si>
    <t>Finance costs</t>
  </si>
  <si>
    <t>Depreciation and Amortization Expenses</t>
  </si>
  <si>
    <t>PBT</t>
  </si>
  <si>
    <t>Tax</t>
  </si>
  <si>
    <t>Effective Tax Rate</t>
  </si>
  <si>
    <t>PBT %</t>
  </si>
  <si>
    <t>PBT &amp; Exceptional Items</t>
  </si>
  <si>
    <t>Exceptional Items</t>
  </si>
  <si>
    <t>Comprehensive Items</t>
  </si>
  <si>
    <t>PAT</t>
  </si>
  <si>
    <t>Total Comprehensive Income</t>
  </si>
  <si>
    <t>CAGR in Revenue</t>
  </si>
  <si>
    <t>% of Revenue</t>
  </si>
  <si>
    <t>Total Operating Expenses</t>
  </si>
  <si>
    <t>EBIT</t>
  </si>
  <si>
    <t>Tax Expenses &amp; Exceptional Items</t>
  </si>
  <si>
    <t>PAT %</t>
  </si>
  <si>
    <t>Operating &amp; Financial Costs</t>
  </si>
  <si>
    <t>Employee Benefit Costs</t>
  </si>
  <si>
    <t>Other Expenses</t>
  </si>
  <si>
    <t>Depreciation</t>
  </si>
  <si>
    <t>Finance Costs</t>
  </si>
  <si>
    <t>Cost of Services</t>
  </si>
  <si>
    <t>Sale of Services</t>
  </si>
  <si>
    <t>% of Total Revenue</t>
  </si>
  <si>
    <t>Avg. % of Sales</t>
  </si>
  <si>
    <t>Revenue form Operations</t>
  </si>
  <si>
    <t>Yatra Inc</t>
  </si>
  <si>
    <t>Average Data of Comparable Companies</t>
  </si>
  <si>
    <t>Comparable Company</t>
  </si>
  <si>
    <t>Tour Servicing Costs</t>
  </si>
  <si>
    <t>Employee Costs</t>
  </si>
  <si>
    <t>Other Operating Expenses</t>
  </si>
  <si>
    <t>Finance Cost</t>
  </si>
  <si>
    <t>Units</t>
  </si>
  <si>
    <t>%</t>
  </si>
  <si>
    <t>Average Sales Growth</t>
  </si>
  <si>
    <t>Expenses as an Average % of Sales</t>
  </si>
  <si>
    <t>P&amp;L Projections</t>
  </si>
  <si>
    <t>Operations Start year</t>
  </si>
  <si>
    <t>Tourism Industry Growth Rate as per IBEF</t>
  </si>
  <si>
    <t>Starting Year Revenue as a % of Revenue for F.Y. 2019</t>
  </si>
  <si>
    <t>Sales Growth Y-o-Y</t>
  </si>
  <si>
    <t>Cost of Tour as a % of Sales</t>
  </si>
  <si>
    <t>Depreciation as a % of Sales</t>
  </si>
  <si>
    <t>Finance Cost as a % of Sales</t>
  </si>
  <si>
    <t>Profit &amp; Loss</t>
  </si>
  <si>
    <t>Revenue from Operations</t>
  </si>
  <si>
    <t>Total Income</t>
  </si>
  <si>
    <t>₹ in INR Cr.s</t>
  </si>
  <si>
    <t>Expenses:</t>
  </si>
  <si>
    <t>Cost of Tourism Service</t>
  </si>
  <si>
    <t>Other Operative Expenses</t>
  </si>
  <si>
    <t>Depreciation &amp; Amortisation Expenses</t>
  </si>
  <si>
    <t>EBIT %</t>
  </si>
  <si>
    <t>Tax Expenses</t>
  </si>
  <si>
    <t>Tax rate Calculation</t>
  </si>
  <si>
    <t>Tax rate:</t>
  </si>
  <si>
    <t>Education Cess</t>
  </si>
  <si>
    <t>Surcharge</t>
  </si>
  <si>
    <t>Applicable Tax Rate</t>
  </si>
  <si>
    <t>Variables</t>
  </si>
  <si>
    <t>Weightage</t>
  </si>
  <si>
    <t>Assigned Score</t>
  </si>
  <si>
    <t>Leadership</t>
  </si>
  <si>
    <t>Stability</t>
  </si>
  <si>
    <t>Market</t>
  </si>
  <si>
    <t>Trend</t>
  </si>
  <si>
    <t>Support</t>
  </si>
  <si>
    <t>Protection</t>
  </si>
  <si>
    <t>Total</t>
  </si>
  <si>
    <t>Employee Costs for the first year as a % of Sales</t>
  </si>
  <si>
    <t>Other Operating Expenses for the first year as a % of Sales</t>
  </si>
  <si>
    <t>CAGR</t>
  </si>
  <si>
    <t>Growth Rate for Employee Benefit Cost</t>
  </si>
  <si>
    <t>Employee Benefit Expenses</t>
  </si>
  <si>
    <t>Growth Rate for Other Operating Expenses</t>
  </si>
  <si>
    <t>Total Expenses</t>
  </si>
  <si>
    <t>Role of Branding Index</t>
  </si>
  <si>
    <t xml:space="preserve">Operating Summary </t>
  </si>
  <si>
    <t>Proj</t>
  </si>
  <si>
    <t>% Growth</t>
  </si>
  <si>
    <t>% Sales</t>
  </si>
  <si>
    <t>Less: Taxes</t>
  </si>
  <si>
    <t>NOPAT</t>
  </si>
  <si>
    <t>Add: Depreciation</t>
  </si>
  <si>
    <t>Projection Period Calculation</t>
  </si>
  <si>
    <t>Discount Rate</t>
  </si>
  <si>
    <t>Bull Scenario</t>
  </si>
  <si>
    <t>Inputs</t>
  </si>
  <si>
    <t>Valuation Date</t>
  </si>
  <si>
    <t>Discount Rate Change</t>
  </si>
  <si>
    <t>Scenario</t>
  </si>
  <si>
    <t xml:space="preserve">Discount Rate </t>
  </si>
  <si>
    <t>FAIR VALUE OF THE BRAND</t>
  </si>
  <si>
    <t>Less: Capital Charge</t>
  </si>
  <si>
    <t>Intangible Earnings</t>
  </si>
  <si>
    <t>Branded Earnings</t>
  </si>
  <si>
    <t>No. of Days</t>
  </si>
  <si>
    <t>VALUATION ASSUMPTIONS</t>
  </si>
  <si>
    <t>Capital Charge as a % of Sales</t>
  </si>
  <si>
    <t>% of Total Operating Revenue</t>
  </si>
  <si>
    <t>Assets Addition/ Capital Charge</t>
  </si>
  <si>
    <t>Average</t>
  </si>
  <si>
    <t>Projection Starting Date</t>
  </si>
  <si>
    <t>Terminal Growth Rate</t>
  </si>
  <si>
    <t>PV of Cash Flows druing Incremental Growth Period</t>
  </si>
  <si>
    <t>PV of Cash Flows</t>
  </si>
  <si>
    <t>Sensitivity Analysis for Brand Value</t>
  </si>
  <si>
    <t>Brand Value
(₹ in Crs.)</t>
  </si>
  <si>
    <t>Base Case</t>
  </si>
  <si>
    <t>Bearish Scenario</t>
  </si>
  <si>
    <t>Total Present Value</t>
  </si>
  <si>
    <t>Data not available</t>
  </si>
  <si>
    <t>Factors</t>
  </si>
  <si>
    <t>Internal Factors</t>
  </si>
  <si>
    <t>Clarity</t>
  </si>
  <si>
    <t>Commitment</t>
  </si>
  <si>
    <t>Responsiveness</t>
  </si>
  <si>
    <t>External Factors</t>
  </si>
  <si>
    <t>Authenticity</t>
  </si>
  <si>
    <t>Relevance</t>
  </si>
  <si>
    <t>Differentiation</t>
  </si>
  <si>
    <t>Consistency</t>
  </si>
  <si>
    <t>Presence</t>
  </si>
  <si>
    <t>Understanding</t>
  </si>
  <si>
    <t>Cox &amp; Kings Ltd.</t>
  </si>
  <si>
    <t>Equity</t>
  </si>
  <si>
    <t>Debt</t>
  </si>
  <si>
    <t>Beta</t>
  </si>
  <si>
    <t>Source</t>
  </si>
  <si>
    <t>https://www.topstockresearch.com/INDIAN_STOCKS/TRAVEL_AND_TRANSPORT/Thomas_Cook_(India)_Ltd.html</t>
  </si>
  <si>
    <t>Discounting Inputs</t>
  </si>
  <si>
    <t>Risk Free Rates (Rf)</t>
  </si>
  <si>
    <t>Market Risk Premium (Rm-Rf)</t>
  </si>
  <si>
    <t>Cost of Debt</t>
  </si>
  <si>
    <t>Tax Rate</t>
  </si>
  <si>
    <t>Cost of Equity</t>
  </si>
  <si>
    <t>http://pages.stern.nyu.edu/~adamodar/New_Home_Page/datafile/ctryprem.html</t>
  </si>
  <si>
    <t>https://rbi.org.in/</t>
  </si>
  <si>
    <t>WACC</t>
  </si>
  <si>
    <t>Brand Strength Score &amp; Discount Rate Summary</t>
  </si>
  <si>
    <t>Company</t>
  </si>
  <si>
    <t>Brand Strength Score</t>
  </si>
  <si>
    <t>Terminal Cash Flow</t>
  </si>
  <si>
    <t>PV of Terminal Cash Flow</t>
  </si>
  <si>
    <t>Comprable Company Analysis</t>
  </si>
  <si>
    <t>Profit &amp; Loss Projections</t>
  </si>
  <si>
    <t>Valuation Assumptions</t>
  </si>
  <si>
    <t>Brand Value Computation</t>
  </si>
  <si>
    <t>Cox &amp; Kings Previous Years Profit &amp; Loss Analysis</t>
  </si>
  <si>
    <t>CONTENTS</t>
  </si>
  <si>
    <t>Assignment Details: Brand Value Computation of M/s. Cox &amp; Kings Ltd.</t>
  </si>
  <si>
    <t xml:space="preserve"> </t>
  </si>
  <si>
    <t>Total Operating Revenue</t>
  </si>
  <si>
    <t>Month</t>
  </si>
  <si>
    <t>Numbers</t>
  </si>
  <si>
    <t>Y-o-Y % change</t>
  </si>
  <si>
    <t>M-o-M % change</t>
  </si>
  <si>
    <t>in US $ Million</t>
  </si>
  <si>
    <t>Domestic</t>
  </si>
  <si>
    <t>Foreign</t>
  </si>
  <si>
    <r>
      <t>For 1</t>
    </r>
    <r>
      <rPr>
        <vertAlign val="superscript"/>
        <sz val="11"/>
        <color theme="1"/>
        <rFont val="Arial"/>
        <family val="2"/>
      </rPr>
      <t>st</t>
    </r>
    <r>
      <rPr>
        <sz val="11"/>
        <color theme="1"/>
        <rFont val="Arial"/>
        <family val="2"/>
      </rPr>
      <t xml:space="preserve"> Year:</t>
    </r>
  </si>
  <si>
    <t>For 2nd Year:</t>
  </si>
  <si>
    <t>Fron 3rd Year onwards:</t>
  </si>
  <si>
    <t>https://in.investing.com/rates-bonds/india-10-year-bond-yield-historical-data</t>
  </si>
  <si>
    <t>Rm</t>
  </si>
  <si>
    <t>https://kunaldesai.blog/nifty-returns/</t>
  </si>
  <si>
    <t>Nifty 50 5 year return 2021</t>
  </si>
  <si>
    <t>https://www.investindia.gov.in/sector/tourism-hospitality#:~:text=In%20India%2C%20the%20industry's%20direct,10.35%25%20between%202019%20and%202028.</t>
  </si>
  <si>
    <t>Trial Blance of computer software as on 16/12/2021</t>
  </si>
  <si>
    <t>As per the degree/probability of the marketability &amp; transferability of these software’s holded by the company, we have considered the fair value equal to the 80% and Liquidation Value (Going Concern) 50% &amp; Liquidation Value (Piecemeal) 30% of the trial balance.</t>
  </si>
  <si>
    <t>Trial Blance of Domain Names As on 16/12/2021</t>
  </si>
  <si>
    <t>Information as per RP/client primary and secondary domain names</t>
  </si>
  <si>
    <t>Value of the registered trademarks as on date</t>
  </si>
  <si>
    <t>Brand Value of Cox and Kings</t>
  </si>
  <si>
    <t>It may be noted that the Company is under Corporate Insolvency Resolution Process (CIRP)
pursuant to the provisions of the Insolvency and Bankruptcy Code, 2016 (Code), and with effect
from October 22, 2019, its affairs, business and assets are being managed by and the powers of the
board of directors were vested in the Interim Resolution Professional, Mr. Alok Agarwal, who was
later replaced with Mr. Ashutosh Agarwala as Resolution Professional on January 10, 2020.</t>
  </si>
  <si>
    <t>Mr. Alok Agarwal (Reg. No. IBBI/IPA-001/IP-P00059/2017-18/10137) was appointed as Interim Resolution professional vide order dated October 22, 2019 passed by Hon’ble NCLT, Mumbai bench and then Mr. Ashutosh Agarwala (Reg. No IBBI/IPA-001/IP-P01123/2018-19/11901) has been appointed as the Resolution Professional as per the Hon’ble NCLT order, Mumbai Bench, dated 10 January 2020.</t>
  </si>
  <si>
    <t>The Company had come out with Initial Public Offering of its shares in December 2009. The Company’s shares were listed on 11th December 2009 at the Bombay Stock Exchange Limited (BSE) and National Stock Exchange of India Limited (NSE). The Company’s shares are currently traded on Bombay Stock Exchange Limited (BSE), and National Stock Exchange of India Limited.</t>
  </si>
  <si>
    <t>The lending arrangement of the Company is classified as a non-performing asset by the lenders of the company during the period under review</t>
  </si>
  <si>
    <t>As per the Hon’ble NCLT order, Mumbai Bench, dated 10 January 2020. Below are the details of the Board of Directors and other members, whose powers now stand suspended on the initiation of CIRP under the Insolvency and Bankruptcy Code, 2016</t>
  </si>
  <si>
    <t>the Corporate Debtor
Cox &amp; Kings Limited is ordered to be liquidated</t>
  </si>
  <si>
    <t>Mr. Ashutosh Agarwala, having Registration No.
IBBI/IPA-001/IP-P01123/2018-2019/11901 and having
office at: D-1005, Ashok Towers, Dr. S.S. Rao Road, Parel,
Mumbai - 400012, is hereby appointed as the Liquidator
as provided under Section 34(1) of the Code.
b. That the Liquidator for conduct of the liquidation
proceedings would be entitled to the fees as provided in
Regulation 4(2)(b) of the IBBI (Liquidation Process
Regulations), 2016.
c. The Liquidator appointed in this case to initiate liquidation
process as envisaged under Chapter-III of the Code by</t>
  </si>
  <si>
    <t xml:space="preserve">
d. The Liquidator appointed under section 34(1) of the Code.
Will have all powers of the board of directors, key
managerial personnel and the partners of the Corporate
Debtor, as the case may be, shall cease to have effect and
shall be vested with the liquidator.
e. That the Corporate Debtor to be liquidated in the manner
as laid down in the Chapter by issuing Public Notice stating
that the Corporate Debtor is in liquidation with a direction
to the Liquidator to send this order to the ROC under which
this Company has been registered.
f. All the powers of the Board of Directors, key managerial
persons, the partners of the Corporate Debtor hereafter
ceased to exist. All these powers henceforth vest with the
Liquidator.
g. That the personnel of the Corporate Debtor are directed to
extend all co-operation to the Liquidator as required by him
in managing the liquidation process of the Corporate
Debtor.
h. That on having liquidation process initiated, subject to
Section 52 of the Code, no suit or other legal proceeding
shall be instituted by or against the Corporate Debtor save
and except the liberty to the liquidator to institute suit or
other legal proceeding on behalf of the Corporate Debtor
with prior approval of this Adjudicating Authority.</t>
  </si>
  <si>
    <t>State Bank of India</t>
  </si>
  <si>
    <t>BG</t>
  </si>
  <si>
    <t>-</t>
  </si>
  <si>
    <t>Cash Credit</t>
  </si>
  <si>
    <t>WC Loan</t>
  </si>
  <si>
    <t>TFCI</t>
  </si>
  <si>
    <t>Corporate Loan</t>
  </si>
  <si>
    <t>Second Charge on all Fixed and Current Assets, Registered Mortgage of two flatsPledge of 1402500 shares of Tulip star Hotels Limited</t>
  </si>
  <si>
    <t>Interest claimed for period after liquidation commencement date is rejected</t>
  </si>
  <si>
    <t>Secured NCD</t>
  </si>
  <si>
    <t>Yes Bank</t>
  </si>
  <si>
    <t>Pari Passu First Charge on all Current assets</t>
  </si>
  <si>
    <t>WCDL</t>
  </si>
  <si>
    <t>S.No.</t>
  </si>
  <si>
    <t>Name of the Credtors</t>
  </si>
  <si>
    <t>Date of Reciept</t>
  </si>
  <si>
    <t>Amount Cliamed</t>
  </si>
  <si>
    <t>Amount of Claim admitted</t>
  </si>
  <si>
    <t>Nature of Claim</t>
  </si>
  <si>
    <t>Amount covered  by security Interest</t>
  </si>
  <si>
    <t>Detail of Security Interest</t>
  </si>
  <si>
    <t>Amount Covered by Gaurente</t>
  </si>
  <si>
    <t>% Shares of Total claimed Admitted</t>
  </si>
  <si>
    <t>Amount of cliam rejected</t>
  </si>
  <si>
    <t>Remark, if any</t>
  </si>
  <si>
    <t>Axis Bank</t>
  </si>
  <si>
    <t>Commercial credit Card</t>
  </si>
  <si>
    <t>Commercial Paper</t>
  </si>
  <si>
    <t>LC</t>
  </si>
  <si>
    <t>NCD</t>
  </si>
  <si>
    <t>Subservient charge on current assets</t>
  </si>
  <si>
    <t>Bank Of Baroda</t>
  </si>
  <si>
    <t>Demand Loan</t>
  </si>
  <si>
    <t>Overdraft</t>
  </si>
  <si>
    <t>Pari Passu First charge on all current assets and movable fixed assets</t>
  </si>
  <si>
    <t>Kotak Mahindra Bank</t>
  </si>
  <si>
    <t>CC</t>
  </si>
  <si>
    <t>Charge on Current and Moveable Fixed Assets</t>
  </si>
  <si>
    <t>DBS Bank India Ltd (Lakshmi Vilas Bank)</t>
  </si>
  <si>
    <t>CP</t>
  </si>
  <si>
    <t>Subservient charge on the entire assets of the company covering exposure by 1.25 times</t>
  </si>
  <si>
    <t>Pari Passu First Charge on all Current assets and movable Fixed assets company</t>
  </si>
  <si>
    <t>Abhirish Kankariya</t>
  </si>
  <si>
    <t>Category</t>
  </si>
  <si>
    <t>Category of shareholder</t>
  </si>
  <si>
    <t>Number of shareholders</t>
  </si>
  <si>
    <t>Fully paid up equity share held</t>
  </si>
  <si>
    <t>Total number of share held</t>
  </si>
  <si>
    <t>% shareholding</t>
  </si>
  <si>
    <t>A</t>
  </si>
  <si>
    <t>B</t>
  </si>
  <si>
    <t>C1</t>
  </si>
  <si>
    <t>C2</t>
  </si>
  <si>
    <t>Promoter &amp; Promoter Group</t>
  </si>
  <si>
    <t>Public</t>
  </si>
  <si>
    <t>Non Promoter-Non Public</t>
  </si>
  <si>
    <t>Shares underlying DRs</t>
  </si>
  <si>
    <t>Shares held by Employes Trusts</t>
  </si>
  <si>
    <t>N/A</t>
  </si>
  <si>
    <t>Geography</t>
  </si>
  <si>
    <t>The tourism sector in India is an integral pillar of the Make in India programme. The tourism industry in India plays a role of significant economic multiplier and becomes critical since India has to grow at rapid rates and create jobs.
India offers geographical diversity, world heritage sites and niche tourism products like cruises, adventure, medical, eco-tourism, etc. Incredible India has spurred growth in Tourists Arrivals and Employment.
Tourism tends to encourage the development of multiple-use infrastructure including hotels, resorts &amp; restaurants, transport infrastructure (aviation, roads, shipping &amp; railways) and healthcare facilities.
By 2030, India is expected to be among the top five business travel market 
100% FDI in the tourism industry is allowed under automatic route
100% FDI allowed in tourism construction projects, including the development of hotels, resorts, and recreational facilities</t>
  </si>
  <si>
    <t>The Indian tourism and hospitality industry have emerged as one of the key drivers of growth among the services sector in India. Tourism in India has significant potential considering the rich cultural and historical heritage, variety in ecology, terrains and places of natural beauty spread across the country. Tourism is an important source of foreign exchange in India similar to many other countries. The foreign exchange earnings from 2016 to 2019 grew at a CAGR of 7% but dipped in 2020 due to the COVID-19 pandemic.
In FY20, tourism sector in India accounted for 39 million jobs, which was 8.0% of the total employment in the country. By 2029, it is expected to account for about 53 million jobs.
According to WTTC, India ranked 10th among 185 countries in terms of travel &amp; tourism’s total contribution to GDP in 2019. During 2019, contribution of travel &amp; tourism to GDP was 6.8% of the total economy,  Rs. 13,68,100 crore</t>
  </si>
  <si>
    <t>Government is planning to boost the tourism in India by leveraging on the lighthouses in the country. 71 lighthouses have been identified in India which will be developed as tourist spots. The lighthouses will feature museums, amphi-theatres, open air theatres, cafeterias, children’s parks, eco-friendly cottages and landscaping according to its capacity. India is often termed as the hotspot for bio-diversity and its rich natural heritage is unparalleled in many ways. As of December 2020, the country comprised ~104 national parks and 566 sanctuaries</t>
  </si>
  <si>
    <t>FTAs in
India
(in
Million)</t>
  </si>
  <si>
    <t>Percentage
(%) change
over
previous
year</t>
  </si>
  <si>
    <t>NRIs
arrivals
in India</t>
  </si>
  <si>
    <t>Percentage
( %) change
over
previous
year</t>
  </si>
  <si>
    <t>International
Tourist
Arrivals in
India (in
Million)</t>
  </si>
  <si>
    <t>Foreign Tourist Arrivals (FTAs), Arrivals of Non-Residents Indians (NRIs) and International Tourist Arrivals (ITAs) 2014-2020</t>
  </si>
  <si>
    <t>Bureau of Immigration, Govt. of India</t>
  </si>
  <si>
    <t>India is the most digitally advanced traveller nation in terms of digital tools being used for planning, booking, and experiencing a journey. India’s rising middle class and increasing disposable income has supported the growth of domestic and outbound tourism. By 2028, Indian tourism and hospitality is expected to earn US$ 50.9 billion as visitor exports compared with US$ 28.9 billion in 2018. The travel market in India is projected to reach US$ 125 billion by FY27 from an estimated US$ 75 billion in FY20. The Indian airline travel market was estimated at ~US$ 20 billion and is projected to double in size by FY27 due to improving airport infrastructure and growing access to passports. The Indian hotel market including domestic, inbound and outbound was estimated at ~US$ 32 billion in FY20 and is expected to reach ~US$ 52 billion by FY27, driven by the surging demand from travelers and sustained efforts of travel agents to boost the market. During 2019, foreign tourist arrivals (FTAs) in India stood at 10.93 million, achieving a growth rate of 3.5% y-o-y. During 2019, FEEs from tourism increased 4.8% y-o-y to Rs. 1,94,881 crore (US$ 29.96 billion). In 2019, arrivals through e-Tourist Visa increased by 23.6% y-o-y to 2.9 million. In 2020, FTAs decreased by 75.5% YoY to 2.68 million and arrivals through e-Tourist Visa (Jan-Nov) decreased by 67.2% YoY to 0.84 million. As of March 2021, the e-Tourist Visa facility was extended to citizens of 171 countries. In April 2021, the percentage share of FTAs was highest from USA (26.85%), followed by Bangladesh (15.65%), Afghanistan (6.92%), UK (5.87%), Nepal (4.59%), Canada (4.27%), Iraq (2.99%), Portugal (2.40%), Germany (1.42%), Russian Fed (1.41%) Maldives (1.39%), France (1.33%), Sudan (1.21%), Korea (Rep.) (1.18%), and Australia (1.02%). In April 2021, the percentage share of FTAs in India was highest at Bengaluru Airport (29.96%), followed by Mumbai Airport (17.48%), Ahmedabad Airport (15.72%), Delhi Airport (9.21%), Cochin Airport (4.91%), Chennai Airport (4.04%), Hyderabad Airport (3.34%), Lucknow Airport (2.40%), Bhavnagar Seaport (2.37%), Kolkata Airport (2.11%), Calicut Airport (1.41%), Amritsar Airport (1.35%), Kakinada Seaport (1.32%), Dabolim (Goa) (0.91%), Mangalore Airport (0.72%). Between January 2021 and April 2021, FTAs was 376,083 as compared with 2.35 million between January 2020 and April 2020, registering a negative growth of -84.0% Y-o-Y due to COVID-19. By 2028, international tourist arrivals are expected to reach 30.5 billion and generate revenue over US$ 59 billion. However, domestic tourists are expected to drive the growth, post pandemic. International hotel chains are increasing their presence in the country, and it will account for around 47% share in the tourism and hospitality sector of India by 2020 and 50% by 2022. As per the Federation of Hotel &amp; Restaurant Associations of India (FHRAI), in FY21, the Indian hotel industry has taken a hit of &gt;Rs. 1.30 lakh crore (US$ 17.81 billion) in revenue due to impact of the COVID-19 pandemic.The United Nations World Tourism Organisation selected Pochampally in Telangana as one of the best tourism villages in November 2021.</t>
  </si>
  <si>
    <t>India was globally the third largest in terms of investment in travel and tourism with an inflow of US$ 45.7 billion in 2018, accounting for 5.9% of the total investment in the country. The hotel &amp; tourism sector received cumulative FDI inflow of US$ 15.89 billion between April 2000 and June 2021. Indian government has estimated that India would emerge with a market size of 1.2 million cruise visitors by 2030-31. Dream Hotel Group plans to invest around US$300 million in the next 3-5 years for the development of the cruise sector in India.</t>
  </si>
  <si>
    <t>From the budgetary allocation for major tourism infrastructure schemes, Rs 1181.30 crore is earmarked for the Swadesh Darshan Scheme, and Rs 235 crore for the Pilgrimage Rejuvenation and Spiritual and Heritage Augmentation Drive (PRASHAD) Scheme.</t>
  </si>
  <si>
    <t xml:space="preserve">
Medical tourism industry was estimated at US$ 9 billion in 2020
The travel market in India is projected to reach US$ 125 billion by FY27 from an estimated US$ 75 billion in FY20.
International tourist arrivals are expected to reach 30.5 million by 2028</t>
  </si>
  <si>
    <t>Government is providing free loans to MSMEs to help them deal with the crisis and revive the economy, including the tourism sector.
Post the pandemic crisis, the government plans to tap into regional tourism by opening doors for South Asian country tourists</t>
  </si>
  <si>
    <t>In October 2021, the Government of India announced plan to resume inbound tourism from November 15, 2021, which is expected to lend a major boost to the tourism sector in India.
The government introduced a scheme to boost the tourism sector by providing one-month free tourist visa to 5 lakh tourists until March 31, 2022</t>
  </si>
  <si>
    <t>India offers geographical diversity, attractive beaches, 37 World Heritage sites, 10 bio-geographic zones, 80 national parks and 441 sanctuaries
The country’s big coastline is dotted with several attractive beaches</t>
  </si>
  <si>
    <t>The Ministry of Tourism launched the NIDHI portal to understand the geographical spread of the hospitality sector, its size, structure and existing capacity in the country. NIDHI will serve as a common data repository for the Ministry of Tourism, State Departments of Tourism and Industry; this will enable the Central and State Governments to deliver better support and services including policies and strategies for the tourism sector. As of December 31, 2020, 34,399 accommodation units have been registered on the portal</t>
  </si>
  <si>
    <t>Ministry of Tourism has introduced the Incredible India Tourist Facilitator (IITF) and Incredible India Tourist Guide (IITG) Certification Programme, aimed at creating an online learning platform of well-trained tourist facilitators and guides across the country. The IITF concept is aimed to promote micro-tourism, i.e., tourism in less explored areas of the country</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</si>
</sst>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43" formatCode="_ * #,##0.00_ ;_ * \-#,##0.00_ ;_ * &quot;-&quot;??_ ;_ @_ "/>
    <numFmt numFmtId="164" formatCode="[$-F800]dddd\,\ mmmm\ dd\,\ yyyy"/>
    <numFmt numFmtId="165" formatCode="_(* #,##0.00_);_(* \(#,##0.00\);_(* &quot;-&quot;??_);_(@_)"/>
    <numFmt numFmtId="166" formatCode="&quot;Less than &quot;0"/>
    <numFmt numFmtId="167" formatCode="&quot;Less than 1 and more than &quot;0"/>
    <numFmt numFmtId="168" formatCode="&quot;More than &quot;0"/>
    <numFmt numFmtId="169" formatCode="_(* #,##0.0_);_(* \(#,##0.0\);_(* &quot;-&quot;??_);_(@_)"/>
    <numFmt numFmtId="170" formatCode="mmm\ yyyy"/>
    <numFmt numFmtId="171" formatCode="[$-409]mmm\-yy;@"/>
    <numFmt numFmtId="172" formatCode="[$-409]d\-mmm\-yy;@"/>
    <numFmt numFmtId="173" formatCode="&quot;₹&quot;\ 0.00&quot; Crores&quot;"/>
    <numFmt numFmtId="174" formatCode="_(&quot;$&quot;* #,##0.00_);_(&quot;$&quot;* \(#,##0.00\);_(&quot;$&quot;* &quot;-&quot;??_);_(@_)"/>
    <numFmt numFmtId="175" formatCode="_(* #,##0_);_(* \(#,##0\);_(* &quot;-&quot;_);@_)"/>
    <numFmt numFmtId="176" formatCode="#,##0_);\(#,##0\);&quot;-  &quot;;&quot; &quot;@&quot; &quot;"/>
    <numFmt numFmtId="177" formatCode="0.00%_);\-0.00%_);&quot;-  &quot;;&quot; &quot;@&quot; &quot;"/>
    <numFmt numFmtId="178" formatCode="0_);\(0\)"/>
    <numFmt numFmtId="179" formatCode="[$€-2]\ #,##0;[Red]\-[$€-2]\ #,##0"/>
    <numFmt numFmtId="180" formatCode="_-* #,##0.00_-;\-* #,##0.00_-;_-* &quot;-&quot;??_-;_-@_-"/>
    <numFmt numFmtId="181" formatCode="##\ &quot;Years&quot;"/>
    <numFmt numFmtId="182" formatCode="0.0%"/>
    <numFmt numFmtId="190" formatCode="&quot;₹&quot;\ #,##0.00"/>
  </numFmts>
  <fonts count="37" x14ac:knownFonts="1">
    <font>
      <sz val="11"/>
      <color theme="1"/>
      <name val="Calibri"/>
      <family val="2"/>
      <scheme val="minor"/>
    </font>
    <font>
      <b/>
      <sz val="11"/>
      <color theme="0"/>
      <name val="Calibri"/>
      <family val="2"/>
      <scheme val="minor"/>
    </font>
    <font>
      <b/>
      <sz val="11"/>
      <color theme="1"/>
      <name val="Calibri"/>
      <family val="2"/>
      <scheme val="minor"/>
    </font>
    <font>
      <sz val="10"/>
      <color theme="1"/>
      <name val="Arial"/>
      <family val="2"/>
    </font>
    <font>
      <sz val="11"/>
      <name val="Calibri"/>
      <family val="2"/>
      <scheme val="minor"/>
    </font>
    <font>
      <b/>
      <sz val="11"/>
      <color theme="4"/>
      <name val="Calibri"/>
      <family val="2"/>
      <scheme val="minor"/>
    </font>
    <font>
      <b/>
      <i/>
      <sz val="11"/>
      <color theme="1"/>
      <name val="Calibri"/>
      <family val="2"/>
      <scheme val="minor"/>
    </font>
    <font>
      <b/>
      <sz val="10"/>
      <color theme="1"/>
      <name val="Arial"/>
      <family val="2"/>
    </font>
    <font>
      <i/>
      <sz val="9"/>
      <color theme="1"/>
      <name val="Calibri"/>
      <family val="2"/>
      <scheme val="minor"/>
    </font>
    <font>
      <sz val="11"/>
      <color theme="1"/>
      <name val="Calibri"/>
      <family val="2"/>
      <scheme val="minor"/>
    </font>
    <font>
      <i/>
      <sz val="11"/>
      <color theme="1"/>
      <name val="Calibri"/>
      <family val="2"/>
      <scheme val="minor"/>
    </font>
    <font>
      <sz val="11"/>
      <color theme="4"/>
      <name val="Calibri"/>
      <family val="2"/>
      <scheme val="minor"/>
    </font>
    <font>
      <u/>
      <sz val="11"/>
      <color theme="10"/>
      <name val="Calibri"/>
      <family val="2"/>
      <scheme val="minor"/>
    </font>
    <font>
      <b/>
      <sz val="9"/>
      <color theme="1"/>
      <name val="Arial"/>
      <family val="2"/>
    </font>
    <font>
      <sz val="9"/>
      <color theme="1"/>
      <name val="Arial"/>
      <family val="2"/>
    </font>
    <font>
      <b/>
      <sz val="14"/>
      <color rgb="FF000000"/>
      <name val="Calibri"/>
      <family val="2"/>
    </font>
    <font>
      <b/>
      <sz val="11"/>
      <color rgb="FF000000"/>
      <name val="Calibri"/>
      <family val="2"/>
    </font>
    <font>
      <sz val="11"/>
      <color rgb="FF000000"/>
      <name val="Calibri"/>
      <family val="2"/>
    </font>
    <font>
      <b/>
      <sz val="14"/>
      <color theme="0"/>
      <name val="Calibri"/>
      <family val="2"/>
      <scheme val="minor"/>
    </font>
    <font>
      <b/>
      <sz val="9"/>
      <color theme="0"/>
      <name val="Arial"/>
      <family val="2"/>
    </font>
    <font>
      <i/>
      <sz val="9"/>
      <color theme="1"/>
      <name val="Arial"/>
      <family val="2"/>
    </font>
    <font>
      <b/>
      <sz val="9"/>
      <name val="Arial"/>
      <family val="2"/>
    </font>
    <font>
      <sz val="10"/>
      <name val="Arial"/>
      <family val="2"/>
    </font>
    <font>
      <sz val="9"/>
      <color theme="1"/>
      <name val="Calibri"/>
      <family val="2"/>
      <scheme val="minor"/>
    </font>
    <font>
      <sz val="11"/>
      <color indexed="8"/>
      <name val="Calibri"/>
      <family val="2"/>
    </font>
    <font>
      <sz val="10"/>
      <color theme="1"/>
      <name val="Calibri"/>
      <family val="2"/>
      <scheme val="minor"/>
    </font>
    <font>
      <u/>
      <sz val="10"/>
      <color indexed="36"/>
      <name val="Arial"/>
      <family val="2"/>
    </font>
    <font>
      <sz val="10"/>
      <color indexed="8"/>
      <name val="Calibri"/>
      <family val="2"/>
    </font>
    <font>
      <b/>
      <sz val="9"/>
      <color theme="1"/>
      <name val="Calibri"/>
      <family val="2"/>
      <scheme val="minor"/>
    </font>
    <font>
      <b/>
      <sz val="14"/>
      <color theme="1"/>
      <name val="Calibri"/>
      <family val="2"/>
      <scheme val="minor"/>
    </font>
    <font>
      <sz val="11"/>
      <color theme="10"/>
      <name val="Calibri"/>
      <family val="2"/>
      <scheme val="minor"/>
    </font>
    <font>
      <b/>
      <sz val="11"/>
      <name val="Calibri"/>
      <family val="2"/>
      <scheme val="minor"/>
    </font>
    <font>
      <sz val="11"/>
      <color theme="1"/>
      <name val="Arial"/>
      <family val="2"/>
    </font>
    <font>
      <vertAlign val="superscript"/>
      <sz val="11"/>
      <color theme="1"/>
      <name val="Arial"/>
      <family val="2"/>
    </font>
    <font>
      <sz val="11"/>
      <color rgb="FFFF0000"/>
      <name val="Calibri"/>
      <family val="2"/>
      <scheme val="minor"/>
    </font>
    <font>
      <sz val="11"/>
      <color theme="0"/>
      <name val="Calibri"/>
      <family val="2"/>
      <scheme val="minor"/>
    </font>
    <font>
      <b/>
      <sz val="9"/>
      <color rgb="FFFF0000"/>
      <name val="Arial"/>
      <family val="2"/>
    </font>
  </fonts>
  <fills count="8">
    <fill>
      <patternFill patternType="none"/>
    </fill>
    <fill>
      <patternFill patternType="gray125"/>
    </fill>
    <fill>
      <patternFill patternType="solid">
        <fgColor rgb="FF002060"/>
        <bgColor indexed="64"/>
      </patternFill>
    </fill>
    <fill>
      <patternFill patternType="solid">
        <fgColor theme="5" tint="-0.499984740745262"/>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rgb="FFFFFF00"/>
        <bgColor indexed="64"/>
      </patternFill>
    </fill>
    <fill>
      <patternFill patternType="solid">
        <fgColor rgb="FF00B050"/>
        <bgColor indexed="64"/>
      </patternFill>
    </fill>
  </fills>
  <borders count="2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s>
  <cellStyleXfs count="28990">
    <xf numFmtId="0" fontId="0" fillId="0" borderId="0"/>
    <xf numFmtId="0" fontId="3" fillId="0" borderId="0"/>
    <xf numFmtId="165" fontId="3" fillId="0" borderId="0" applyFont="0" applyFill="0" applyBorder="0" applyAlignment="0" applyProtection="0"/>
    <xf numFmtId="43" fontId="9" fillId="0" borderId="0" applyFont="0" applyFill="0" applyBorder="0" applyAlignment="0" applyProtection="0"/>
    <xf numFmtId="9" fontId="9" fillId="0" borderId="0" applyFont="0" applyFill="0" applyBorder="0" applyAlignment="0" applyProtection="0"/>
    <xf numFmtId="0" fontId="12" fillId="0" borderId="0" applyNumberFormat="0" applyFill="0" applyBorder="0" applyAlignment="0" applyProtection="0"/>
    <xf numFmtId="165"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22" fillId="0" borderId="0"/>
    <xf numFmtId="9" fontId="2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76" fontId="9" fillId="0" borderId="0" applyFont="0" applyFill="0" applyBorder="0" applyProtection="0">
      <alignment vertical="top"/>
    </xf>
    <xf numFmtId="177" fontId="9" fillId="0" borderId="0" applyFont="0" applyFill="0" applyBorder="0" applyProtection="0">
      <alignment vertical="top"/>
    </xf>
    <xf numFmtId="175" fontId="23" fillId="0" borderId="0"/>
    <xf numFmtId="43" fontId="9" fillId="0" borderId="0" applyFont="0" applyFill="0" applyBorder="0" applyAlignment="0" applyProtection="0"/>
    <xf numFmtId="43" fontId="9" fillId="0" borderId="0" applyFont="0" applyFill="0" applyBorder="0" applyAlignment="0" applyProtection="0"/>
    <xf numFmtId="0" fontId="22" fillId="0" borderId="0"/>
    <xf numFmtId="9" fontId="22" fillId="0" borderId="0" applyFont="0" applyFill="0" applyBorder="0" applyAlignment="0" applyProtection="0"/>
    <xf numFmtId="174" fontId="9" fillId="0" borderId="0" applyFont="0" applyFill="0" applyBorder="0" applyAlignment="0" applyProtection="0"/>
    <xf numFmtId="43" fontId="22"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8" fontId="25" fillId="0" borderId="0" applyFont="0" applyFill="0" applyBorder="0" applyAlignment="0" applyProtection="0"/>
    <xf numFmtId="43" fontId="25" fillId="0" borderId="0" applyFont="0" applyFill="0" applyBorder="0" applyAlignment="0" applyProtection="0"/>
    <xf numFmtId="0" fontId="22" fillId="0" borderId="0"/>
    <xf numFmtId="0" fontId="2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2" fillId="0" borderId="0" applyNumberFormat="0" applyFont="0" applyFill="0" applyBorder="0" applyAlignment="0" applyProtection="0"/>
    <xf numFmtId="43" fontId="22"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2" fillId="0" borderId="0" applyFont="0" applyFill="0" applyBorder="0" applyAlignment="0" applyProtection="0"/>
    <xf numFmtId="43" fontId="24"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4" fillId="0" borderId="0" applyFont="0" applyFill="0" applyBorder="0" applyAlignment="0" applyProtection="0"/>
    <xf numFmtId="43" fontId="22" fillId="0" borderId="0" applyFont="0" applyFill="0" applyBorder="0" applyAlignment="0" applyProtection="0"/>
    <xf numFmtId="43" fontId="24"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26" fillId="0" borderId="0" applyNumberFormat="0" applyFill="0" applyBorder="0" applyAlignment="0" applyProtection="0">
      <alignment vertical="top"/>
      <protection locked="0"/>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2" fillId="0" borderId="0"/>
    <xf numFmtId="0" fontId="2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2" fillId="0" borderId="0"/>
    <xf numFmtId="0" fontId="22" fillId="0" borderId="0"/>
    <xf numFmtId="0" fontId="2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2" fillId="0" borderId="0"/>
    <xf numFmtId="0" fontId="22" fillId="0" borderId="0"/>
    <xf numFmtId="0" fontId="2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22"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179" fontId="9" fillId="0" borderId="0"/>
    <xf numFmtId="43" fontId="9" fillId="0" borderId="0" applyFont="0" applyFill="0" applyBorder="0" applyAlignment="0" applyProtection="0"/>
    <xf numFmtId="9" fontId="9" fillId="0" borderId="0" applyFont="0" applyFill="0" applyBorder="0" applyAlignment="0" applyProtection="0"/>
    <xf numFmtId="43" fontId="9" fillId="0" borderId="0" applyFont="0" applyFill="0" applyBorder="0" applyAlignment="0" applyProtection="0"/>
    <xf numFmtId="179" fontId="9" fillId="0" borderId="0"/>
    <xf numFmtId="0" fontId="9" fillId="0" borderId="0"/>
    <xf numFmtId="0" fontId="9" fillId="0" borderId="0"/>
    <xf numFmtId="43" fontId="9" fillId="0" borderId="0" applyFont="0" applyFill="0" applyBorder="0" applyAlignment="0" applyProtection="0"/>
    <xf numFmtId="43" fontId="25"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0" fontId="9" fillId="0" borderId="0"/>
    <xf numFmtId="0" fontId="24" fillId="0" borderId="0"/>
    <xf numFmtId="0" fontId="22" fillId="0" borderId="0"/>
    <xf numFmtId="0" fontId="22" fillId="0" borderId="0"/>
    <xf numFmtId="0" fontId="22" fillId="0" borderId="0"/>
    <xf numFmtId="43" fontId="24" fillId="0" borderId="0" applyFont="0" applyFill="0" applyBorder="0" applyAlignment="0" applyProtection="0"/>
    <xf numFmtId="43" fontId="25" fillId="0" borderId="0" applyFont="0" applyFill="0" applyBorder="0" applyAlignment="0" applyProtection="0"/>
    <xf numFmtId="0" fontId="22" fillId="0" borderId="0"/>
    <xf numFmtId="0" fontId="22" fillId="0" borderId="0"/>
    <xf numFmtId="0" fontId="22" fillId="0" borderId="0"/>
    <xf numFmtId="0" fontId="24" fillId="0" borderId="0"/>
    <xf numFmtId="0" fontId="24" fillId="0" borderId="0"/>
    <xf numFmtId="0" fontId="22" fillId="0" borderId="0"/>
    <xf numFmtId="0" fontId="22" fillId="0" borderId="0"/>
    <xf numFmtId="0" fontId="22" fillId="0" borderId="0"/>
    <xf numFmtId="0" fontId="24" fillId="0" borderId="0"/>
    <xf numFmtId="0" fontId="22" fillId="0" borderId="0"/>
    <xf numFmtId="0" fontId="22" fillId="0" borderId="0"/>
    <xf numFmtId="0" fontId="22" fillId="0" borderId="0"/>
    <xf numFmtId="0" fontId="22" fillId="0" borderId="0"/>
    <xf numFmtId="0" fontId="22" fillId="0" borderId="0"/>
    <xf numFmtId="0" fontId="22" fillId="0" borderId="0"/>
    <xf numFmtId="0" fontId="24" fillId="0" borderId="0"/>
    <xf numFmtId="0" fontId="24" fillId="0" borderId="0"/>
    <xf numFmtId="0" fontId="22" fillId="0" borderId="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22" fillId="0" borderId="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0" fontId="22" fillId="0" borderId="0"/>
    <xf numFmtId="0" fontId="22" fillId="0" borderId="0"/>
    <xf numFmtId="0" fontId="22" fillId="0" borderId="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0" fontId="24" fillId="0" borderId="0"/>
    <xf numFmtId="0" fontId="24" fillId="0" borderId="0"/>
    <xf numFmtId="0" fontId="22" fillId="0" borderId="0"/>
    <xf numFmtId="0" fontId="22" fillId="0" borderId="0"/>
    <xf numFmtId="0" fontId="22" fillId="0" borderId="0"/>
    <xf numFmtId="0" fontId="24" fillId="0" borderId="0"/>
    <xf numFmtId="0" fontId="22" fillId="0" borderId="0"/>
    <xf numFmtId="0" fontId="22" fillId="0" borderId="0"/>
    <xf numFmtId="0" fontId="24" fillId="0" borderId="0"/>
    <xf numFmtId="0" fontId="22" fillId="0" borderId="0"/>
    <xf numFmtId="0" fontId="22" fillId="0" borderId="0"/>
    <xf numFmtId="0" fontId="22" fillId="0" borderId="0"/>
    <xf numFmtId="0" fontId="22" fillId="0" borderId="0"/>
    <xf numFmtId="0" fontId="22" fillId="0" borderId="0"/>
    <xf numFmtId="0" fontId="22" fillId="0" borderId="0"/>
    <xf numFmtId="0" fontId="24"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4" fillId="0" borderId="0"/>
    <xf numFmtId="0" fontId="24" fillId="0" borderId="0"/>
    <xf numFmtId="43" fontId="24"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4" fillId="0" borderId="0"/>
    <xf numFmtId="0" fontId="24" fillId="0" borderId="0"/>
    <xf numFmtId="0" fontId="24" fillId="0" borderId="0"/>
    <xf numFmtId="0" fontId="24" fillId="0" borderId="0"/>
    <xf numFmtId="0" fontId="24" fillId="0" borderId="0"/>
    <xf numFmtId="0" fontId="22" fillId="0" borderId="0"/>
    <xf numFmtId="0" fontId="22" fillId="0" borderId="0"/>
    <xf numFmtId="0" fontId="22" fillId="0" borderId="0"/>
    <xf numFmtId="0" fontId="22" fillId="0" borderId="0"/>
    <xf numFmtId="0" fontId="22" fillId="0" borderId="0"/>
    <xf numFmtId="0" fontId="22" fillId="0" borderId="0"/>
    <xf numFmtId="0" fontId="24"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4" fillId="0" borderId="0"/>
    <xf numFmtId="0" fontId="24" fillId="0" borderId="0"/>
    <xf numFmtId="0" fontId="22" fillId="0" borderId="0"/>
    <xf numFmtId="0" fontId="22" fillId="0" borderId="0"/>
    <xf numFmtId="0" fontId="22" fillId="0" borderId="0"/>
    <xf numFmtId="0" fontId="22" fillId="0" borderId="0"/>
    <xf numFmtId="0" fontId="24" fillId="0" borderId="0"/>
    <xf numFmtId="0" fontId="22" fillId="0" borderId="0"/>
    <xf numFmtId="0" fontId="22" fillId="0" borderId="0"/>
    <xf numFmtId="0" fontId="22" fillId="0" borderId="0"/>
    <xf numFmtId="0" fontId="24" fillId="0" borderId="0"/>
    <xf numFmtId="0" fontId="24" fillId="0" borderId="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0" fontId="24" fillId="0" borderId="0"/>
    <xf numFmtId="0" fontId="22" fillId="0" borderId="0"/>
    <xf numFmtId="0" fontId="22" fillId="0" borderId="0"/>
    <xf numFmtId="0" fontId="24" fillId="0" borderId="0"/>
    <xf numFmtId="0" fontId="22" fillId="0" borderId="0"/>
    <xf numFmtId="0" fontId="22" fillId="0" borderId="0"/>
    <xf numFmtId="0" fontId="22" fillId="0" borderId="0"/>
    <xf numFmtId="0" fontId="22" fillId="0" borderId="0"/>
    <xf numFmtId="0" fontId="22" fillId="0" borderId="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0" fontId="22" fillId="0" borderId="0"/>
    <xf numFmtId="0" fontId="24" fillId="0" borderId="0"/>
    <xf numFmtId="0" fontId="24"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4" fillId="0" borderId="0"/>
    <xf numFmtId="43" fontId="24"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4" fillId="0" borderId="0"/>
    <xf numFmtId="0" fontId="24" fillId="0" borderId="0"/>
    <xf numFmtId="0" fontId="24" fillId="0" borderId="0"/>
    <xf numFmtId="0" fontId="24" fillId="0" borderId="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4" fillId="0" borderId="0"/>
    <xf numFmtId="0" fontId="22" fillId="0" borderId="0"/>
    <xf numFmtId="0" fontId="22" fillId="0" borderId="0"/>
    <xf numFmtId="0" fontId="22" fillId="0" borderId="0"/>
    <xf numFmtId="0" fontId="22" fillId="0" borderId="0"/>
    <xf numFmtId="0" fontId="22" fillId="0" borderId="0"/>
    <xf numFmtId="0" fontId="24" fillId="0" borderId="0"/>
    <xf numFmtId="0" fontId="22" fillId="0" borderId="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0" fontId="22" fillId="0" borderId="0"/>
    <xf numFmtId="0" fontId="22" fillId="0" borderId="0"/>
    <xf numFmtId="0" fontId="22" fillId="0" borderId="0"/>
    <xf numFmtId="0" fontId="22" fillId="0" borderId="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4" fillId="0" borderId="0"/>
    <xf numFmtId="0" fontId="24" fillId="0" borderId="0"/>
    <xf numFmtId="43" fontId="24"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43" fontId="24"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0" fontId="22" fillId="0" borderId="0"/>
    <xf numFmtId="0" fontId="22" fillId="0" borderId="0"/>
    <xf numFmtId="0" fontId="22" fillId="0" borderId="0"/>
    <xf numFmtId="43" fontId="24" fillId="0" borderId="0" applyFont="0" applyFill="0" applyBorder="0" applyAlignment="0" applyProtection="0"/>
    <xf numFmtId="0" fontId="22" fillId="0" borderId="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4"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4" fillId="0" borderId="0"/>
    <xf numFmtId="0" fontId="24"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0" fontId="22" fillId="0" borderId="0"/>
    <xf numFmtId="0" fontId="24" fillId="0" borderId="0"/>
    <xf numFmtId="0" fontId="22" fillId="0" borderId="0"/>
    <xf numFmtId="0" fontId="22" fillId="0" borderId="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4" fillId="0" borderId="0"/>
    <xf numFmtId="0" fontId="24" fillId="0" borderId="0"/>
    <xf numFmtId="0" fontId="22" fillId="0" borderId="0"/>
    <xf numFmtId="0" fontId="22" fillId="0" borderId="0"/>
    <xf numFmtId="0" fontId="22" fillId="0" borderId="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0" fontId="22" fillId="0" borderId="0"/>
    <xf numFmtId="0" fontId="22" fillId="0" borderId="0"/>
    <xf numFmtId="0" fontId="22" fillId="0" borderId="0"/>
    <xf numFmtId="0" fontId="22" fillId="0" borderId="0"/>
    <xf numFmtId="0" fontId="24" fillId="0" borderId="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4" fillId="0" borderId="0"/>
    <xf numFmtId="0" fontId="24"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0" fontId="22" fillId="0" borderId="0"/>
    <xf numFmtId="0" fontId="24" fillId="0" borderId="0"/>
    <xf numFmtId="0" fontId="24" fillId="0" borderId="0"/>
    <xf numFmtId="43" fontId="24" fillId="0" borderId="0" applyFont="0" applyFill="0" applyBorder="0" applyAlignment="0" applyProtection="0"/>
    <xf numFmtId="0" fontId="22" fillId="0" borderId="0"/>
    <xf numFmtId="0" fontId="22" fillId="0" borderId="0"/>
    <xf numFmtId="0" fontId="22" fillId="0" borderId="0"/>
    <xf numFmtId="0" fontId="22" fillId="0" borderId="0"/>
    <xf numFmtId="0" fontId="24" fillId="0" borderId="0"/>
    <xf numFmtId="0" fontId="24" fillId="0" borderId="0"/>
    <xf numFmtId="0" fontId="24" fillId="0" borderId="0"/>
    <xf numFmtId="43" fontId="24" fillId="0" borderId="0" applyFont="0" applyFill="0" applyBorder="0" applyAlignment="0" applyProtection="0"/>
    <xf numFmtId="0" fontId="22" fillId="0" borderId="0"/>
    <xf numFmtId="0" fontId="24" fillId="0" borderId="0"/>
    <xf numFmtId="0" fontId="22" fillId="0" borderId="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24" fillId="0" borderId="0"/>
    <xf numFmtId="43" fontId="24"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4" fillId="0" borderId="0"/>
    <xf numFmtId="0" fontId="22" fillId="0" borderId="0"/>
    <xf numFmtId="0" fontId="22" fillId="0" borderId="0"/>
    <xf numFmtId="0" fontId="22" fillId="0" borderId="0"/>
    <xf numFmtId="0" fontId="24"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4" fillId="0" borderId="0"/>
    <xf numFmtId="43" fontId="24"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2" fillId="0" borderId="0"/>
    <xf numFmtId="0" fontId="22" fillId="0" borderId="0"/>
    <xf numFmtId="0" fontId="22" fillId="0" borderId="0"/>
    <xf numFmtId="0" fontId="22" fillId="0" borderId="0"/>
    <xf numFmtId="0" fontId="24" fillId="0" borderId="0"/>
    <xf numFmtId="0" fontId="24" fillId="0" borderId="0"/>
    <xf numFmtId="43" fontId="24" fillId="0" borderId="0" applyFont="0" applyFill="0" applyBorder="0" applyAlignment="0" applyProtection="0"/>
    <xf numFmtId="0" fontId="22" fillId="0" borderId="0"/>
    <xf numFmtId="0" fontId="22" fillId="0" borderId="0"/>
    <xf numFmtId="0" fontId="24" fillId="0" borderId="0"/>
    <xf numFmtId="0" fontId="24"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4" fillId="0" borderId="0"/>
    <xf numFmtId="0" fontId="24" fillId="0" borderId="0"/>
    <xf numFmtId="43" fontId="24"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4"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4"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4" fillId="0" borderId="0"/>
    <xf numFmtId="0" fontId="24" fillId="0" borderId="0"/>
    <xf numFmtId="0" fontId="24"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4"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4" fillId="0" borderId="0"/>
    <xf numFmtId="0" fontId="22" fillId="0" borderId="0"/>
    <xf numFmtId="0" fontId="22" fillId="0" borderId="0"/>
    <xf numFmtId="0" fontId="22" fillId="0" borderId="0"/>
    <xf numFmtId="0" fontId="22" fillId="0" borderId="0"/>
    <xf numFmtId="0" fontId="22" fillId="0" borderId="0"/>
    <xf numFmtId="0" fontId="22" fillId="0" borderId="0"/>
    <xf numFmtId="0" fontId="24" fillId="0" borderId="0"/>
    <xf numFmtId="43" fontId="24"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4" fillId="0" borderId="0"/>
    <xf numFmtId="0" fontId="22" fillId="0" borderId="0"/>
    <xf numFmtId="0" fontId="22" fillId="0" borderId="0"/>
    <xf numFmtId="0" fontId="22" fillId="0" borderId="0"/>
    <xf numFmtId="0" fontId="22" fillId="0" borderId="0"/>
    <xf numFmtId="0" fontId="22" fillId="0" borderId="0"/>
    <xf numFmtId="0" fontId="22" fillId="0" borderId="0"/>
    <xf numFmtId="0" fontId="24"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4" fillId="0" borderId="0"/>
    <xf numFmtId="0" fontId="24" fillId="0" borderId="0"/>
    <xf numFmtId="0" fontId="22" fillId="0" borderId="0"/>
    <xf numFmtId="0" fontId="22" fillId="0" borderId="0"/>
    <xf numFmtId="0" fontId="22" fillId="0" borderId="0"/>
    <xf numFmtId="0" fontId="22" fillId="0" borderId="0"/>
    <xf numFmtId="0" fontId="22" fillId="0" borderId="0"/>
    <xf numFmtId="0" fontId="24" fillId="0" borderId="0"/>
    <xf numFmtId="0" fontId="22" fillId="0" borderId="0"/>
    <xf numFmtId="0" fontId="22" fillId="0" borderId="0"/>
    <xf numFmtId="0" fontId="22" fillId="0" borderId="0"/>
    <xf numFmtId="0" fontId="24" fillId="0" borderId="0"/>
    <xf numFmtId="0" fontId="24"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4" fillId="0" borderId="0"/>
    <xf numFmtId="0" fontId="22" fillId="0" borderId="0"/>
    <xf numFmtId="0" fontId="22" fillId="0" borderId="0"/>
    <xf numFmtId="0" fontId="22" fillId="0" borderId="0"/>
    <xf numFmtId="0" fontId="24"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4" fillId="0" borderId="0"/>
    <xf numFmtId="0" fontId="22" fillId="0" borderId="0"/>
    <xf numFmtId="0" fontId="22" fillId="0" borderId="0"/>
    <xf numFmtId="0" fontId="24" fillId="0" borderId="0"/>
    <xf numFmtId="0" fontId="24"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4" fillId="0" borderId="0"/>
    <xf numFmtId="0" fontId="22" fillId="0" borderId="0"/>
    <xf numFmtId="0" fontId="22" fillId="0" borderId="0"/>
    <xf numFmtId="0" fontId="22" fillId="0" borderId="0"/>
    <xf numFmtId="0" fontId="22" fillId="0" borderId="0"/>
    <xf numFmtId="0" fontId="22" fillId="0" borderId="0"/>
    <xf numFmtId="0" fontId="24" fillId="0" borderId="0"/>
    <xf numFmtId="0" fontId="24" fillId="0" borderId="0"/>
    <xf numFmtId="0" fontId="24" fillId="0" borderId="0"/>
    <xf numFmtId="0" fontId="24" fillId="0" borderId="0"/>
    <xf numFmtId="0" fontId="22" fillId="0" borderId="0"/>
    <xf numFmtId="0" fontId="22" fillId="0" borderId="0"/>
    <xf numFmtId="0" fontId="24" fillId="0" borderId="0"/>
    <xf numFmtId="0" fontId="22" fillId="0" borderId="0"/>
    <xf numFmtId="0" fontId="22" fillId="0" borderId="0"/>
    <xf numFmtId="0" fontId="22" fillId="0" borderId="0"/>
    <xf numFmtId="0" fontId="22"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4" fillId="0" borderId="0"/>
    <xf numFmtId="0" fontId="22" fillId="0" borderId="0"/>
    <xf numFmtId="0" fontId="22" fillId="0" borderId="0"/>
    <xf numFmtId="0" fontId="22" fillId="0" borderId="0"/>
    <xf numFmtId="0" fontId="22" fillId="0" borderId="0"/>
    <xf numFmtId="0" fontId="22" fillId="0" borderId="0"/>
    <xf numFmtId="0" fontId="24"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4" fillId="0" borderId="0"/>
    <xf numFmtId="0" fontId="22" fillId="0" borderId="0"/>
    <xf numFmtId="0" fontId="22" fillId="0" borderId="0"/>
    <xf numFmtId="0" fontId="22" fillId="0" borderId="0"/>
    <xf numFmtId="0" fontId="22" fillId="0" borderId="0"/>
    <xf numFmtId="0" fontId="22" fillId="0" borderId="0"/>
    <xf numFmtId="0" fontId="24"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4"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4"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4" fillId="0" borderId="0"/>
    <xf numFmtId="43" fontId="24" fillId="0" borderId="0" applyFont="0" applyFill="0" applyBorder="0" applyAlignment="0" applyProtection="0"/>
    <xf numFmtId="0" fontId="22" fillId="0" borderId="0"/>
    <xf numFmtId="0" fontId="22" fillId="0" borderId="0"/>
    <xf numFmtId="0" fontId="22" fillId="0" borderId="0"/>
    <xf numFmtId="0" fontId="24" fillId="0" borderId="0"/>
    <xf numFmtId="0" fontId="22" fillId="0" borderId="0"/>
    <xf numFmtId="0" fontId="22" fillId="0" borderId="0"/>
    <xf numFmtId="0" fontId="22" fillId="0" borderId="0"/>
    <xf numFmtId="0" fontId="22" fillId="0" borderId="0"/>
    <xf numFmtId="0" fontId="22" fillId="0" borderId="0"/>
    <xf numFmtId="0" fontId="24" fillId="0" borderId="0"/>
    <xf numFmtId="0" fontId="22" fillId="0" borderId="0"/>
    <xf numFmtId="0" fontId="24" fillId="0" borderId="0"/>
    <xf numFmtId="0" fontId="24" fillId="0" borderId="0"/>
    <xf numFmtId="0" fontId="22" fillId="0" borderId="0"/>
    <xf numFmtId="0" fontId="24" fillId="0" borderId="0"/>
    <xf numFmtId="0" fontId="22" fillId="0" borderId="0"/>
    <xf numFmtId="0" fontId="24" fillId="0" borderId="0"/>
    <xf numFmtId="0" fontId="22" fillId="0" borderId="0"/>
    <xf numFmtId="0" fontId="22" fillId="0" borderId="0"/>
    <xf numFmtId="0" fontId="24" fillId="0" borderId="0"/>
    <xf numFmtId="0" fontId="24" fillId="0" borderId="0"/>
    <xf numFmtId="0" fontId="22" fillId="0" borderId="0"/>
    <xf numFmtId="0" fontId="24"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4" fillId="0" borderId="0" applyFont="0" applyFill="0" applyBorder="0" applyAlignment="0" applyProtection="0"/>
    <xf numFmtId="0" fontId="22" fillId="0" borderId="0"/>
    <xf numFmtId="0" fontId="22" fillId="0" borderId="0"/>
    <xf numFmtId="0" fontId="22" fillId="0" borderId="0"/>
    <xf numFmtId="0" fontId="24" fillId="0" borderId="0"/>
    <xf numFmtId="0" fontId="22" fillId="0" borderId="0"/>
    <xf numFmtId="0" fontId="22" fillId="0" borderId="0"/>
    <xf numFmtId="0" fontId="22" fillId="0" borderId="0"/>
    <xf numFmtId="0" fontId="22" fillId="0" borderId="0"/>
    <xf numFmtId="0" fontId="24"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4" fillId="0" borderId="0"/>
    <xf numFmtId="43" fontId="24" fillId="0" borderId="0" applyFont="0" applyFill="0" applyBorder="0" applyAlignment="0" applyProtection="0"/>
    <xf numFmtId="0" fontId="22" fillId="0" borderId="0"/>
    <xf numFmtId="0" fontId="22" fillId="0" borderId="0"/>
    <xf numFmtId="0" fontId="22" fillId="0" borderId="0"/>
    <xf numFmtId="0" fontId="24" fillId="0" borderId="0"/>
    <xf numFmtId="0" fontId="22" fillId="0" borderId="0"/>
    <xf numFmtId="0" fontId="22" fillId="0" borderId="0"/>
    <xf numFmtId="0" fontId="22" fillId="0" borderId="0"/>
    <xf numFmtId="0" fontId="24" fillId="0" borderId="0"/>
    <xf numFmtId="0" fontId="22" fillId="0" borderId="0"/>
    <xf numFmtId="0" fontId="22" fillId="0" borderId="0"/>
    <xf numFmtId="0" fontId="22" fillId="0" borderId="0"/>
    <xf numFmtId="0" fontId="22" fillId="0" borderId="0"/>
    <xf numFmtId="0" fontId="22" fillId="0" borderId="0"/>
    <xf numFmtId="0" fontId="24" fillId="0" borderId="0"/>
    <xf numFmtId="0" fontId="24" fillId="0" borderId="0"/>
    <xf numFmtId="0" fontId="24" fillId="0" borderId="0"/>
    <xf numFmtId="43" fontId="24" fillId="0" borderId="0" applyFont="0" applyFill="0" applyBorder="0" applyAlignment="0" applyProtection="0"/>
    <xf numFmtId="0" fontId="22" fillId="0" borderId="0"/>
    <xf numFmtId="0" fontId="22" fillId="0" borderId="0"/>
    <xf numFmtId="0" fontId="24" fillId="0" borderId="0"/>
    <xf numFmtId="0" fontId="24" fillId="0" borderId="0"/>
    <xf numFmtId="0" fontId="22" fillId="0" borderId="0"/>
    <xf numFmtId="0" fontId="24" fillId="0" borderId="0"/>
    <xf numFmtId="0" fontId="22" fillId="0" borderId="0"/>
    <xf numFmtId="0" fontId="22" fillId="0" borderId="0"/>
    <xf numFmtId="0" fontId="22" fillId="0" borderId="0"/>
    <xf numFmtId="0" fontId="22" fillId="0" borderId="0"/>
    <xf numFmtId="0" fontId="22" fillId="0" borderId="0"/>
    <xf numFmtId="43" fontId="24"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4" fillId="0" borderId="0"/>
    <xf numFmtId="0" fontId="24" fillId="0" borderId="0"/>
    <xf numFmtId="43" fontId="24"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4" fillId="0" borderId="0"/>
    <xf numFmtId="0" fontId="24" fillId="0" borderId="0"/>
    <xf numFmtId="0" fontId="24"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4" fillId="0" borderId="0"/>
    <xf numFmtId="0" fontId="24" fillId="0" borderId="0"/>
    <xf numFmtId="0" fontId="24" fillId="0" borderId="0"/>
    <xf numFmtId="43" fontId="24"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2" fillId="0" borderId="0"/>
    <xf numFmtId="0" fontId="22" fillId="0" borderId="0"/>
    <xf numFmtId="0" fontId="24" fillId="0" borderId="0"/>
    <xf numFmtId="0" fontId="24" fillId="0" borderId="0"/>
    <xf numFmtId="0" fontId="22" fillId="0" borderId="0"/>
    <xf numFmtId="0" fontId="22" fillId="0" borderId="0"/>
    <xf numFmtId="0" fontId="22" fillId="0" borderId="0"/>
    <xf numFmtId="43" fontId="24"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4" fillId="0" borderId="0"/>
    <xf numFmtId="0" fontId="22" fillId="0" borderId="0"/>
    <xf numFmtId="0" fontId="22" fillId="0" borderId="0"/>
    <xf numFmtId="0" fontId="22" fillId="0" borderId="0"/>
    <xf numFmtId="0" fontId="22" fillId="0" borderId="0"/>
    <xf numFmtId="0" fontId="22" fillId="0" borderId="0"/>
    <xf numFmtId="0" fontId="24"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4"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4" fillId="0" borderId="0"/>
    <xf numFmtId="0" fontId="24"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4" fillId="0" borderId="0"/>
    <xf numFmtId="0" fontId="24" fillId="0" borderId="0"/>
    <xf numFmtId="0" fontId="24" fillId="0" borderId="0"/>
    <xf numFmtId="43" fontId="24" fillId="0" borderId="0" applyFont="0" applyFill="0" applyBorder="0" applyAlignment="0" applyProtection="0"/>
    <xf numFmtId="0" fontId="22" fillId="0" borderId="0"/>
    <xf numFmtId="0" fontId="22" fillId="0" borderId="0"/>
    <xf numFmtId="0" fontId="22" fillId="0" borderId="0"/>
    <xf numFmtId="0" fontId="24" fillId="0" borderId="0"/>
    <xf numFmtId="0" fontId="22" fillId="0" borderId="0"/>
    <xf numFmtId="0" fontId="24" fillId="0" borderId="0"/>
    <xf numFmtId="0" fontId="22" fillId="0" borderId="0"/>
    <xf numFmtId="0" fontId="22" fillId="0" borderId="0"/>
    <xf numFmtId="0" fontId="22" fillId="0" borderId="0"/>
    <xf numFmtId="0" fontId="24" fillId="0" borderId="0"/>
    <xf numFmtId="0" fontId="22" fillId="0" borderId="0"/>
    <xf numFmtId="0" fontId="22" fillId="0" borderId="0"/>
    <xf numFmtId="0" fontId="22" fillId="0" borderId="0"/>
    <xf numFmtId="0" fontId="22" fillId="0" borderId="0"/>
    <xf numFmtId="0" fontId="22" fillId="0" borderId="0"/>
    <xf numFmtId="0" fontId="22" fillId="0" borderId="0"/>
    <xf numFmtId="0" fontId="24" fillId="0" borderId="0"/>
    <xf numFmtId="0" fontId="22" fillId="0" borderId="0"/>
    <xf numFmtId="0" fontId="22" fillId="0" borderId="0"/>
    <xf numFmtId="0" fontId="22" fillId="0" borderId="0"/>
    <xf numFmtId="0" fontId="22" fillId="0" borderId="0"/>
    <xf numFmtId="0" fontId="22" fillId="0" borderId="0"/>
    <xf numFmtId="0" fontId="22" fillId="0" borderId="0"/>
    <xf numFmtId="0" fontId="24" fillId="0" borderId="0"/>
    <xf numFmtId="0" fontId="22" fillId="0" borderId="0"/>
    <xf numFmtId="0" fontId="22" fillId="0" borderId="0"/>
    <xf numFmtId="0" fontId="24"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4"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4" fillId="0" borderId="0"/>
    <xf numFmtId="0" fontId="24" fillId="0" borderId="0"/>
    <xf numFmtId="0" fontId="24"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4" fillId="0" borderId="0" applyFont="0" applyFill="0" applyBorder="0" applyAlignment="0" applyProtection="0"/>
    <xf numFmtId="0" fontId="22" fillId="0" borderId="0"/>
    <xf numFmtId="0" fontId="24" fillId="0" borderId="0"/>
    <xf numFmtId="0" fontId="22" fillId="0" borderId="0"/>
    <xf numFmtId="0" fontId="22" fillId="0" borderId="0"/>
    <xf numFmtId="0" fontId="22" fillId="0" borderId="0"/>
    <xf numFmtId="0" fontId="22" fillId="0" borderId="0"/>
    <xf numFmtId="0" fontId="22" fillId="0" borderId="0"/>
    <xf numFmtId="0" fontId="24" fillId="0" borderId="0"/>
    <xf numFmtId="0" fontId="22" fillId="0" borderId="0"/>
    <xf numFmtId="0" fontId="22" fillId="0" borderId="0"/>
    <xf numFmtId="0" fontId="22" fillId="0" borderId="0"/>
    <xf numFmtId="0" fontId="22"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0" fontId="22" fillId="0" borderId="0"/>
    <xf numFmtId="0" fontId="22" fillId="0" borderId="0"/>
    <xf numFmtId="0" fontId="24" fillId="0" borderId="0"/>
    <xf numFmtId="0" fontId="22" fillId="0" borderId="0"/>
    <xf numFmtId="0" fontId="22" fillId="0" borderId="0"/>
    <xf numFmtId="0" fontId="24" fillId="0" borderId="0"/>
    <xf numFmtId="0" fontId="24" fillId="0" borderId="0"/>
    <xf numFmtId="0" fontId="24" fillId="0" borderId="0"/>
    <xf numFmtId="0" fontId="22" fillId="0" borderId="0"/>
    <xf numFmtId="0" fontId="22" fillId="0" borderId="0"/>
    <xf numFmtId="0" fontId="22" fillId="0" borderId="0"/>
    <xf numFmtId="0" fontId="24" fillId="0" borderId="0"/>
    <xf numFmtId="0" fontId="24" fillId="0" borderId="0"/>
    <xf numFmtId="0" fontId="22" fillId="0" borderId="0"/>
    <xf numFmtId="0" fontId="22" fillId="0" borderId="0"/>
    <xf numFmtId="43" fontId="24"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4"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4" fillId="0" borderId="0"/>
    <xf numFmtId="0" fontId="22" fillId="0" borderId="0"/>
    <xf numFmtId="0" fontId="22" fillId="0" borderId="0"/>
    <xf numFmtId="0" fontId="22" fillId="0" borderId="0"/>
    <xf numFmtId="0" fontId="22" fillId="0" borderId="0"/>
    <xf numFmtId="0" fontId="22" fillId="0" borderId="0"/>
    <xf numFmtId="0" fontId="24" fillId="0" borderId="0"/>
    <xf numFmtId="0" fontId="22" fillId="0" borderId="0"/>
    <xf numFmtId="0" fontId="22" fillId="0" borderId="0"/>
    <xf numFmtId="0" fontId="22" fillId="0" borderId="0"/>
    <xf numFmtId="0" fontId="22" fillId="0" borderId="0"/>
    <xf numFmtId="0" fontId="22" fillId="0" borderId="0"/>
    <xf numFmtId="0" fontId="24" fillId="0" borderId="0"/>
    <xf numFmtId="0" fontId="24" fillId="0" borderId="0"/>
    <xf numFmtId="0" fontId="22" fillId="0" borderId="0"/>
    <xf numFmtId="0" fontId="24" fillId="0" borderId="0"/>
    <xf numFmtId="0" fontId="22" fillId="0" borderId="0"/>
    <xf numFmtId="0" fontId="24" fillId="0" borderId="0"/>
    <xf numFmtId="43" fontId="24" fillId="0" borderId="0" applyFont="0" applyFill="0" applyBorder="0" applyAlignment="0" applyProtection="0"/>
    <xf numFmtId="0" fontId="22" fillId="0" borderId="0"/>
    <xf numFmtId="0" fontId="22" fillId="0" borderId="0"/>
    <xf numFmtId="0" fontId="24" fillId="0" borderId="0"/>
    <xf numFmtId="0" fontId="24"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4" fillId="0" borderId="0"/>
    <xf numFmtId="0" fontId="24" fillId="0" borderId="0"/>
    <xf numFmtId="43" fontId="24"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4"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0" fontId="22" fillId="0" borderId="0"/>
    <xf numFmtId="0" fontId="22" fillId="0" borderId="0"/>
    <xf numFmtId="0" fontId="24"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4" fillId="0" borderId="0"/>
    <xf numFmtId="43" fontId="24" fillId="0" borderId="0" applyFont="0" applyFill="0" applyBorder="0" applyAlignment="0" applyProtection="0"/>
    <xf numFmtId="0" fontId="22" fillId="0" borderId="0"/>
    <xf numFmtId="0" fontId="22" fillId="0" borderId="0"/>
    <xf numFmtId="0" fontId="22" fillId="0" borderId="0"/>
    <xf numFmtId="0" fontId="22" fillId="0" borderId="0"/>
    <xf numFmtId="0" fontId="24" fillId="0" borderId="0"/>
    <xf numFmtId="0" fontId="22" fillId="0" borderId="0"/>
    <xf numFmtId="0" fontId="22" fillId="0" borderId="0"/>
    <xf numFmtId="0" fontId="22" fillId="0" borderId="0"/>
    <xf numFmtId="0" fontId="24" fillId="0" borderId="0"/>
    <xf numFmtId="43" fontId="24" fillId="0" borderId="0" applyFont="0" applyFill="0" applyBorder="0" applyAlignment="0" applyProtection="0"/>
    <xf numFmtId="0" fontId="22" fillId="0" borderId="0"/>
    <xf numFmtId="0" fontId="22" fillId="0" borderId="0"/>
    <xf numFmtId="0" fontId="24" fillId="0" borderId="0"/>
    <xf numFmtId="0" fontId="22" fillId="0" borderId="0"/>
    <xf numFmtId="0" fontId="24" fillId="0" borderId="0"/>
    <xf numFmtId="0" fontId="22" fillId="0" borderId="0"/>
    <xf numFmtId="0" fontId="22" fillId="0" borderId="0"/>
    <xf numFmtId="0" fontId="22" fillId="0" borderId="0"/>
    <xf numFmtId="0" fontId="22" fillId="0" borderId="0"/>
    <xf numFmtId="0" fontId="22" fillId="0" borderId="0"/>
    <xf numFmtId="0" fontId="24"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4" fillId="0" borderId="0"/>
    <xf numFmtId="0" fontId="24" fillId="0" borderId="0"/>
    <xf numFmtId="0" fontId="22" fillId="0" borderId="0"/>
    <xf numFmtId="0" fontId="22" fillId="0" borderId="0"/>
    <xf numFmtId="0" fontId="22" fillId="0" borderId="0"/>
    <xf numFmtId="0" fontId="22" fillId="0" borderId="0"/>
    <xf numFmtId="0" fontId="22" fillId="0" borderId="0"/>
    <xf numFmtId="0" fontId="22" fillId="0" borderId="0"/>
    <xf numFmtId="0" fontId="24" fillId="0" borderId="0"/>
    <xf numFmtId="0" fontId="24" fillId="0" borderId="0"/>
    <xf numFmtId="0" fontId="22" fillId="0" borderId="0"/>
    <xf numFmtId="0" fontId="22" fillId="0" borderId="0"/>
    <xf numFmtId="0" fontId="22" fillId="0" borderId="0"/>
    <xf numFmtId="0" fontId="22" fillId="0" borderId="0"/>
    <xf numFmtId="0" fontId="24"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4" fillId="0" borderId="0"/>
    <xf numFmtId="0" fontId="24" fillId="0" borderId="0"/>
    <xf numFmtId="0" fontId="24" fillId="0" borderId="0"/>
    <xf numFmtId="43" fontId="24"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4"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4" fillId="0" borderId="0"/>
    <xf numFmtId="0" fontId="24" fillId="0" borderId="0"/>
    <xf numFmtId="0" fontId="22" fillId="0" borderId="0"/>
    <xf numFmtId="0" fontId="22" fillId="0" borderId="0"/>
    <xf numFmtId="0" fontId="22" fillId="0" borderId="0"/>
    <xf numFmtId="0" fontId="24" fillId="0" borderId="0"/>
    <xf numFmtId="0" fontId="24" fillId="0" borderId="0"/>
    <xf numFmtId="43" fontId="24"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4" fillId="0" borderId="0"/>
    <xf numFmtId="0" fontId="22" fillId="0" borderId="0"/>
    <xf numFmtId="0" fontId="22" fillId="0" borderId="0"/>
    <xf numFmtId="0" fontId="24" fillId="0" borderId="0"/>
    <xf numFmtId="0" fontId="22" fillId="0" borderId="0"/>
    <xf numFmtId="0" fontId="22" fillId="0" borderId="0"/>
    <xf numFmtId="0" fontId="22" fillId="0" borderId="0"/>
    <xf numFmtId="0" fontId="22" fillId="0" borderId="0"/>
    <xf numFmtId="0" fontId="24" fillId="0" borderId="0"/>
    <xf numFmtId="0" fontId="24"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4"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4" fillId="0" borderId="0"/>
    <xf numFmtId="0" fontId="24"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4" fillId="0" borderId="0"/>
    <xf numFmtId="43" fontId="24" fillId="0" borderId="0" applyFont="0" applyFill="0" applyBorder="0" applyAlignment="0" applyProtection="0"/>
    <xf numFmtId="0" fontId="22" fillId="0" borderId="0"/>
    <xf numFmtId="0" fontId="22" fillId="0" borderId="0"/>
    <xf numFmtId="0" fontId="22" fillId="0" borderId="0"/>
    <xf numFmtId="0" fontId="22" fillId="0" borderId="0"/>
    <xf numFmtId="0" fontId="24" fillId="0" borderId="0"/>
    <xf numFmtId="0" fontId="24"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4" fillId="0" borderId="0"/>
    <xf numFmtId="0" fontId="24" fillId="0" borderId="0"/>
    <xf numFmtId="0" fontId="22" fillId="0" borderId="0"/>
    <xf numFmtId="0" fontId="22" fillId="0" borderId="0"/>
    <xf numFmtId="0" fontId="22" fillId="0" borderId="0"/>
    <xf numFmtId="0" fontId="22" fillId="0" borderId="0"/>
    <xf numFmtId="0" fontId="22" fillId="0" borderId="0"/>
    <xf numFmtId="43" fontId="24" fillId="0" borderId="0" applyFont="0" applyFill="0" applyBorder="0" applyAlignment="0" applyProtection="0"/>
    <xf numFmtId="0" fontId="22" fillId="0" borderId="0"/>
    <xf numFmtId="0" fontId="22" fillId="0" borderId="0"/>
    <xf numFmtId="0" fontId="22" fillId="0" borderId="0"/>
    <xf numFmtId="0" fontId="22" fillId="0" borderId="0"/>
    <xf numFmtId="0" fontId="24" fillId="0" borderId="0"/>
    <xf numFmtId="0" fontId="24" fillId="0" borderId="0"/>
    <xf numFmtId="0" fontId="24"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4" fillId="0" borderId="0"/>
    <xf numFmtId="0" fontId="24" fillId="0" borderId="0"/>
    <xf numFmtId="0" fontId="24" fillId="0" borderId="0"/>
    <xf numFmtId="43" fontId="24"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4" fillId="0" borderId="0"/>
    <xf numFmtId="0" fontId="24" fillId="0" borderId="0"/>
    <xf numFmtId="43" fontId="24"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4" fillId="0" borderId="0"/>
    <xf numFmtId="0" fontId="24" fillId="0" borderId="0"/>
    <xf numFmtId="43" fontId="24"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4" fillId="0" borderId="0"/>
    <xf numFmtId="0" fontId="24"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4" fillId="0" borderId="0"/>
    <xf numFmtId="0" fontId="22" fillId="0" borderId="0"/>
    <xf numFmtId="0" fontId="22" fillId="0" borderId="0"/>
    <xf numFmtId="0" fontId="24"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4" fillId="0" borderId="0"/>
    <xf numFmtId="0" fontId="24" fillId="0" borderId="0"/>
    <xf numFmtId="0" fontId="24" fillId="0" borderId="0"/>
    <xf numFmtId="0" fontId="24" fillId="0" borderId="0"/>
    <xf numFmtId="0" fontId="24" fillId="0" borderId="0"/>
    <xf numFmtId="0" fontId="22" fillId="0" borderId="0"/>
    <xf numFmtId="0" fontId="22" fillId="0" borderId="0"/>
    <xf numFmtId="0" fontId="22" fillId="0" borderId="0"/>
    <xf numFmtId="0" fontId="24" fillId="0" borderId="0"/>
    <xf numFmtId="0" fontId="24" fillId="0" borderId="0"/>
    <xf numFmtId="0" fontId="22" fillId="0" borderId="0"/>
    <xf numFmtId="0" fontId="22" fillId="0" borderId="0"/>
    <xf numFmtId="0" fontId="22" fillId="0" borderId="0"/>
    <xf numFmtId="0" fontId="22" fillId="0" borderId="0"/>
    <xf numFmtId="0" fontId="22" fillId="0" borderId="0"/>
    <xf numFmtId="0" fontId="24" fillId="0" borderId="0"/>
    <xf numFmtId="0" fontId="22" fillId="0" borderId="0"/>
    <xf numFmtId="0" fontId="22" fillId="0" borderId="0"/>
    <xf numFmtId="0" fontId="22" fillId="0" borderId="0"/>
    <xf numFmtId="43" fontId="24" fillId="0" borderId="0" applyFont="0" applyFill="0" applyBorder="0" applyAlignment="0" applyProtection="0"/>
    <xf numFmtId="0" fontId="24" fillId="0" borderId="0"/>
    <xf numFmtId="0" fontId="22" fillId="0" borderId="0"/>
    <xf numFmtId="0" fontId="22" fillId="0" borderId="0"/>
    <xf numFmtId="43" fontId="24"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4" fillId="0" borderId="0"/>
    <xf numFmtId="0" fontId="22" fillId="0" borderId="0"/>
    <xf numFmtId="0" fontId="22" fillId="0" borderId="0"/>
    <xf numFmtId="0" fontId="22" fillId="0" borderId="0"/>
    <xf numFmtId="0" fontId="22" fillId="0" borderId="0"/>
    <xf numFmtId="0" fontId="24" fillId="0" borderId="0"/>
    <xf numFmtId="0" fontId="22" fillId="0" borderId="0"/>
    <xf numFmtId="0" fontId="22" fillId="0" borderId="0"/>
    <xf numFmtId="0" fontId="22" fillId="0" borderId="0"/>
    <xf numFmtId="0" fontId="22" fillId="0" borderId="0"/>
    <xf numFmtId="0" fontId="22" fillId="0" borderId="0"/>
    <xf numFmtId="0" fontId="22" fillId="0" borderId="0"/>
    <xf numFmtId="0" fontId="24" fillId="0" borderId="0"/>
    <xf numFmtId="0" fontId="24" fillId="0" borderId="0"/>
    <xf numFmtId="43" fontId="24"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4" fillId="0" borderId="0"/>
    <xf numFmtId="0" fontId="22" fillId="0" borderId="0"/>
    <xf numFmtId="0" fontId="22" fillId="0" borderId="0"/>
    <xf numFmtId="0" fontId="22" fillId="0" borderId="0"/>
    <xf numFmtId="0" fontId="22" fillId="0" borderId="0"/>
    <xf numFmtId="0" fontId="22" fillId="0" borderId="0"/>
    <xf numFmtId="0" fontId="24" fillId="0" borderId="0"/>
    <xf numFmtId="0" fontId="24" fillId="0" borderId="0"/>
    <xf numFmtId="0" fontId="22" fillId="0" borderId="0"/>
    <xf numFmtId="0" fontId="22" fillId="0" borderId="0"/>
    <xf numFmtId="0" fontId="22" fillId="0" borderId="0"/>
    <xf numFmtId="0" fontId="22" fillId="0" borderId="0"/>
    <xf numFmtId="0" fontId="22" fillId="0" borderId="0"/>
    <xf numFmtId="43" fontId="24" fillId="0" borderId="0" applyFont="0" applyFill="0" applyBorder="0" applyAlignment="0" applyProtection="0"/>
    <xf numFmtId="0" fontId="22" fillId="0" borderId="0"/>
    <xf numFmtId="0" fontId="22" fillId="0" borderId="0"/>
    <xf numFmtId="0" fontId="22" fillId="0" borderId="0"/>
    <xf numFmtId="0" fontId="22" fillId="0" borderId="0"/>
    <xf numFmtId="0" fontId="24" fillId="0" borderId="0"/>
    <xf numFmtId="43" fontId="24"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4"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4" fillId="0" borderId="0"/>
    <xf numFmtId="0" fontId="22" fillId="0" borderId="0"/>
    <xf numFmtId="0" fontId="22" fillId="0" borderId="0"/>
    <xf numFmtId="0" fontId="24" fillId="0" borderId="0"/>
    <xf numFmtId="0" fontId="22" fillId="0" borderId="0"/>
    <xf numFmtId="0" fontId="24" fillId="0" borderId="0"/>
    <xf numFmtId="43" fontId="24" fillId="0" borderId="0" applyFont="0" applyFill="0" applyBorder="0" applyAlignment="0" applyProtection="0"/>
    <xf numFmtId="0" fontId="22" fillId="0" borderId="0"/>
    <xf numFmtId="0" fontId="22" fillId="0" borderId="0"/>
    <xf numFmtId="0" fontId="22" fillId="0" borderId="0"/>
    <xf numFmtId="0" fontId="22" fillId="0" borderId="0"/>
    <xf numFmtId="0" fontId="24"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4" fillId="0" borderId="0"/>
    <xf numFmtId="0" fontId="22" fillId="0" borderId="0"/>
    <xf numFmtId="0" fontId="22" fillId="0" borderId="0"/>
    <xf numFmtId="0" fontId="24" fillId="0" borderId="0"/>
    <xf numFmtId="0" fontId="22" fillId="0" borderId="0"/>
    <xf numFmtId="0" fontId="22" fillId="0" borderId="0"/>
    <xf numFmtId="0" fontId="24" fillId="0" borderId="0"/>
    <xf numFmtId="0" fontId="24"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4" fillId="0" borderId="0"/>
    <xf numFmtId="0" fontId="22" fillId="0" borderId="0"/>
    <xf numFmtId="0" fontId="22" fillId="0" borderId="0"/>
    <xf numFmtId="0" fontId="22" fillId="0" borderId="0"/>
    <xf numFmtId="0" fontId="22" fillId="0" borderId="0"/>
    <xf numFmtId="0" fontId="24" fillId="0" borderId="0"/>
    <xf numFmtId="0" fontId="24" fillId="0" borderId="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4" fillId="0" borderId="0"/>
    <xf numFmtId="0" fontId="22" fillId="0" borderId="0"/>
    <xf numFmtId="0" fontId="22" fillId="0" borderId="0"/>
    <xf numFmtId="0" fontId="22" fillId="0" borderId="0"/>
    <xf numFmtId="0" fontId="22" fillId="0" borderId="0"/>
    <xf numFmtId="0" fontId="22" fillId="0" borderId="0"/>
    <xf numFmtId="0" fontId="24" fillId="0" borderId="0"/>
    <xf numFmtId="0" fontId="22" fillId="0" borderId="0"/>
    <xf numFmtId="0" fontId="22" fillId="0" borderId="0"/>
    <xf numFmtId="0" fontId="22" fillId="0" borderId="0"/>
    <xf numFmtId="0" fontId="22" fillId="0" borderId="0"/>
    <xf numFmtId="0" fontId="22" fillId="0" borderId="0"/>
    <xf numFmtId="0" fontId="24" fillId="0" borderId="0"/>
    <xf numFmtId="0" fontId="24" fillId="0" borderId="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4" fillId="0" borderId="0"/>
    <xf numFmtId="0" fontId="22" fillId="0" borderId="0"/>
    <xf numFmtId="43" fontId="24"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4" fillId="0" borderId="0"/>
    <xf numFmtId="0" fontId="22" fillId="0" borderId="0"/>
    <xf numFmtId="0" fontId="22" fillId="0" borderId="0"/>
    <xf numFmtId="0" fontId="24"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4"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4" fillId="0" borderId="0"/>
    <xf numFmtId="0" fontId="24"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4"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4" fillId="0" borderId="0"/>
    <xf numFmtId="0" fontId="24"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4" fillId="0" borderId="0"/>
    <xf numFmtId="0" fontId="22" fillId="0" borderId="0"/>
    <xf numFmtId="0" fontId="22" fillId="0" borderId="0"/>
    <xf numFmtId="0" fontId="22" fillId="0" borderId="0"/>
    <xf numFmtId="0" fontId="22" fillId="0" borderId="0"/>
    <xf numFmtId="0" fontId="22" fillId="0" borderId="0"/>
    <xf numFmtId="0" fontId="22" fillId="0" borderId="0"/>
    <xf numFmtId="0" fontId="24" fillId="0" borderId="0"/>
    <xf numFmtId="0" fontId="24"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4" fillId="0" borderId="0"/>
    <xf numFmtId="0" fontId="24" fillId="0" borderId="0"/>
    <xf numFmtId="0" fontId="24" fillId="0" borderId="0"/>
    <xf numFmtId="43" fontId="24" fillId="0" borderId="0" applyFont="0" applyFill="0" applyBorder="0" applyAlignment="0" applyProtection="0"/>
    <xf numFmtId="0" fontId="22" fillId="0" borderId="0"/>
    <xf numFmtId="0" fontId="22" fillId="0" borderId="0"/>
    <xf numFmtId="0" fontId="22" fillId="0" borderId="0"/>
    <xf numFmtId="0" fontId="24" fillId="0" borderId="0"/>
    <xf numFmtId="0" fontId="22" fillId="0" borderId="0"/>
    <xf numFmtId="0" fontId="22" fillId="0" borderId="0"/>
    <xf numFmtId="0" fontId="22" fillId="0" borderId="0"/>
    <xf numFmtId="0" fontId="24"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4" fillId="0" borderId="0"/>
    <xf numFmtId="0" fontId="22" fillId="0" borderId="0"/>
    <xf numFmtId="0" fontId="24" fillId="0" borderId="0"/>
    <xf numFmtId="0" fontId="22" fillId="0" borderId="0"/>
    <xf numFmtId="0" fontId="22" fillId="0" borderId="0"/>
    <xf numFmtId="0" fontId="22" fillId="0" borderId="0"/>
    <xf numFmtId="0" fontId="22" fillId="0" borderId="0"/>
    <xf numFmtId="0" fontId="22" fillId="0" borderId="0"/>
    <xf numFmtId="0" fontId="24"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4" fillId="0" borderId="0"/>
    <xf numFmtId="0" fontId="22" fillId="0" borderId="0"/>
    <xf numFmtId="0" fontId="24" fillId="0" borderId="0"/>
    <xf numFmtId="0" fontId="24"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4" fillId="0" borderId="0"/>
    <xf numFmtId="0" fontId="22" fillId="0" borderId="0"/>
    <xf numFmtId="0" fontId="22" fillId="0" borderId="0"/>
    <xf numFmtId="0" fontId="24" fillId="0" borderId="0"/>
    <xf numFmtId="0" fontId="22" fillId="0" borderId="0"/>
    <xf numFmtId="0" fontId="24" fillId="0" borderId="0"/>
    <xf numFmtId="0" fontId="22" fillId="0" borderId="0"/>
    <xf numFmtId="0" fontId="22" fillId="0" borderId="0"/>
    <xf numFmtId="0" fontId="22" fillId="0" borderId="0"/>
    <xf numFmtId="0" fontId="22" fillId="0" borderId="0"/>
    <xf numFmtId="0" fontId="22" fillId="0" borderId="0"/>
    <xf numFmtId="0" fontId="24" fillId="0" borderId="0"/>
    <xf numFmtId="0" fontId="22" fillId="0" borderId="0"/>
    <xf numFmtId="0" fontId="22" fillId="0" borderId="0"/>
    <xf numFmtId="0" fontId="22" fillId="0" borderId="0"/>
    <xf numFmtId="0" fontId="22" fillId="0" borderId="0"/>
    <xf numFmtId="0" fontId="22" fillId="0" borderId="0"/>
    <xf numFmtId="0" fontId="22" fillId="0" borderId="0"/>
    <xf numFmtId="0" fontId="24" fillId="0" borderId="0"/>
    <xf numFmtId="0" fontId="22" fillId="0" borderId="0"/>
    <xf numFmtId="0" fontId="22" fillId="0" borderId="0"/>
    <xf numFmtId="0" fontId="24" fillId="0" borderId="0"/>
    <xf numFmtId="0" fontId="24"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4" fillId="0" borderId="0"/>
    <xf numFmtId="0" fontId="24" fillId="0" borderId="0"/>
    <xf numFmtId="0" fontId="22" fillId="0" borderId="0"/>
    <xf numFmtId="0" fontId="22" fillId="0" borderId="0"/>
    <xf numFmtId="0" fontId="22" fillId="0" borderId="0"/>
    <xf numFmtId="43" fontId="24"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4" fillId="0" borderId="0"/>
    <xf numFmtId="0" fontId="22" fillId="0" borderId="0"/>
    <xf numFmtId="0" fontId="22" fillId="0" borderId="0"/>
    <xf numFmtId="0" fontId="22" fillId="0" borderId="0"/>
    <xf numFmtId="0" fontId="22" fillId="0" borderId="0"/>
    <xf numFmtId="0" fontId="24" fillId="0" borderId="0"/>
    <xf numFmtId="0" fontId="22" fillId="0" borderId="0"/>
    <xf numFmtId="0" fontId="22" fillId="0" borderId="0"/>
    <xf numFmtId="0" fontId="24" fillId="0" borderId="0"/>
    <xf numFmtId="43" fontId="24" fillId="0" borderId="0" applyFont="0" applyFill="0" applyBorder="0" applyAlignment="0" applyProtection="0"/>
    <xf numFmtId="0" fontId="22" fillId="0" borderId="0"/>
    <xf numFmtId="0" fontId="22" fillId="0" borderId="0"/>
    <xf numFmtId="0" fontId="24" fillId="0" borderId="0"/>
    <xf numFmtId="0" fontId="22" fillId="0" borderId="0"/>
    <xf numFmtId="0" fontId="22" fillId="0" borderId="0"/>
    <xf numFmtId="0" fontId="24" fillId="0" borderId="0"/>
    <xf numFmtId="0" fontId="22" fillId="0" borderId="0"/>
    <xf numFmtId="0" fontId="22" fillId="0" borderId="0"/>
    <xf numFmtId="0" fontId="22"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0" fontId="22" fillId="0" borderId="0"/>
    <xf numFmtId="0" fontId="24" fillId="0" borderId="0"/>
    <xf numFmtId="0" fontId="22" fillId="0" borderId="0"/>
    <xf numFmtId="0" fontId="22" fillId="0" borderId="0"/>
    <xf numFmtId="0" fontId="22" fillId="0" borderId="0"/>
    <xf numFmtId="43" fontId="24"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4" fillId="0" borderId="0"/>
    <xf numFmtId="0" fontId="22" fillId="0" borderId="0"/>
    <xf numFmtId="0" fontId="22" fillId="0" borderId="0"/>
    <xf numFmtId="0" fontId="24" fillId="0" borderId="0"/>
    <xf numFmtId="0" fontId="22" fillId="0" borderId="0"/>
    <xf numFmtId="0" fontId="22" fillId="0" borderId="0"/>
    <xf numFmtId="0" fontId="22" fillId="0" borderId="0"/>
    <xf numFmtId="0" fontId="24" fillId="0" borderId="0"/>
    <xf numFmtId="0" fontId="22" fillId="0" borderId="0"/>
    <xf numFmtId="0" fontId="22" fillId="0" borderId="0"/>
    <xf numFmtId="0" fontId="22" fillId="0" borderId="0"/>
    <xf numFmtId="0" fontId="24" fillId="0" borderId="0"/>
    <xf numFmtId="0" fontId="24"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4" fillId="0" borderId="0"/>
    <xf numFmtId="43" fontId="24"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4" fillId="0" borderId="0"/>
    <xf numFmtId="0" fontId="24" fillId="0" borderId="0"/>
    <xf numFmtId="0" fontId="22" fillId="0" borderId="0"/>
    <xf numFmtId="0" fontId="22" fillId="0" borderId="0"/>
    <xf numFmtId="0" fontId="22" fillId="0" borderId="0"/>
    <xf numFmtId="0" fontId="22" fillId="0" borderId="0"/>
    <xf numFmtId="0" fontId="22" fillId="0" borderId="0"/>
    <xf numFmtId="0" fontId="22" fillId="0" borderId="0"/>
    <xf numFmtId="0" fontId="24" fillId="0" borderId="0"/>
    <xf numFmtId="0" fontId="22" fillId="0" borderId="0"/>
    <xf numFmtId="0" fontId="22" fillId="0" borderId="0"/>
    <xf numFmtId="0" fontId="22" fillId="0" borderId="0"/>
    <xf numFmtId="0" fontId="22" fillId="0" borderId="0"/>
    <xf numFmtId="0" fontId="22" fillId="0" borderId="0"/>
    <xf numFmtId="0" fontId="24" fillId="0" borderId="0"/>
    <xf numFmtId="0" fontId="24" fillId="0" borderId="0"/>
    <xf numFmtId="0" fontId="24" fillId="0" borderId="0"/>
    <xf numFmtId="0" fontId="22" fillId="0" borderId="0"/>
    <xf numFmtId="0" fontId="24" fillId="0" borderId="0"/>
    <xf numFmtId="0" fontId="24" fillId="0" borderId="0"/>
    <xf numFmtId="0" fontId="22" fillId="0" borderId="0"/>
    <xf numFmtId="0" fontId="22" fillId="0" borderId="0"/>
    <xf numFmtId="0" fontId="22" fillId="0" borderId="0"/>
    <xf numFmtId="0" fontId="22" fillId="0" borderId="0"/>
    <xf numFmtId="0" fontId="24" fillId="0" borderId="0"/>
    <xf numFmtId="0" fontId="22" fillId="0" borderId="0"/>
    <xf numFmtId="0" fontId="22" fillId="0" borderId="0"/>
    <xf numFmtId="0" fontId="24" fillId="0" borderId="0"/>
    <xf numFmtId="0" fontId="22" fillId="0" borderId="0"/>
    <xf numFmtId="0" fontId="22" fillId="0" borderId="0"/>
    <xf numFmtId="0" fontId="24" fillId="0" borderId="0"/>
    <xf numFmtId="0" fontId="22" fillId="0" borderId="0"/>
    <xf numFmtId="0" fontId="22" fillId="0" borderId="0"/>
    <xf numFmtId="0" fontId="22" fillId="0" borderId="0"/>
    <xf numFmtId="0" fontId="22" fillId="0" borderId="0"/>
    <xf numFmtId="0" fontId="22" fillId="0" borderId="0"/>
    <xf numFmtId="0" fontId="22" fillId="0" borderId="0"/>
    <xf numFmtId="0" fontId="24" fillId="0" borderId="0"/>
    <xf numFmtId="0" fontId="22" fillId="0" borderId="0"/>
    <xf numFmtId="0" fontId="22" fillId="0" borderId="0"/>
    <xf numFmtId="0" fontId="24" fillId="0" borderId="0"/>
    <xf numFmtId="0" fontId="22" fillId="0" borderId="0"/>
    <xf numFmtId="0" fontId="24" fillId="0" borderId="0"/>
    <xf numFmtId="0" fontId="22" fillId="0" borderId="0"/>
    <xf numFmtId="0" fontId="22" fillId="0" borderId="0"/>
    <xf numFmtId="0" fontId="22" fillId="0" borderId="0"/>
    <xf numFmtId="0" fontId="24" fillId="0" borderId="0"/>
    <xf numFmtId="43" fontId="24" fillId="0" borderId="0" applyFont="0" applyFill="0" applyBorder="0" applyAlignment="0" applyProtection="0"/>
    <xf numFmtId="0" fontId="22" fillId="0" borderId="0"/>
    <xf numFmtId="0" fontId="22" fillId="0" borderId="0"/>
    <xf numFmtId="0" fontId="24" fillId="0" borderId="0"/>
    <xf numFmtId="0" fontId="24" fillId="0" borderId="0"/>
    <xf numFmtId="0" fontId="22" fillId="0" borderId="0"/>
    <xf numFmtId="0" fontId="22" fillId="0" borderId="0"/>
    <xf numFmtId="0" fontId="22" fillId="0" borderId="0"/>
    <xf numFmtId="0" fontId="22" fillId="0" borderId="0"/>
    <xf numFmtId="0" fontId="22" fillId="0" borderId="0"/>
    <xf numFmtId="0" fontId="24" fillId="0" borderId="0"/>
    <xf numFmtId="0" fontId="22" fillId="0" borderId="0"/>
    <xf numFmtId="0" fontId="22" fillId="0" borderId="0"/>
    <xf numFmtId="0" fontId="22" fillId="0" borderId="0"/>
    <xf numFmtId="0" fontId="24" fillId="0" borderId="0"/>
    <xf numFmtId="0" fontId="22" fillId="0" borderId="0"/>
    <xf numFmtId="0" fontId="22" fillId="0" borderId="0"/>
    <xf numFmtId="0" fontId="24" fillId="0" borderId="0"/>
    <xf numFmtId="0" fontId="24" fillId="0" borderId="0"/>
    <xf numFmtId="0" fontId="22" fillId="0" borderId="0"/>
    <xf numFmtId="0" fontId="22" fillId="0" borderId="0"/>
    <xf numFmtId="0" fontId="22" fillId="0" borderId="0"/>
    <xf numFmtId="0" fontId="24" fillId="0" borderId="0"/>
    <xf numFmtId="43" fontId="24"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4" fillId="0" borderId="0"/>
    <xf numFmtId="0" fontId="24"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4" fillId="0" borderId="0"/>
    <xf numFmtId="0" fontId="24" fillId="0" borderId="0"/>
    <xf numFmtId="43" fontId="24" fillId="0" borderId="0" applyFont="0" applyFill="0" applyBorder="0" applyAlignment="0" applyProtection="0"/>
    <xf numFmtId="0" fontId="22" fillId="0" borderId="0"/>
    <xf numFmtId="0" fontId="24"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4" fillId="0" borderId="0"/>
    <xf numFmtId="0" fontId="22" fillId="0" borderId="0"/>
    <xf numFmtId="0" fontId="22" fillId="0" borderId="0"/>
    <xf numFmtId="0" fontId="22" fillId="0" borderId="0"/>
    <xf numFmtId="43" fontId="24" fillId="0" borderId="0" applyFont="0" applyFill="0" applyBorder="0" applyAlignment="0" applyProtection="0"/>
    <xf numFmtId="0" fontId="22" fillId="0" borderId="0"/>
    <xf numFmtId="0" fontId="22" fillId="0" borderId="0"/>
    <xf numFmtId="0" fontId="22" fillId="0" borderId="0"/>
    <xf numFmtId="0" fontId="22" fillId="0" borderId="0"/>
    <xf numFmtId="0" fontId="24"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4"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4" fillId="0" borderId="0"/>
    <xf numFmtId="0" fontId="22" fillId="0" borderId="0"/>
    <xf numFmtId="0" fontId="22" fillId="0" borderId="0"/>
    <xf numFmtId="0" fontId="24" fillId="0" borderId="0"/>
    <xf numFmtId="0" fontId="22" fillId="0" borderId="0"/>
    <xf numFmtId="0" fontId="22" fillId="0" borderId="0"/>
    <xf numFmtId="0" fontId="22" fillId="0" borderId="0"/>
    <xf numFmtId="0" fontId="24" fillId="0" borderId="0"/>
    <xf numFmtId="0" fontId="24" fillId="0" borderId="0"/>
    <xf numFmtId="0" fontId="24" fillId="0" borderId="0"/>
    <xf numFmtId="0" fontId="24" fillId="0" borderId="0"/>
    <xf numFmtId="0" fontId="22" fillId="0" borderId="0"/>
    <xf numFmtId="0" fontId="22" fillId="0" borderId="0"/>
    <xf numFmtId="0" fontId="22" fillId="0" borderId="0"/>
    <xf numFmtId="0" fontId="22" fillId="0" borderId="0"/>
    <xf numFmtId="0" fontId="22" fillId="0" borderId="0"/>
    <xf numFmtId="0" fontId="22" fillId="0" borderId="0"/>
    <xf numFmtId="0" fontId="24" fillId="0" borderId="0"/>
    <xf numFmtId="0" fontId="22" fillId="0" borderId="0"/>
    <xf numFmtId="0" fontId="22" fillId="0" borderId="0"/>
    <xf numFmtId="0" fontId="22" fillId="0" borderId="0"/>
    <xf numFmtId="0" fontId="22" fillId="0" borderId="0"/>
    <xf numFmtId="0" fontId="24"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4" fillId="0" borderId="0"/>
    <xf numFmtId="0" fontId="24"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4"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4" fillId="0" borderId="0"/>
    <xf numFmtId="0" fontId="24" fillId="0" borderId="0"/>
    <xf numFmtId="0" fontId="24" fillId="0" borderId="0"/>
    <xf numFmtId="0" fontId="22" fillId="0" borderId="0"/>
    <xf numFmtId="0" fontId="22" fillId="0" borderId="0"/>
    <xf numFmtId="0" fontId="22" fillId="0" borderId="0"/>
    <xf numFmtId="0" fontId="22" fillId="0" borderId="0"/>
    <xf numFmtId="0" fontId="24" fillId="0" borderId="0"/>
    <xf numFmtId="0" fontId="24" fillId="0" borderId="0"/>
    <xf numFmtId="0" fontId="24" fillId="0" borderId="0"/>
    <xf numFmtId="0" fontId="24" fillId="0" borderId="0"/>
    <xf numFmtId="0" fontId="22" fillId="0" borderId="0"/>
    <xf numFmtId="0" fontId="22" fillId="0" borderId="0"/>
    <xf numFmtId="0" fontId="24"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4" fillId="0" borderId="0"/>
    <xf numFmtId="0" fontId="24" fillId="0" borderId="0"/>
    <xf numFmtId="0" fontId="24" fillId="0" borderId="0"/>
    <xf numFmtId="0" fontId="24" fillId="0" borderId="0"/>
    <xf numFmtId="0" fontId="22" fillId="0" borderId="0"/>
    <xf numFmtId="0" fontId="22" fillId="0" borderId="0"/>
    <xf numFmtId="0" fontId="22" fillId="0" borderId="0"/>
    <xf numFmtId="0" fontId="24"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4" fillId="0" borderId="0"/>
    <xf numFmtId="0" fontId="22" fillId="0" borderId="0"/>
    <xf numFmtId="0" fontId="22" fillId="0" borderId="0"/>
    <xf numFmtId="0" fontId="22" fillId="0" borderId="0"/>
    <xf numFmtId="0" fontId="22" fillId="0" borderId="0"/>
    <xf numFmtId="0" fontId="22" fillId="0" borderId="0"/>
    <xf numFmtId="0" fontId="24" fillId="0" borderId="0"/>
    <xf numFmtId="0" fontId="22" fillId="0" borderId="0"/>
    <xf numFmtId="0" fontId="22" fillId="0" borderId="0"/>
    <xf numFmtId="0" fontId="22" fillId="0" borderId="0"/>
    <xf numFmtId="0" fontId="22" fillId="0" borderId="0"/>
    <xf numFmtId="0" fontId="22" fillId="0" borderId="0"/>
    <xf numFmtId="0" fontId="24" fillId="0" borderId="0"/>
    <xf numFmtId="43" fontId="24" fillId="0" borderId="0" applyFont="0" applyFill="0" applyBorder="0" applyAlignment="0" applyProtection="0"/>
    <xf numFmtId="0" fontId="22" fillId="0" borderId="0"/>
    <xf numFmtId="0" fontId="22" fillId="0" borderId="0"/>
    <xf numFmtId="0" fontId="24" fillId="0" borderId="0"/>
    <xf numFmtId="0" fontId="22" fillId="0" borderId="0"/>
    <xf numFmtId="0" fontId="22" fillId="0" borderId="0"/>
    <xf numFmtId="0" fontId="24"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4" fillId="0" borderId="0"/>
    <xf numFmtId="0" fontId="22" fillId="0" borderId="0"/>
    <xf numFmtId="0" fontId="22" fillId="0" borderId="0"/>
    <xf numFmtId="0" fontId="22" fillId="0" borderId="0"/>
    <xf numFmtId="0" fontId="22" fillId="0" borderId="0"/>
    <xf numFmtId="0" fontId="24" fillId="0" borderId="0"/>
    <xf numFmtId="0" fontId="22" fillId="0" borderId="0"/>
    <xf numFmtId="0" fontId="24" fillId="0" borderId="0"/>
    <xf numFmtId="0" fontId="22" fillId="0" borderId="0"/>
    <xf numFmtId="0" fontId="22" fillId="0" borderId="0"/>
    <xf numFmtId="0" fontId="24" fillId="0" borderId="0"/>
    <xf numFmtId="0" fontId="24" fillId="0" borderId="0"/>
    <xf numFmtId="0" fontId="24" fillId="0" borderId="0"/>
    <xf numFmtId="0" fontId="24"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4" fillId="0" borderId="0"/>
    <xf numFmtId="0" fontId="22" fillId="0" borderId="0"/>
    <xf numFmtId="0" fontId="22" fillId="0" borderId="0"/>
    <xf numFmtId="0" fontId="22" fillId="0" borderId="0"/>
    <xf numFmtId="43" fontId="24" fillId="0" borderId="0" applyFont="0" applyFill="0" applyBorder="0" applyAlignment="0" applyProtection="0"/>
    <xf numFmtId="0" fontId="22" fillId="0" borderId="0"/>
    <xf numFmtId="0" fontId="22" fillId="0" borderId="0"/>
    <xf numFmtId="0" fontId="22" fillId="0" borderId="0"/>
    <xf numFmtId="0" fontId="24"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4" fillId="0" borderId="0"/>
    <xf numFmtId="0" fontId="24"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4" fillId="0" borderId="0"/>
    <xf numFmtId="0" fontId="24" fillId="0" borderId="0"/>
    <xf numFmtId="0" fontId="22" fillId="0" borderId="0"/>
    <xf numFmtId="0" fontId="24" fillId="0" borderId="0"/>
    <xf numFmtId="0" fontId="22" fillId="0" borderId="0"/>
    <xf numFmtId="0" fontId="24" fillId="0" borderId="0"/>
    <xf numFmtId="0" fontId="22" fillId="0" borderId="0"/>
    <xf numFmtId="0" fontId="22" fillId="0" borderId="0"/>
    <xf numFmtId="0" fontId="22" fillId="0" borderId="0"/>
    <xf numFmtId="0" fontId="22" fillId="0" borderId="0"/>
    <xf numFmtId="0" fontId="24" fillId="0" borderId="0"/>
    <xf numFmtId="0" fontId="22" fillId="0" borderId="0"/>
    <xf numFmtId="0" fontId="24" fillId="0" borderId="0"/>
    <xf numFmtId="0" fontId="22" fillId="0" borderId="0"/>
    <xf numFmtId="0" fontId="22" fillId="0" borderId="0"/>
    <xf numFmtId="0" fontId="22" fillId="0" borderId="0"/>
    <xf numFmtId="0" fontId="22" fillId="0" borderId="0"/>
    <xf numFmtId="0" fontId="24" fillId="0" borderId="0"/>
    <xf numFmtId="0" fontId="22" fillId="0" borderId="0"/>
    <xf numFmtId="0" fontId="22" fillId="0" borderId="0"/>
    <xf numFmtId="0" fontId="22" fillId="0" borderId="0"/>
    <xf numFmtId="0" fontId="22" fillId="0" borderId="0"/>
    <xf numFmtId="0" fontId="22" fillId="0" borderId="0"/>
    <xf numFmtId="0" fontId="24" fillId="0" borderId="0"/>
    <xf numFmtId="0" fontId="24"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4" fillId="0" borderId="0"/>
    <xf numFmtId="0" fontId="24" fillId="0" borderId="0"/>
    <xf numFmtId="0" fontId="24" fillId="0" borderId="0"/>
    <xf numFmtId="0" fontId="22" fillId="0" borderId="0"/>
    <xf numFmtId="0" fontId="22" fillId="0" borderId="0"/>
    <xf numFmtId="0" fontId="22" fillId="0" borderId="0"/>
    <xf numFmtId="0" fontId="22" fillId="0" borderId="0"/>
    <xf numFmtId="0" fontId="24" fillId="0" borderId="0"/>
    <xf numFmtId="0" fontId="22" fillId="0" borderId="0"/>
    <xf numFmtId="0" fontId="22" fillId="0" borderId="0"/>
    <xf numFmtId="0" fontId="22" fillId="0" borderId="0"/>
    <xf numFmtId="0" fontId="22" fillId="0" borderId="0"/>
    <xf numFmtId="0" fontId="22" fillId="0" borderId="0"/>
    <xf numFmtId="0" fontId="24" fillId="0" borderId="0"/>
    <xf numFmtId="0" fontId="24" fillId="0" borderId="0"/>
    <xf numFmtId="0" fontId="24" fillId="0" borderId="0"/>
    <xf numFmtId="0" fontId="22" fillId="0" borderId="0"/>
    <xf numFmtId="0" fontId="22" fillId="0" borderId="0"/>
    <xf numFmtId="0" fontId="22" fillId="0" borderId="0"/>
    <xf numFmtId="0" fontId="22" fillId="0" borderId="0"/>
    <xf numFmtId="0" fontId="22" fillId="0" borderId="0"/>
    <xf numFmtId="0" fontId="24"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4" fillId="0" borderId="0"/>
    <xf numFmtId="0" fontId="22" fillId="0" borderId="0"/>
    <xf numFmtId="0" fontId="22" fillId="0" borderId="0"/>
    <xf numFmtId="0" fontId="22" fillId="0" borderId="0"/>
    <xf numFmtId="0" fontId="22" fillId="0" borderId="0"/>
    <xf numFmtId="0" fontId="22" fillId="0" borderId="0"/>
    <xf numFmtId="0" fontId="24" fillId="0" borderId="0"/>
    <xf numFmtId="0" fontId="22" fillId="0" borderId="0"/>
    <xf numFmtId="0" fontId="24" fillId="0" borderId="0"/>
    <xf numFmtId="0" fontId="24" fillId="0" borderId="0"/>
    <xf numFmtId="0" fontId="24" fillId="0" borderId="0"/>
    <xf numFmtId="0" fontId="22" fillId="0" borderId="0"/>
    <xf numFmtId="0" fontId="22" fillId="0" borderId="0"/>
    <xf numFmtId="0" fontId="22" fillId="0" borderId="0"/>
    <xf numFmtId="0" fontId="24" fillId="0" borderId="0"/>
    <xf numFmtId="0" fontId="22" fillId="0" borderId="0"/>
    <xf numFmtId="0" fontId="22" fillId="0" borderId="0"/>
    <xf numFmtId="0" fontId="22" fillId="0" borderId="0"/>
    <xf numFmtId="0" fontId="22" fillId="0" borderId="0"/>
    <xf numFmtId="0" fontId="22" fillId="0" borderId="0"/>
    <xf numFmtId="0" fontId="24" fillId="0" borderId="0"/>
    <xf numFmtId="0" fontId="22" fillId="0" borderId="0"/>
    <xf numFmtId="0" fontId="22" fillId="0" borderId="0"/>
    <xf numFmtId="0" fontId="24" fillId="0" borderId="0"/>
    <xf numFmtId="0" fontId="22" fillId="0" borderId="0"/>
    <xf numFmtId="0" fontId="22" fillId="0" borderId="0"/>
    <xf numFmtId="0" fontId="24" fillId="0" borderId="0"/>
    <xf numFmtId="0" fontId="22" fillId="0" borderId="0"/>
    <xf numFmtId="0" fontId="22" fillId="0" borderId="0"/>
    <xf numFmtId="0" fontId="24" fillId="0" borderId="0"/>
    <xf numFmtId="0" fontId="22" fillId="0" borderId="0"/>
    <xf numFmtId="0" fontId="22" fillId="0" borderId="0"/>
    <xf numFmtId="0" fontId="22" fillId="0" borderId="0"/>
    <xf numFmtId="0" fontId="22" fillId="0" borderId="0"/>
    <xf numFmtId="0" fontId="24" fillId="0" borderId="0"/>
    <xf numFmtId="0" fontId="22" fillId="0" borderId="0"/>
    <xf numFmtId="0" fontId="22" fillId="0" borderId="0"/>
    <xf numFmtId="0" fontId="22" fillId="0" borderId="0"/>
    <xf numFmtId="0" fontId="24" fillId="0" borderId="0"/>
    <xf numFmtId="0" fontId="22" fillId="0" borderId="0"/>
    <xf numFmtId="0" fontId="22" fillId="0" borderId="0"/>
    <xf numFmtId="0" fontId="22" fillId="0" borderId="0"/>
    <xf numFmtId="0" fontId="22" fillId="0" borderId="0"/>
    <xf numFmtId="0" fontId="24" fillId="0" borderId="0"/>
    <xf numFmtId="0" fontId="22" fillId="0" borderId="0"/>
    <xf numFmtId="0" fontId="24" fillId="0" borderId="0"/>
    <xf numFmtId="0" fontId="24" fillId="0" borderId="0"/>
    <xf numFmtId="0" fontId="24" fillId="0" borderId="0"/>
    <xf numFmtId="0" fontId="22" fillId="0" borderId="0"/>
    <xf numFmtId="0" fontId="22" fillId="0" borderId="0"/>
    <xf numFmtId="0" fontId="24" fillId="0" borderId="0"/>
    <xf numFmtId="0" fontId="22" fillId="0" borderId="0"/>
    <xf numFmtId="0" fontId="22" fillId="0" borderId="0"/>
    <xf numFmtId="0" fontId="22" fillId="0" borderId="0"/>
    <xf numFmtId="0" fontId="22" fillId="0" borderId="0"/>
    <xf numFmtId="0" fontId="22" fillId="0" borderId="0"/>
    <xf numFmtId="0" fontId="22" fillId="0" borderId="0"/>
    <xf numFmtId="0" fontId="24" fillId="0" borderId="0"/>
    <xf numFmtId="0" fontId="24" fillId="0" borderId="0"/>
    <xf numFmtId="0" fontId="22" fillId="0" borderId="0"/>
    <xf numFmtId="0" fontId="22" fillId="0" borderId="0"/>
    <xf numFmtId="0" fontId="24" fillId="0" borderId="0"/>
    <xf numFmtId="0" fontId="24" fillId="0" borderId="0"/>
    <xf numFmtId="0" fontId="22" fillId="0" borderId="0"/>
    <xf numFmtId="0" fontId="22" fillId="0" borderId="0"/>
    <xf numFmtId="0" fontId="22" fillId="0" borderId="0"/>
    <xf numFmtId="0" fontId="24" fillId="0" borderId="0"/>
    <xf numFmtId="0" fontId="22" fillId="0" borderId="0"/>
    <xf numFmtId="0" fontId="22" fillId="0" borderId="0"/>
    <xf numFmtId="0" fontId="22" fillId="0" borderId="0"/>
    <xf numFmtId="43" fontId="24"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4" fillId="0" borderId="0"/>
    <xf numFmtId="0" fontId="22" fillId="0" borderId="0"/>
    <xf numFmtId="0" fontId="22" fillId="0" borderId="0"/>
    <xf numFmtId="0" fontId="22" fillId="0" borderId="0"/>
    <xf numFmtId="0" fontId="24" fillId="0" borderId="0"/>
    <xf numFmtId="0" fontId="22" fillId="0" borderId="0"/>
    <xf numFmtId="0" fontId="24" fillId="0" borderId="0"/>
    <xf numFmtId="0" fontId="24" fillId="0" borderId="0"/>
    <xf numFmtId="0" fontId="24"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4" fillId="0" borderId="0"/>
    <xf numFmtId="0" fontId="22" fillId="0" borderId="0"/>
    <xf numFmtId="0" fontId="22" fillId="0" borderId="0"/>
    <xf numFmtId="0" fontId="24"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4" fillId="0" borderId="0"/>
    <xf numFmtId="0" fontId="24" fillId="0" borderId="0"/>
    <xf numFmtId="0" fontId="24" fillId="0" borderId="0"/>
    <xf numFmtId="43" fontId="24"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4" fillId="0" borderId="0"/>
    <xf numFmtId="0" fontId="22" fillId="0" borderId="0"/>
    <xf numFmtId="0" fontId="22" fillId="0" borderId="0"/>
    <xf numFmtId="0" fontId="24" fillId="0" borderId="0"/>
    <xf numFmtId="0" fontId="22" fillId="0" borderId="0"/>
    <xf numFmtId="0" fontId="24" fillId="0" borderId="0"/>
    <xf numFmtId="0" fontId="22" fillId="0" borderId="0"/>
    <xf numFmtId="0" fontId="24" fillId="0" borderId="0"/>
    <xf numFmtId="43" fontId="24" fillId="0" borderId="0" applyFont="0" applyFill="0" applyBorder="0" applyAlignment="0" applyProtection="0"/>
    <xf numFmtId="0" fontId="22" fillId="0" borderId="0"/>
    <xf numFmtId="0" fontId="22" fillId="0" borderId="0"/>
    <xf numFmtId="0" fontId="24"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4" fillId="0" borderId="0"/>
    <xf numFmtId="0" fontId="24" fillId="0" borderId="0"/>
    <xf numFmtId="43" fontId="24" fillId="0" borderId="0" applyFont="0" applyFill="0" applyBorder="0" applyAlignment="0" applyProtection="0"/>
    <xf numFmtId="0" fontId="22" fillId="0" borderId="0"/>
    <xf numFmtId="0" fontId="22" fillId="0" borderId="0"/>
    <xf numFmtId="0" fontId="22" fillId="0" borderId="0"/>
    <xf numFmtId="0" fontId="22" fillId="0" borderId="0"/>
    <xf numFmtId="0" fontId="24"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4" fillId="0" borderId="0"/>
    <xf numFmtId="0" fontId="24" fillId="0" borderId="0"/>
    <xf numFmtId="43" fontId="24"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0" fontId="24" fillId="0" borderId="0"/>
    <xf numFmtId="0" fontId="22" fillId="0" borderId="0"/>
    <xf numFmtId="0" fontId="22" fillId="0" borderId="0"/>
    <xf numFmtId="0" fontId="22" fillId="0" borderId="0"/>
    <xf numFmtId="0" fontId="22" fillId="0" borderId="0"/>
    <xf numFmtId="0" fontId="22" fillId="0" borderId="0"/>
    <xf numFmtId="0" fontId="24"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4" fillId="0" borderId="0"/>
    <xf numFmtId="0" fontId="24" fillId="0" borderId="0"/>
    <xf numFmtId="0" fontId="22" fillId="0" borderId="0"/>
    <xf numFmtId="0" fontId="22" fillId="0" borderId="0"/>
    <xf numFmtId="0" fontId="22" fillId="0" borderId="0"/>
    <xf numFmtId="0" fontId="22" fillId="0" borderId="0"/>
    <xf numFmtId="0" fontId="22" fillId="0" borderId="0"/>
    <xf numFmtId="0" fontId="22" fillId="0" borderId="0"/>
    <xf numFmtId="0" fontId="24" fillId="0" borderId="0"/>
    <xf numFmtId="0" fontId="22" fillId="0" borderId="0"/>
    <xf numFmtId="0" fontId="22" fillId="0" borderId="0"/>
    <xf numFmtId="0" fontId="22" fillId="0" borderId="0"/>
    <xf numFmtId="0" fontId="24" fillId="0" borderId="0"/>
    <xf numFmtId="0" fontId="24"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4" fillId="0" borderId="0"/>
    <xf numFmtId="0" fontId="22" fillId="0" borderId="0"/>
    <xf numFmtId="0" fontId="22" fillId="0" borderId="0"/>
    <xf numFmtId="0" fontId="24" fillId="0" borderId="0"/>
    <xf numFmtId="0" fontId="22" fillId="0" borderId="0"/>
    <xf numFmtId="0" fontId="22" fillId="0" borderId="0"/>
    <xf numFmtId="0" fontId="24" fillId="0" borderId="0"/>
    <xf numFmtId="0" fontId="22" fillId="0" borderId="0"/>
    <xf numFmtId="0" fontId="22" fillId="0" borderId="0"/>
    <xf numFmtId="0" fontId="22" fillId="0" borderId="0"/>
    <xf numFmtId="0" fontId="24" fillId="0" borderId="0"/>
    <xf numFmtId="43" fontId="24" fillId="0" borderId="0" applyFont="0" applyFill="0" applyBorder="0" applyAlignment="0" applyProtection="0"/>
    <xf numFmtId="0" fontId="22" fillId="0" borderId="0"/>
    <xf numFmtId="0" fontId="22" fillId="0" borderId="0"/>
    <xf numFmtId="0" fontId="24" fillId="0" borderId="0"/>
    <xf numFmtId="0" fontId="24" fillId="0" borderId="0"/>
    <xf numFmtId="0" fontId="22" fillId="0" borderId="0"/>
    <xf numFmtId="43" fontId="24" fillId="0" borderId="0" applyFont="0" applyFill="0" applyBorder="0" applyAlignment="0" applyProtection="0"/>
    <xf numFmtId="0" fontId="22" fillId="0" borderId="0"/>
    <xf numFmtId="0" fontId="22" fillId="0" borderId="0"/>
    <xf numFmtId="0" fontId="22" fillId="0" borderId="0"/>
    <xf numFmtId="0" fontId="22" fillId="0" borderId="0"/>
    <xf numFmtId="0" fontId="24"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4"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4" fillId="0" borderId="0"/>
    <xf numFmtId="43" fontId="24"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4" fillId="0" borderId="0"/>
    <xf numFmtId="0" fontId="24"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4" fillId="0" borderId="0"/>
    <xf numFmtId="0" fontId="22" fillId="0" borderId="0"/>
    <xf numFmtId="0" fontId="22" fillId="0" borderId="0"/>
    <xf numFmtId="0" fontId="22" fillId="0" borderId="0"/>
    <xf numFmtId="0" fontId="24" fillId="0" borderId="0"/>
    <xf numFmtId="0" fontId="24" fillId="0" borderId="0"/>
    <xf numFmtId="0" fontId="22" fillId="0" borderId="0"/>
    <xf numFmtId="0" fontId="22" fillId="0" borderId="0"/>
    <xf numFmtId="0" fontId="22" fillId="0" borderId="0"/>
    <xf numFmtId="0" fontId="22" fillId="0" borderId="0"/>
    <xf numFmtId="0" fontId="22" fillId="0" borderId="0"/>
    <xf numFmtId="0" fontId="22" fillId="0" borderId="0"/>
    <xf numFmtId="0" fontId="24" fillId="0" borderId="0"/>
    <xf numFmtId="43" fontId="24" fillId="0" borderId="0" applyFont="0" applyFill="0" applyBorder="0" applyAlignment="0" applyProtection="0"/>
    <xf numFmtId="0" fontId="22" fillId="0" borderId="0"/>
    <xf numFmtId="0" fontId="22" fillId="0" borderId="0"/>
    <xf numFmtId="0" fontId="22"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4"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4"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4" fillId="0" borderId="0"/>
    <xf numFmtId="0" fontId="22" fillId="0" borderId="0"/>
    <xf numFmtId="0" fontId="24"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4" fillId="0" borderId="0"/>
    <xf numFmtId="0" fontId="24" fillId="0" borderId="0"/>
    <xf numFmtId="0" fontId="24"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4"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4" fillId="0" borderId="0"/>
    <xf numFmtId="0" fontId="22" fillId="0" borderId="0"/>
    <xf numFmtId="0" fontId="22" fillId="0" borderId="0"/>
    <xf numFmtId="0" fontId="24"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4" fillId="0" borderId="0"/>
    <xf numFmtId="0" fontId="24" fillId="0" borderId="0"/>
    <xf numFmtId="0" fontId="24"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2" fillId="0" borderId="0"/>
    <xf numFmtId="0" fontId="22" fillId="0" borderId="0"/>
    <xf numFmtId="0" fontId="24" fillId="0" borderId="0"/>
    <xf numFmtId="0" fontId="24" fillId="0" borderId="0"/>
    <xf numFmtId="0" fontId="22" fillId="0" borderId="0"/>
    <xf numFmtId="0" fontId="24" fillId="0" borderId="0"/>
    <xf numFmtId="0" fontId="24" fillId="0" borderId="0"/>
    <xf numFmtId="0" fontId="22" fillId="0" borderId="0"/>
    <xf numFmtId="0" fontId="22" fillId="0" borderId="0"/>
    <xf numFmtId="0" fontId="22" fillId="0" borderId="0"/>
    <xf numFmtId="0" fontId="22" fillId="0" borderId="0"/>
    <xf numFmtId="0" fontId="22" fillId="0" borderId="0"/>
    <xf numFmtId="0" fontId="22" fillId="0" borderId="0"/>
    <xf numFmtId="0" fontId="24" fillId="0" borderId="0"/>
    <xf numFmtId="0" fontId="22" fillId="0" borderId="0"/>
    <xf numFmtId="0" fontId="22" fillId="0" borderId="0"/>
    <xf numFmtId="0" fontId="22" fillId="0" borderId="0"/>
    <xf numFmtId="0" fontId="22" fillId="0" borderId="0"/>
    <xf numFmtId="0" fontId="22" fillId="0" borderId="0"/>
    <xf numFmtId="0" fontId="22" fillId="0" borderId="0"/>
    <xf numFmtId="0" fontId="24" fillId="0" borderId="0"/>
    <xf numFmtId="0" fontId="22" fillId="0" borderId="0"/>
    <xf numFmtId="0" fontId="24" fillId="0" borderId="0"/>
    <xf numFmtId="0" fontId="22" fillId="0" borderId="0"/>
    <xf numFmtId="0" fontId="22" fillId="0" borderId="0"/>
    <xf numFmtId="0" fontId="24" fillId="0" borderId="0"/>
    <xf numFmtId="43" fontId="25"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4" fillId="0" borderId="0"/>
    <xf numFmtId="0" fontId="24"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4" fillId="0" borderId="0"/>
    <xf numFmtId="0" fontId="22" fillId="0" borderId="0"/>
    <xf numFmtId="0" fontId="22" fillId="0" borderId="0"/>
    <xf numFmtId="0" fontId="24" fillId="0" borderId="0"/>
    <xf numFmtId="0" fontId="24"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4"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4" fillId="0" borderId="0"/>
    <xf numFmtId="43" fontId="24"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4" fillId="0" borderId="0"/>
    <xf numFmtId="0" fontId="24" fillId="0" borderId="0"/>
    <xf numFmtId="0" fontId="22" fillId="0" borderId="0"/>
    <xf numFmtId="0" fontId="22" fillId="0" borderId="0"/>
    <xf numFmtId="0" fontId="22" fillId="0" borderId="0"/>
    <xf numFmtId="0" fontId="24" fillId="0" borderId="0"/>
    <xf numFmtId="0" fontId="22" fillId="0" borderId="0"/>
    <xf numFmtId="0" fontId="22" fillId="0" borderId="0"/>
    <xf numFmtId="0" fontId="22" fillId="0" borderId="0"/>
    <xf numFmtId="0" fontId="22" fillId="0" borderId="0"/>
    <xf numFmtId="0" fontId="22" fillId="0" borderId="0"/>
    <xf numFmtId="0" fontId="24" fillId="0" borderId="0"/>
    <xf numFmtId="0" fontId="22" fillId="0" borderId="0"/>
    <xf numFmtId="0" fontId="22" fillId="0" borderId="0"/>
    <xf numFmtId="0" fontId="22" fillId="0" borderId="0"/>
    <xf numFmtId="0" fontId="24" fillId="0" borderId="0"/>
    <xf numFmtId="0" fontId="24" fillId="0" borderId="0"/>
    <xf numFmtId="0" fontId="22" fillId="0" borderId="0"/>
    <xf numFmtId="0" fontId="22" fillId="0" borderId="0"/>
    <xf numFmtId="0" fontId="22" fillId="0" borderId="0"/>
    <xf numFmtId="0" fontId="22" fillId="0" borderId="0"/>
    <xf numFmtId="0" fontId="24" fillId="0" borderId="0"/>
    <xf numFmtId="0" fontId="22" fillId="0" borderId="0"/>
    <xf numFmtId="0" fontId="22" fillId="0" borderId="0"/>
    <xf numFmtId="0" fontId="22" fillId="0" borderId="0"/>
    <xf numFmtId="0" fontId="24" fillId="0" borderId="0"/>
    <xf numFmtId="0" fontId="24" fillId="0" borderId="0"/>
    <xf numFmtId="0" fontId="24" fillId="0" borderId="0"/>
    <xf numFmtId="0" fontId="24"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4" fillId="0" borderId="0"/>
    <xf numFmtId="0" fontId="22" fillId="0" borderId="0"/>
    <xf numFmtId="0" fontId="24" fillId="0" borderId="0"/>
    <xf numFmtId="0" fontId="24" fillId="0" borderId="0"/>
    <xf numFmtId="0" fontId="24"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4" fillId="0" borderId="0"/>
    <xf numFmtId="0" fontId="24"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4" fillId="0" borderId="0"/>
    <xf numFmtId="0" fontId="24" fillId="0" borderId="0"/>
    <xf numFmtId="0" fontId="24"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4"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4" fillId="0" borderId="0"/>
    <xf numFmtId="0" fontId="24" fillId="0" borderId="0"/>
    <xf numFmtId="0" fontId="22" fillId="0" borderId="0"/>
    <xf numFmtId="0" fontId="22" fillId="0" borderId="0"/>
    <xf numFmtId="0" fontId="22" fillId="0" borderId="0"/>
    <xf numFmtId="0" fontId="22" fillId="0" borderId="0"/>
    <xf numFmtId="0" fontId="22" fillId="0" borderId="0"/>
    <xf numFmtId="0" fontId="22" fillId="0" borderId="0"/>
    <xf numFmtId="0" fontId="24"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4" fillId="0" borderId="0"/>
    <xf numFmtId="0" fontId="24" fillId="0" borderId="0"/>
    <xf numFmtId="0" fontId="22" fillId="0" borderId="0"/>
    <xf numFmtId="0" fontId="22" fillId="0" borderId="0"/>
    <xf numFmtId="0" fontId="22" fillId="0" borderId="0"/>
    <xf numFmtId="0" fontId="24"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4" fillId="0" borderId="0"/>
    <xf numFmtId="0" fontId="24" fillId="0" borderId="0"/>
    <xf numFmtId="43" fontId="24"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4" fillId="0" borderId="0"/>
    <xf numFmtId="43" fontId="24" fillId="0" borderId="0" applyFont="0" applyFill="0" applyBorder="0" applyAlignment="0" applyProtection="0"/>
    <xf numFmtId="0" fontId="22" fillId="0" borderId="0"/>
    <xf numFmtId="0" fontId="22" fillId="0" borderId="0"/>
    <xf numFmtId="0" fontId="24" fillId="0" borderId="0"/>
    <xf numFmtId="0" fontId="22" fillId="0" borderId="0"/>
    <xf numFmtId="0" fontId="22" fillId="0" borderId="0"/>
    <xf numFmtId="0" fontId="22" fillId="0" borderId="0"/>
    <xf numFmtId="43" fontId="24" fillId="0" borderId="0" applyFont="0" applyFill="0" applyBorder="0" applyAlignment="0" applyProtection="0"/>
    <xf numFmtId="0" fontId="22" fillId="0" borderId="0"/>
    <xf numFmtId="0" fontId="22" fillId="0" borderId="0"/>
    <xf numFmtId="0" fontId="24" fillId="0" borderId="0"/>
    <xf numFmtId="0" fontId="22" fillId="0" borderId="0"/>
    <xf numFmtId="0" fontId="22" fillId="0" borderId="0"/>
    <xf numFmtId="0" fontId="22" fillId="0" borderId="0"/>
    <xf numFmtId="0" fontId="22" fillId="0" borderId="0"/>
    <xf numFmtId="0" fontId="22" fillId="0" borderId="0"/>
    <xf numFmtId="0" fontId="22" fillId="0" borderId="0"/>
    <xf numFmtId="0" fontId="24" fillId="0" borderId="0"/>
    <xf numFmtId="0" fontId="22" fillId="0" borderId="0"/>
    <xf numFmtId="0" fontId="22" fillId="0" borderId="0"/>
    <xf numFmtId="0" fontId="24" fillId="0" borderId="0"/>
    <xf numFmtId="0" fontId="22" fillId="0" borderId="0"/>
    <xf numFmtId="0" fontId="22" fillId="0" borderId="0"/>
    <xf numFmtId="0" fontId="22" fillId="0" borderId="0"/>
    <xf numFmtId="0" fontId="24" fillId="0" borderId="0"/>
    <xf numFmtId="0" fontId="22" fillId="0" borderId="0"/>
    <xf numFmtId="0" fontId="22" fillId="0" borderId="0"/>
    <xf numFmtId="0" fontId="22" fillId="0" borderId="0"/>
    <xf numFmtId="0" fontId="22" fillId="0" borderId="0"/>
    <xf numFmtId="0" fontId="22" fillId="0" borderId="0"/>
    <xf numFmtId="43" fontId="24" fillId="0" borderId="0" applyFont="0" applyFill="0" applyBorder="0" applyAlignment="0" applyProtection="0"/>
    <xf numFmtId="0" fontId="22" fillId="0" borderId="0"/>
    <xf numFmtId="0" fontId="22" fillId="0" borderId="0"/>
    <xf numFmtId="0" fontId="22" fillId="0" borderId="0"/>
    <xf numFmtId="0" fontId="24" fillId="0" borderId="0"/>
    <xf numFmtId="0" fontId="24" fillId="0" borderId="0"/>
    <xf numFmtId="0" fontId="24" fillId="0" borderId="0"/>
    <xf numFmtId="0" fontId="22" fillId="0" borderId="0"/>
    <xf numFmtId="0" fontId="22" fillId="0" borderId="0"/>
    <xf numFmtId="0" fontId="22" fillId="0" borderId="0"/>
    <xf numFmtId="0" fontId="22" fillId="0" borderId="0"/>
    <xf numFmtId="0" fontId="22" fillId="0" borderId="0"/>
    <xf numFmtId="0" fontId="24" fillId="0" borderId="0"/>
    <xf numFmtId="0" fontId="22" fillId="0" borderId="0"/>
    <xf numFmtId="0" fontId="22" fillId="0" borderId="0"/>
    <xf numFmtId="0" fontId="22" fillId="0" borderId="0"/>
    <xf numFmtId="0" fontId="22" fillId="0" borderId="0"/>
    <xf numFmtId="0" fontId="22" fillId="0" borderId="0"/>
    <xf numFmtId="0" fontId="22" fillId="0" borderId="0"/>
    <xf numFmtId="0" fontId="24" fillId="0" borderId="0"/>
    <xf numFmtId="0" fontId="22" fillId="0" borderId="0"/>
    <xf numFmtId="0" fontId="22" fillId="0" borderId="0"/>
    <xf numFmtId="0" fontId="22" fillId="0" borderId="0"/>
    <xf numFmtId="43" fontId="24" fillId="0" borderId="0" applyFont="0" applyFill="0" applyBorder="0" applyAlignment="0" applyProtection="0"/>
    <xf numFmtId="0" fontId="24" fillId="0" borderId="0"/>
    <xf numFmtId="0" fontId="24" fillId="0" borderId="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4"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4"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4" fillId="0" borderId="0"/>
    <xf numFmtId="43" fontId="24" fillId="0" borderId="0" applyFont="0" applyFill="0" applyBorder="0" applyAlignment="0" applyProtection="0"/>
    <xf numFmtId="0" fontId="22" fillId="0" borderId="0"/>
    <xf numFmtId="0" fontId="22" fillId="0" borderId="0"/>
    <xf numFmtId="0" fontId="22" fillId="0" borderId="0"/>
    <xf numFmtId="0" fontId="22" fillId="0" borderId="0"/>
    <xf numFmtId="0" fontId="24" fillId="0" borderId="0"/>
    <xf numFmtId="0" fontId="24"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4" fillId="0" borderId="0"/>
    <xf numFmtId="0" fontId="22" fillId="0" borderId="0"/>
    <xf numFmtId="0" fontId="22" fillId="0" borderId="0"/>
    <xf numFmtId="0" fontId="22" fillId="0" borderId="0"/>
    <xf numFmtId="43" fontId="24" fillId="0" borderId="0" applyFont="0" applyFill="0" applyBorder="0" applyAlignment="0" applyProtection="0"/>
    <xf numFmtId="0" fontId="22" fillId="0" borderId="0"/>
    <xf numFmtId="0" fontId="22" fillId="0" borderId="0"/>
    <xf numFmtId="0" fontId="24" fillId="0" borderId="0"/>
    <xf numFmtId="0" fontId="22" fillId="0" borderId="0"/>
    <xf numFmtId="0" fontId="24" fillId="0" borderId="0"/>
    <xf numFmtId="43" fontId="24" fillId="0" borderId="0" applyFont="0" applyFill="0" applyBorder="0" applyAlignment="0" applyProtection="0"/>
    <xf numFmtId="0" fontId="22" fillId="0" borderId="0"/>
    <xf numFmtId="0" fontId="22" fillId="0" borderId="0"/>
    <xf numFmtId="0" fontId="22" fillId="0" borderId="0"/>
    <xf numFmtId="0" fontId="22" fillId="0" borderId="0"/>
    <xf numFmtId="0" fontId="24" fillId="0" borderId="0"/>
    <xf numFmtId="0" fontId="22" fillId="0" borderId="0"/>
    <xf numFmtId="0" fontId="22" fillId="0" borderId="0"/>
    <xf numFmtId="0" fontId="22" fillId="0" borderId="0"/>
    <xf numFmtId="0" fontId="22" fillId="0" borderId="0"/>
    <xf numFmtId="0" fontId="24" fillId="0" borderId="0"/>
    <xf numFmtId="0" fontId="24" fillId="0" borderId="0"/>
    <xf numFmtId="0" fontId="22" fillId="0" borderId="0"/>
    <xf numFmtId="43" fontId="24"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4" fillId="0" borderId="0"/>
    <xf numFmtId="0" fontId="22" fillId="0" borderId="0"/>
    <xf numFmtId="0" fontId="22" fillId="0" borderId="0"/>
    <xf numFmtId="0" fontId="22" fillId="0" borderId="0"/>
    <xf numFmtId="0" fontId="22" fillId="0" borderId="0"/>
    <xf numFmtId="0" fontId="22" fillId="0" borderId="0"/>
    <xf numFmtId="0" fontId="24" fillId="0" borderId="0"/>
    <xf numFmtId="0" fontId="24" fillId="0" borderId="0"/>
    <xf numFmtId="0" fontId="22" fillId="0" borderId="0"/>
    <xf numFmtId="0" fontId="22" fillId="0" borderId="0"/>
    <xf numFmtId="0" fontId="24" fillId="0" borderId="0"/>
    <xf numFmtId="0" fontId="22" fillId="0" borderId="0"/>
    <xf numFmtId="0" fontId="22" fillId="0" borderId="0"/>
    <xf numFmtId="0" fontId="22" fillId="0" borderId="0"/>
    <xf numFmtId="0" fontId="22" fillId="0" borderId="0"/>
    <xf numFmtId="0" fontId="24" fillId="0" borderId="0"/>
    <xf numFmtId="0" fontId="22" fillId="0" borderId="0"/>
    <xf numFmtId="0" fontId="22" fillId="0" borderId="0"/>
    <xf numFmtId="0" fontId="22" fillId="0" borderId="0"/>
    <xf numFmtId="0" fontId="22" fillId="0" borderId="0"/>
    <xf numFmtId="0" fontId="22" fillId="0" borderId="0"/>
    <xf numFmtId="43" fontId="24" fillId="0" borderId="0" applyFont="0" applyFill="0" applyBorder="0" applyAlignment="0" applyProtection="0"/>
    <xf numFmtId="0" fontId="22" fillId="0" borderId="0"/>
    <xf numFmtId="0" fontId="22" fillId="0" borderId="0"/>
    <xf numFmtId="0" fontId="24" fillId="0" borderId="0"/>
    <xf numFmtId="0" fontId="22" fillId="0" borderId="0"/>
    <xf numFmtId="0" fontId="22" fillId="0" borderId="0"/>
    <xf numFmtId="0" fontId="22" fillId="0" borderId="0"/>
    <xf numFmtId="0" fontId="22" fillId="0" borderId="0"/>
    <xf numFmtId="0" fontId="24" fillId="0" borderId="0"/>
    <xf numFmtId="0" fontId="22" fillId="0" borderId="0"/>
    <xf numFmtId="0" fontId="22" fillId="0" borderId="0"/>
    <xf numFmtId="0" fontId="24" fillId="0" borderId="0"/>
    <xf numFmtId="0" fontId="24"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4" fillId="0" borderId="0"/>
    <xf numFmtId="0" fontId="24" fillId="0" borderId="0"/>
    <xf numFmtId="0" fontId="24" fillId="0" borderId="0"/>
    <xf numFmtId="43" fontId="24"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4" fillId="0" borderId="0"/>
    <xf numFmtId="0" fontId="24" fillId="0" borderId="0"/>
    <xf numFmtId="0" fontId="22" fillId="0" borderId="0"/>
    <xf numFmtId="0" fontId="22" fillId="0" borderId="0"/>
    <xf numFmtId="0" fontId="22" fillId="0" borderId="0"/>
    <xf numFmtId="0" fontId="22" fillId="0" borderId="0"/>
    <xf numFmtId="0" fontId="24" fillId="0" borderId="0"/>
    <xf numFmtId="0" fontId="24" fillId="0" borderId="0"/>
    <xf numFmtId="0" fontId="22" fillId="0" borderId="0"/>
    <xf numFmtId="0" fontId="22" fillId="0" borderId="0"/>
    <xf numFmtId="0" fontId="24"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4"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4" fillId="0" borderId="0"/>
    <xf numFmtId="0" fontId="24" fillId="0" borderId="0"/>
    <xf numFmtId="0" fontId="24"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4" fillId="0" borderId="0"/>
    <xf numFmtId="0" fontId="24" fillId="0" borderId="0"/>
    <xf numFmtId="0" fontId="22" fillId="0" borderId="0"/>
    <xf numFmtId="0" fontId="24" fillId="0" borderId="0"/>
    <xf numFmtId="0" fontId="22" fillId="0" borderId="0"/>
    <xf numFmtId="0" fontId="22" fillId="0" borderId="0"/>
    <xf numFmtId="0" fontId="24" fillId="0" borderId="0"/>
    <xf numFmtId="0" fontId="22" fillId="0" borderId="0"/>
    <xf numFmtId="0" fontId="22" fillId="0" borderId="0"/>
    <xf numFmtId="0" fontId="22" fillId="0" borderId="0"/>
    <xf numFmtId="0" fontId="24" fillId="0" borderId="0"/>
    <xf numFmtId="0" fontId="22" fillId="0" borderId="0"/>
    <xf numFmtId="0" fontId="22" fillId="0" borderId="0"/>
    <xf numFmtId="43" fontId="24" fillId="0" borderId="0" applyFont="0" applyFill="0" applyBorder="0" applyAlignment="0" applyProtection="0"/>
    <xf numFmtId="0" fontId="22" fillId="0" borderId="0"/>
    <xf numFmtId="0" fontId="22" fillId="0" borderId="0"/>
    <xf numFmtId="0" fontId="22" fillId="0" borderId="0"/>
    <xf numFmtId="0" fontId="22" fillId="0" borderId="0"/>
    <xf numFmtId="0" fontId="24" fillId="0" borderId="0"/>
    <xf numFmtId="0" fontId="24" fillId="0" borderId="0"/>
    <xf numFmtId="0" fontId="24" fillId="0" borderId="0"/>
    <xf numFmtId="0" fontId="24"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4" fillId="0" borderId="0"/>
    <xf numFmtId="0" fontId="22" fillId="0" borderId="0"/>
    <xf numFmtId="0" fontId="22" fillId="0" borderId="0"/>
    <xf numFmtId="0" fontId="22" fillId="0" borderId="0"/>
    <xf numFmtId="0" fontId="22" fillId="0" borderId="0"/>
    <xf numFmtId="0" fontId="24" fillId="0" borderId="0"/>
    <xf numFmtId="0" fontId="24" fillId="0" borderId="0"/>
    <xf numFmtId="0" fontId="22" fillId="0" borderId="0"/>
    <xf numFmtId="0" fontId="22" fillId="0" borderId="0"/>
    <xf numFmtId="0" fontId="24" fillId="0" borderId="0"/>
    <xf numFmtId="0" fontId="24" fillId="0" borderId="0"/>
    <xf numFmtId="0" fontId="22" fillId="0" borderId="0"/>
    <xf numFmtId="0" fontId="22" fillId="0" borderId="0"/>
    <xf numFmtId="0" fontId="24" fillId="0" borderId="0"/>
    <xf numFmtId="0" fontId="24" fillId="0" borderId="0"/>
    <xf numFmtId="0" fontId="22" fillId="0" borderId="0"/>
    <xf numFmtId="0" fontId="22" fillId="0" borderId="0"/>
    <xf numFmtId="0" fontId="22" fillId="0" borderId="0"/>
    <xf numFmtId="0" fontId="24" fillId="0" borderId="0"/>
    <xf numFmtId="0" fontId="24"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4"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4" fillId="0" borderId="0"/>
    <xf numFmtId="0" fontId="24" fillId="0" borderId="0"/>
    <xf numFmtId="0" fontId="22" fillId="0" borderId="0"/>
    <xf numFmtId="0" fontId="22" fillId="0" borderId="0"/>
    <xf numFmtId="0" fontId="22" fillId="0" borderId="0"/>
    <xf numFmtId="0" fontId="22" fillId="0" borderId="0"/>
    <xf numFmtId="0" fontId="24" fillId="0" borderId="0"/>
    <xf numFmtId="0" fontId="22" fillId="0" borderId="0"/>
    <xf numFmtId="0" fontId="22" fillId="0" borderId="0"/>
    <xf numFmtId="0" fontId="22" fillId="0" borderId="0"/>
    <xf numFmtId="0" fontId="24" fillId="0" borderId="0"/>
    <xf numFmtId="0" fontId="22" fillId="0" borderId="0"/>
    <xf numFmtId="0" fontId="24" fillId="0" borderId="0"/>
    <xf numFmtId="0" fontId="22" fillId="0" borderId="0"/>
    <xf numFmtId="0" fontId="24" fillId="0" borderId="0"/>
    <xf numFmtId="0" fontId="22" fillId="0" borderId="0"/>
    <xf numFmtId="0" fontId="22" fillId="0" borderId="0"/>
    <xf numFmtId="0" fontId="22" fillId="0" borderId="0"/>
    <xf numFmtId="0" fontId="22" fillId="0" borderId="0"/>
    <xf numFmtId="0" fontId="24" fillId="0" borderId="0"/>
    <xf numFmtId="0" fontId="22" fillId="0" borderId="0"/>
    <xf numFmtId="0" fontId="22" fillId="0" borderId="0"/>
    <xf numFmtId="0" fontId="22" fillId="0" borderId="0"/>
    <xf numFmtId="0" fontId="22" fillId="0" borderId="0"/>
    <xf numFmtId="0" fontId="24" fillId="0" borderId="0"/>
    <xf numFmtId="0" fontId="24"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4"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0" fontId="24" fillId="0" borderId="0"/>
    <xf numFmtId="0" fontId="22" fillId="0" borderId="0"/>
    <xf numFmtId="0" fontId="22" fillId="0" borderId="0"/>
    <xf numFmtId="43" fontId="24" fillId="0" borderId="0" applyFont="0" applyFill="0" applyBorder="0" applyAlignment="0" applyProtection="0"/>
    <xf numFmtId="0" fontId="22" fillId="0" borderId="0"/>
    <xf numFmtId="0" fontId="22" fillId="0" borderId="0"/>
    <xf numFmtId="0" fontId="22" fillId="0" borderId="0"/>
    <xf numFmtId="0" fontId="24"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4" fillId="0" borderId="0"/>
    <xf numFmtId="0" fontId="24" fillId="0" borderId="0"/>
    <xf numFmtId="0" fontId="22" fillId="0" borderId="0"/>
    <xf numFmtId="0" fontId="24" fillId="0" borderId="0"/>
    <xf numFmtId="0" fontId="22" fillId="0" borderId="0"/>
    <xf numFmtId="0" fontId="22" fillId="0" borderId="0"/>
    <xf numFmtId="0" fontId="24" fillId="0" borderId="0"/>
    <xf numFmtId="0" fontId="22" fillId="0" borderId="0"/>
    <xf numFmtId="0" fontId="22" fillId="0" borderId="0"/>
    <xf numFmtId="0" fontId="22" fillId="0" borderId="0"/>
    <xf numFmtId="0" fontId="22" fillId="0" borderId="0"/>
    <xf numFmtId="0" fontId="24" fillId="0" borderId="0"/>
    <xf numFmtId="0" fontId="22" fillId="0" borderId="0"/>
    <xf numFmtId="0" fontId="24" fillId="0" borderId="0"/>
    <xf numFmtId="0" fontId="22" fillId="0" borderId="0"/>
    <xf numFmtId="0" fontId="22" fillId="0" borderId="0"/>
    <xf numFmtId="0" fontId="24"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4"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4"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4"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4"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4" fillId="0" borderId="0"/>
    <xf numFmtId="0" fontId="24" fillId="0" borderId="0"/>
    <xf numFmtId="43" fontId="24"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4" fillId="0" borderId="0"/>
    <xf numFmtId="0" fontId="24"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4" fillId="0" borderId="0"/>
    <xf numFmtId="0" fontId="24" fillId="0" borderId="0"/>
    <xf numFmtId="0" fontId="22" fillId="0" borderId="0"/>
    <xf numFmtId="0" fontId="24" fillId="0" borderId="0"/>
    <xf numFmtId="0" fontId="22" fillId="0" borderId="0"/>
    <xf numFmtId="0" fontId="22" fillId="0" borderId="0"/>
    <xf numFmtId="0" fontId="24" fillId="0" borderId="0"/>
    <xf numFmtId="43" fontId="24"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4"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0" fontId="22" fillId="0" borderId="0"/>
    <xf numFmtId="0" fontId="22" fillId="0" borderId="0"/>
    <xf numFmtId="0" fontId="22" fillId="0" borderId="0"/>
    <xf numFmtId="0" fontId="24" fillId="0" borderId="0"/>
    <xf numFmtId="0" fontId="22" fillId="0" borderId="0"/>
    <xf numFmtId="0" fontId="22" fillId="0" borderId="0"/>
    <xf numFmtId="0" fontId="22" fillId="0" borderId="0"/>
    <xf numFmtId="0" fontId="22" fillId="0" borderId="0"/>
    <xf numFmtId="0" fontId="22" fillId="0" borderId="0"/>
    <xf numFmtId="0" fontId="22" fillId="0" borderId="0"/>
    <xf numFmtId="0" fontId="24" fillId="0" borderId="0"/>
    <xf numFmtId="0" fontId="22" fillId="0" borderId="0"/>
    <xf numFmtId="0" fontId="22" fillId="0" borderId="0"/>
    <xf numFmtId="0" fontId="22" fillId="0" borderId="0"/>
    <xf numFmtId="0" fontId="22" fillId="0" borderId="0"/>
    <xf numFmtId="0" fontId="22" fillId="0" borderId="0"/>
    <xf numFmtId="0" fontId="24" fillId="0" borderId="0"/>
    <xf numFmtId="0" fontId="22" fillId="0" borderId="0"/>
    <xf numFmtId="0" fontId="22" fillId="0" borderId="0"/>
    <xf numFmtId="0" fontId="22" fillId="0" borderId="0"/>
    <xf numFmtId="0" fontId="22" fillId="0" borderId="0"/>
    <xf numFmtId="0" fontId="24" fillId="0" borderId="0"/>
    <xf numFmtId="0" fontId="22" fillId="0" borderId="0"/>
    <xf numFmtId="0" fontId="22"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4" fillId="0" borderId="0"/>
    <xf numFmtId="0" fontId="22" fillId="0" borderId="0"/>
    <xf numFmtId="0" fontId="22" fillId="0" borderId="0"/>
    <xf numFmtId="0" fontId="22" fillId="0" borderId="0"/>
    <xf numFmtId="0" fontId="24"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4" fillId="0" borderId="0"/>
    <xf numFmtId="0" fontId="22" fillId="0" borderId="0"/>
    <xf numFmtId="0" fontId="24" fillId="0" borderId="0"/>
    <xf numFmtId="0" fontId="22" fillId="0" borderId="0"/>
    <xf numFmtId="0" fontId="22" fillId="0" borderId="0"/>
    <xf numFmtId="0" fontId="22" fillId="0" borderId="0"/>
    <xf numFmtId="43" fontId="24" fillId="0" borderId="0" applyFont="0" applyFill="0" applyBorder="0" applyAlignment="0" applyProtection="0"/>
    <xf numFmtId="0" fontId="22" fillId="0" borderId="0"/>
    <xf numFmtId="0" fontId="22" fillId="0" borderId="0"/>
    <xf numFmtId="0" fontId="24" fillId="0" borderId="0"/>
    <xf numFmtId="0" fontId="24" fillId="0" borderId="0"/>
    <xf numFmtId="0" fontId="24" fillId="0" borderId="0"/>
    <xf numFmtId="0" fontId="22" fillId="0" borderId="0"/>
    <xf numFmtId="0" fontId="22" fillId="0" borderId="0"/>
    <xf numFmtId="0" fontId="22" fillId="0" borderId="0"/>
    <xf numFmtId="0" fontId="24" fillId="0" borderId="0"/>
    <xf numFmtId="0" fontId="24" fillId="0" borderId="0"/>
    <xf numFmtId="43" fontId="24" fillId="0" borderId="0" applyFont="0" applyFill="0" applyBorder="0" applyAlignment="0" applyProtection="0"/>
    <xf numFmtId="43" fontId="27" fillId="0" borderId="0" applyFont="0" applyFill="0" applyBorder="0" applyAlignment="0" applyProtection="0"/>
    <xf numFmtId="0" fontId="22" fillId="0" borderId="0"/>
    <xf numFmtId="0" fontId="22" fillId="0" borderId="0"/>
    <xf numFmtId="0" fontId="22" fillId="0" borderId="0"/>
    <xf numFmtId="0" fontId="22" fillId="0" borderId="0"/>
    <xf numFmtId="0" fontId="24" fillId="0" borderId="0"/>
    <xf numFmtId="0" fontId="24" fillId="0" borderId="0"/>
    <xf numFmtId="0" fontId="24" fillId="0" borderId="0"/>
    <xf numFmtId="0" fontId="24" fillId="0" borderId="0"/>
    <xf numFmtId="0" fontId="22" fillId="0" borderId="0"/>
    <xf numFmtId="0" fontId="24"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4" fillId="0" borderId="0"/>
    <xf numFmtId="0" fontId="24"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4" fillId="0" borderId="0"/>
    <xf numFmtId="0" fontId="22" fillId="0" borderId="0"/>
    <xf numFmtId="0" fontId="22" fillId="0" borderId="0"/>
    <xf numFmtId="0" fontId="22" fillId="0" borderId="0"/>
    <xf numFmtId="0" fontId="22" fillId="0" borderId="0"/>
    <xf numFmtId="0" fontId="24" fillId="0" borderId="0"/>
    <xf numFmtId="0" fontId="22" fillId="0" borderId="0"/>
    <xf numFmtId="0" fontId="22" fillId="0" borderId="0"/>
    <xf numFmtId="0" fontId="24" fillId="0" borderId="0"/>
    <xf numFmtId="0" fontId="22" fillId="0" borderId="0"/>
    <xf numFmtId="0" fontId="22" fillId="0" borderId="0"/>
    <xf numFmtId="0" fontId="22" fillId="0" borderId="0"/>
    <xf numFmtId="0" fontId="24" fillId="0" borderId="0"/>
    <xf numFmtId="0" fontId="24"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4" fillId="0" borderId="0" applyFont="0" applyFill="0" applyBorder="0" applyAlignment="0" applyProtection="0"/>
    <xf numFmtId="0" fontId="22" fillId="0" borderId="0"/>
    <xf numFmtId="0" fontId="24" fillId="0" borderId="0"/>
    <xf numFmtId="0" fontId="24" fillId="0" borderId="0"/>
    <xf numFmtId="0" fontId="24" fillId="0" borderId="0"/>
    <xf numFmtId="0" fontId="24" fillId="0" borderId="0"/>
    <xf numFmtId="0" fontId="22" fillId="0" borderId="0"/>
    <xf numFmtId="0" fontId="22" fillId="0" borderId="0"/>
    <xf numFmtId="0" fontId="22" fillId="0" borderId="0"/>
    <xf numFmtId="0" fontId="24"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4" fillId="0" borderId="0"/>
    <xf numFmtId="0" fontId="22" fillId="0" borderId="0"/>
    <xf numFmtId="0" fontId="22" fillId="0" borderId="0"/>
    <xf numFmtId="0" fontId="22" fillId="0" borderId="0"/>
    <xf numFmtId="0" fontId="22" fillId="0" borderId="0"/>
    <xf numFmtId="0" fontId="22" fillId="0" borderId="0"/>
    <xf numFmtId="0" fontId="24" fillId="0" borderId="0"/>
    <xf numFmtId="0" fontId="24" fillId="0" borderId="0"/>
    <xf numFmtId="43" fontId="24"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4" fillId="0" borderId="0"/>
    <xf numFmtId="43" fontId="24" fillId="0" borderId="0" applyFont="0" applyFill="0" applyBorder="0" applyAlignment="0" applyProtection="0"/>
    <xf numFmtId="0" fontId="22" fillId="0" borderId="0"/>
    <xf numFmtId="0" fontId="22" fillId="0" borderId="0"/>
    <xf numFmtId="0" fontId="22"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4" fillId="0" borderId="0"/>
    <xf numFmtId="0" fontId="24" fillId="0" borderId="0"/>
    <xf numFmtId="0" fontId="22" fillId="0" borderId="0"/>
    <xf numFmtId="0" fontId="22" fillId="0" borderId="0"/>
    <xf numFmtId="0" fontId="24" fillId="0" borderId="0"/>
    <xf numFmtId="43" fontId="24"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4" fillId="0" borderId="0"/>
    <xf numFmtId="0" fontId="24"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4" fillId="0" borderId="0"/>
    <xf numFmtId="0" fontId="24" fillId="0" borderId="0"/>
    <xf numFmtId="43" fontId="24"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4" fillId="0" borderId="0"/>
    <xf numFmtId="0" fontId="24" fillId="0" borderId="0"/>
    <xf numFmtId="0" fontId="24" fillId="0" borderId="0"/>
    <xf numFmtId="0" fontId="22" fillId="0" borderId="0"/>
    <xf numFmtId="0" fontId="22" fillId="0" borderId="0"/>
    <xf numFmtId="0" fontId="24" fillId="0" borderId="0"/>
    <xf numFmtId="0" fontId="22" fillId="0" borderId="0"/>
    <xf numFmtId="0" fontId="22" fillId="0" borderId="0"/>
    <xf numFmtId="0" fontId="22" fillId="0" borderId="0"/>
    <xf numFmtId="0" fontId="22" fillId="0" borderId="0"/>
    <xf numFmtId="0" fontId="22" fillId="0" borderId="0"/>
    <xf numFmtId="0" fontId="24" fillId="0" borderId="0"/>
    <xf numFmtId="0" fontId="24"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4" fillId="0" borderId="0"/>
    <xf numFmtId="0" fontId="22" fillId="0" borderId="0"/>
    <xf numFmtId="0" fontId="22" fillId="0" borderId="0"/>
    <xf numFmtId="0" fontId="22" fillId="0" borderId="0"/>
    <xf numFmtId="0" fontId="24" fillId="0" borderId="0"/>
    <xf numFmtId="0" fontId="24" fillId="0" borderId="0"/>
    <xf numFmtId="0" fontId="22" fillId="0" borderId="0"/>
    <xf numFmtId="43" fontId="24" fillId="0" borderId="0" applyFont="0" applyFill="0" applyBorder="0" applyAlignment="0" applyProtection="0"/>
    <xf numFmtId="0" fontId="22" fillId="0" borderId="0"/>
    <xf numFmtId="0" fontId="22" fillId="0" borderId="0"/>
    <xf numFmtId="0" fontId="24" fillId="0" borderId="0"/>
    <xf numFmtId="0" fontId="24" fillId="0" borderId="0"/>
    <xf numFmtId="0" fontId="22" fillId="0" borderId="0"/>
    <xf numFmtId="0" fontId="22" fillId="0" borderId="0"/>
    <xf numFmtId="0" fontId="22" fillId="0" borderId="0"/>
    <xf numFmtId="0" fontId="22" fillId="0" borderId="0"/>
    <xf numFmtId="0" fontId="22" fillId="0" borderId="0"/>
    <xf numFmtId="0" fontId="24" fillId="0" borderId="0"/>
    <xf numFmtId="0" fontId="22" fillId="0" borderId="0"/>
    <xf numFmtId="0" fontId="22" fillId="0" borderId="0"/>
    <xf numFmtId="0" fontId="22" fillId="0" borderId="0"/>
    <xf numFmtId="0" fontId="24" fillId="0" borderId="0"/>
    <xf numFmtId="43" fontId="24"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4"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4" fillId="0" borderId="0"/>
    <xf numFmtId="0" fontId="24" fillId="0" borderId="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4" fillId="0" borderId="0"/>
    <xf numFmtId="0" fontId="24"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4" fillId="0" borderId="0"/>
    <xf numFmtId="0" fontId="22" fillId="0" borderId="0"/>
    <xf numFmtId="0" fontId="24" fillId="0" borderId="0"/>
    <xf numFmtId="0" fontId="22" fillId="0" borderId="0"/>
    <xf numFmtId="0" fontId="22" fillId="0" borderId="0"/>
    <xf numFmtId="0" fontId="22" fillId="0" borderId="0"/>
    <xf numFmtId="0" fontId="22" fillId="0" borderId="0"/>
    <xf numFmtId="0" fontId="22" fillId="0" borderId="0"/>
    <xf numFmtId="0" fontId="24" fillId="0" borderId="0"/>
    <xf numFmtId="0" fontId="22" fillId="0" borderId="0"/>
    <xf numFmtId="0" fontId="22" fillId="0" borderId="0"/>
    <xf numFmtId="0" fontId="22" fillId="0" borderId="0"/>
    <xf numFmtId="0" fontId="22" fillId="0" borderId="0"/>
    <xf numFmtId="0" fontId="24" fillId="0" borderId="0"/>
    <xf numFmtId="0" fontId="24" fillId="0" borderId="0"/>
    <xf numFmtId="0" fontId="24" fillId="0" borderId="0"/>
    <xf numFmtId="0" fontId="24" fillId="0" borderId="0"/>
    <xf numFmtId="0" fontId="22" fillId="0" borderId="0"/>
    <xf numFmtId="0" fontId="22" fillId="0" borderId="0"/>
    <xf numFmtId="0" fontId="22" fillId="0" borderId="0"/>
    <xf numFmtId="0" fontId="22" fillId="0" borderId="0"/>
    <xf numFmtId="0" fontId="22" fillId="0" borderId="0"/>
    <xf numFmtId="0" fontId="22" fillId="0" borderId="0"/>
    <xf numFmtId="0" fontId="24" fillId="0" borderId="0"/>
    <xf numFmtId="0" fontId="24" fillId="0" borderId="0"/>
    <xf numFmtId="0" fontId="22" fillId="0" borderId="0"/>
    <xf numFmtId="0" fontId="22" fillId="0" borderId="0"/>
    <xf numFmtId="0" fontId="24" fillId="0" borderId="0"/>
    <xf numFmtId="0" fontId="22" fillId="0" borderId="0"/>
    <xf numFmtId="0" fontId="24" fillId="0" borderId="0"/>
    <xf numFmtId="0" fontId="22" fillId="0" borderId="0"/>
    <xf numFmtId="0" fontId="22" fillId="0" borderId="0"/>
    <xf numFmtId="43" fontId="24"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4" fillId="0" borderId="0"/>
    <xf numFmtId="0" fontId="22" fillId="0" borderId="0"/>
    <xf numFmtId="0" fontId="22" fillId="0" borderId="0"/>
    <xf numFmtId="0" fontId="22" fillId="0" borderId="0"/>
    <xf numFmtId="0" fontId="22" fillId="0" borderId="0"/>
    <xf numFmtId="0" fontId="22" fillId="0" borderId="0"/>
    <xf numFmtId="0" fontId="22" fillId="0" borderId="0"/>
    <xf numFmtId="0" fontId="24" fillId="0" borderId="0"/>
    <xf numFmtId="0" fontId="22" fillId="0" borderId="0"/>
    <xf numFmtId="0" fontId="22" fillId="0" borderId="0"/>
    <xf numFmtId="0" fontId="22" fillId="0" borderId="0"/>
    <xf numFmtId="0" fontId="22" fillId="0" borderId="0"/>
    <xf numFmtId="0" fontId="22" fillId="0" borderId="0"/>
    <xf numFmtId="0" fontId="22" fillId="0" borderId="0"/>
    <xf numFmtId="0" fontId="24"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4" fillId="0" borderId="0"/>
    <xf numFmtId="0" fontId="24" fillId="0" borderId="0"/>
    <xf numFmtId="0" fontId="24" fillId="0" borderId="0"/>
    <xf numFmtId="43" fontId="24" fillId="0" borderId="0" applyFont="0" applyFill="0" applyBorder="0" applyAlignment="0" applyProtection="0"/>
    <xf numFmtId="0" fontId="22" fillId="0" borderId="0"/>
    <xf numFmtId="0" fontId="22" fillId="0" borderId="0"/>
    <xf numFmtId="0" fontId="24" fillId="0" borderId="0"/>
    <xf numFmtId="0" fontId="22" fillId="0" borderId="0"/>
    <xf numFmtId="0" fontId="22" fillId="0" borderId="0"/>
    <xf numFmtId="0" fontId="24" fillId="0" borderId="0"/>
    <xf numFmtId="43" fontId="24"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4" fillId="0" borderId="0"/>
    <xf numFmtId="0" fontId="22" fillId="0" borderId="0"/>
    <xf numFmtId="0" fontId="22" fillId="0" borderId="0"/>
    <xf numFmtId="0" fontId="22" fillId="0" borderId="0"/>
    <xf numFmtId="0" fontId="22" fillId="0" borderId="0"/>
    <xf numFmtId="0" fontId="22" fillId="0" borderId="0"/>
    <xf numFmtId="0" fontId="24" fillId="0" borderId="0"/>
    <xf numFmtId="0" fontId="22" fillId="0" borderId="0"/>
    <xf numFmtId="0" fontId="24" fillId="0" borderId="0"/>
    <xf numFmtId="0" fontId="24"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4" fillId="0" borderId="0" applyFont="0" applyFill="0" applyBorder="0" applyAlignment="0" applyProtection="0"/>
    <xf numFmtId="0" fontId="22" fillId="0" borderId="0"/>
    <xf numFmtId="0" fontId="24" fillId="0" borderId="0"/>
    <xf numFmtId="0" fontId="24" fillId="0" borderId="0"/>
    <xf numFmtId="0" fontId="22" fillId="0" borderId="0"/>
    <xf numFmtId="0" fontId="22" fillId="0" borderId="0"/>
    <xf numFmtId="0" fontId="22" fillId="0" borderId="0"/>
    <xf numFmtId="0" fontId="24"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4" fillId="0" borderId="0"/>
    <xf numFmtId="0" fontId="22" fillId="0" borderId="0"/>
    <xf numFmtId="0" fontId="22" fillId="0" borderId="0"/>
    <xf numFmtId="0" fontId="22" fillId="0" borderId="0"/>
    <xf numFmtId="0" fontId="22" fillId="0" borderId="0"/>
    <xf numFmtId="0" fontId="22" fillId="0" borderId="0"/>
    <xf numFmtId="0" fontId="24" fillId="0" borderId="0"/>
    <xf numFmtId="0" fontId="22" fillId="0" borderId="0"/>
    <xf numFmtId="0" fontId="22" fillId="0" borderId="0"/>
    <xf numFmtId="0" fontId="22" fillId="0" borderId="0"/>
    <xf numFmtId="0" fontId="24"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4" fillId="0" borderId="0"/>
    <xf numFmtId="0" fontId="22" fillId="0" borderId="0"/>
    <xf numFmtId="0" fontId="24"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4" fillId="0" borderId="0"/>
    <xf numFmtId="0" fontId="24" fillId="0" borderId="0"/>
    <xf numFmtId="0" fontId="24" fillId="0" borderId="0"/>
    <xf numFmtId="0" fontId="24" fillId="0" borderId="0"/>
    <xf numFmtId="0" fontId="22" fillId="0" borderId="0"/>
    <xf numFmtId="0" fontId="22" fillId="0" borderId="0"/>
    <xf numFmtId="0" fontId="22" fillId="0" borderId="0"/>
    <xf numFmtId="0" fontId="22" fillId="0" borderId="0"/>
    <xf numFmtId="0" fontId="22" fillId="0" borderId="0"/>
    <xf numFmtId="0" fontId="22" fillId="0" borderId="0"/>
    <xf numFmtId="0" fontId="24"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4" fillId="0" borderId="0"/>
    <xf numFmtId="43" fontId="24"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4" fillId="0" borderId="0"/>
    <xf numFmtId="0" fontId="22" fillId="0" borderId="0"/>
    <xf numFmtId="0" fontId="22" fillId="0" borderId="0"/>
    <xf numFmtId="0" fontId="22" fillId="0" borderId="0"/>
    <xf numFmtId="0" fontId="24" fillId="0" borderId="0"/>
    <xf numFmtId="0" fontId="24"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4"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4" fillId="0" borderId="0"/>
    <xf numFmtId="0" fontId="24" fillId="0" borderId="0"/>
    <xf numFmtId="0" fontId="24"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4" fillId="0" borderId="0"/>
    <xf numFmtId="0" fontId="22" fillId="0" borderId="0"/>
    <xf numFmtId="0" fontId="22" fillId="0" borderId="0"/>
    <xf numFmtId="0" fontId="22" fillId="0" borderId="0"/>
    <xf numFmtId="0" fontId="24"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4" fillId="0" borderId="0"/>
    <xf numFmtId="43" fontId="24"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4" fillId="0" borderId="0"/>
    <xf numFmtId="0" fontId="24"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4" fillId="0" borderId="0"/>
    <xf numFmtId="0" fontId="22" fillId="0" borderId="0"/>
    <xf numFmtId="0" fontId="22" fillId="0" borderId="0"/>
    <xf numFmtId="0" fontId="22" fillId="0" borderId="0"/>
    <xf numFmtId="0" fontId="22" fillId="0" borderId="0"/>
    <xf numFmtId="0" fontId="22" fillId="0" borderId="0"/>
    <xf numFmtId="0" fontId="24" fillId="0" borderId="0"/>
    <xf numFmtId="0" fontId="24"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4" fillId="0" borderId="0"/>
    <xf numFmtId="0" fontId="24" fillId="0" borderId="0"/>
    <xf numFmtId="0" fontId="24"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4" fillId="0" borderId="0"/>
    <xf numFmtId="0" fontId="22" fillId="0" borderId="0"/>
    <xf numFmtId="0" fontId="22" fillId="0" borderId="0"/>
    <xf numFmtId="0" fontId="22" fillId="0" borderId="0"/>
    <xf numFmtId="0" fontId="22" fillId="0" borderId="0"/>
    <xf numFmtId="0" fontId="24" fillId="0" borderId="0"/>
    <xf numFmtId="0" fontId="22" fillId="0" borderId="0"/>
    <xf numFmtId="0" fontId="22" fillId="0" borderId="0"/>
    <xf numFmtId="43" fontId="24"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4" fillId="0" borderId="0"/>
    <xf numFmtId="0" fontId="24" fillId="0" borderId="0"/>
    <xf numFmtId="0" fontId="22" fillId="0" borderId="0"/>
    <xf numFmtId="0" fontId="22" fillId="0" borderId="0"/>
    <xf numFmtId="0" fontId="24" fillId="0" borderId="0"/>
    <xf numFmtId="0" fontId="24" fillId="0" borderId="0"/>
    <xf numFmtId="0" fontId="22" fillId="0" borderId="0"/>
    <xf numFmtId="0" fontId="24" fillId="0" borderId="0"/>
    <xf numFmtId="0" fontId="22" fillId="0" borderId="0"/>
    <xf numFmtId="0" fontId="24" fillId="0" borderId="0"/>
    <xf numFmtId="0" fontId="24" fillId="0" borderId="0"/>
    <xf numFmtId="0" fontId="22" fillId="0" borderId="0"/>
    <xf numFmtId="0" fontId="22" fillId="0" borderId="0"/>
    <xf numFmtId="0" fontId="22" fillId="0" borderId="0"/>
    <xf numFmtId="0" fontId="24" fillId="0" borderId="0"/>
    <xf numFmtId="0" fontId="24" fillId="0" borderId="0"/>
    <xf numFmtId="0" fontId="24" fillId="0" borderId="0"/>
    <xf numFmtId="43" fontId="24"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4"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4"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4" fillId="0" borderId="0"/>
    <xf numFmtId="0" fontId="22" fillId="0" borderId="0"/>
    <xf numFmtId="0" fontId="22" fillId="0" borderId="0"/>
    <xf numFmtId="0" fontId="22" fillId="0" borderId="0"/>
    <xf numFmtId="0" fontId="22" fillId="0" borderId="0"/>
    <xf numFmtId="0" fontId="22" fillId="0" borderId="0"/>
    <xf numFmtId="0" fontId="24" fillId="0" borderId="0"/>
    <xf numFmtId="43" fontId="24"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4"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4"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4" fillId="0" borderId="0"/>
    <xf numFmtId="0" fontId="22" fillId="0" borderId="0"/>
    <xf numFmtId="0" fontId="22" fillId="0" borderId="0"/>
    <xf numFmtId="0" fontId="24" fillId="0" borderId="0"/>
    <xf numFmtId="0" fontId="24" fillId="0" borderId="0"/>
    <xf numFmtId="0" fontId="24"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4" fillId="0" borderId="0"/>
    <xf numFmtId="0" fontId="22" fillId="0" borderId="0"/>
    <xf numFmtId="0" fontId="24" fillId="0" borderId="0"/>
    <xf numFmtId="0" fontId="24" fillId="0" borderId="0"/>
    <xf numFmtId="0" fontId="24" fillId="0" borderId="0"/>
    <xf numFmtId="0" fontId="24" fillId="0" borderId="0"/>
    <xf numFmtId="0" fontId="22" fillId="0" borderId="0"/>
    <xf numFmtId="0" fontId="22" fillId="0" borderId="0"/>
    <xf numFmtId="0" fontId="22" fillId="0" borderId="0"/>
    <xf numFmtId="0" fontId="22" fillId="0" borderId="0"/>
    <xf numFmtId="0" fontId="22" fillId="0" borderId="0"/>
    <xf numFmtId="0" fontId="24" fillId="0" borderId="0"/>
    <xf numFmtId="0" fontId="24"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4" fillId="0" borderId="0"/>
    <xf numFmtId="0" fontId="24" fillId="0" borderId="0"/>
    <xf numFmtId="43" fontId="24" fillId="0" borderId="0" applyFont="0" applyFill="0" applyBorder="0" applyAlignment="0" applyProtection="0"/>
    <xf numFmtId="0" fontId="22" fillId="0" borderId="0"/>
    <xf numFmtId="0" fontId="24" fillId="0" borderId="0"/>
    <xf numFmtId="0" fontId="24"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4"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4"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4" fillId="0" borderId="0"/>
    <xf numFmtId="0" fontId="24" fillId="0" borderId="0"/>
    <xf numFmtId="43" fontId="24" fillId="0" borderId="0" applyFont="0" applyFill="0" applyBorder="0" applyAlignment="0" applyProtection="0"/>
    <xf numFmtId="0" fontId="22" fillId="0" borderId="0"/>
    <xf numFmtId="0" fontId="24" fillId="0" borderId="0"/>
    <xf numFmtId="0" fontId="24" fillId="0" borderId="0"/>
    <xf numFmtId="0" fontId="24" fillId="0" borderId="0"/>
    <xf numFmtId="43" fontId="24"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43" fontId="24" fillId="0" borderId="0" applyFont="0" applyFill="0" applyBorder="0" applyAlignment="0" applyProtection="0"/>
    <xf numFmtId="0" fontId="22" fillId="0" borderId="0"/>
    <xf numFmtId="0" fontId="22" fillId="0" borderId="0"/>
    <xf numFmtId="0" fontId="22" fillId="0" borderId="0"/>
    <xf numFmtId="0" fontId="24"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4" fillId="0" borderId="0"/>
    <xf numFmtId="0" fontId="22" fillId="0" borderId="0"/>
    <xf numFmtId="0" fontId="24" fillId="0" borderId="0"/>
    <xf numFmtId="43" fontId="24" fillId="0" borderId="0" applyFont="0" applyFill="0" applyBorder="0" applyAlignment="0" applyProtection="0"/>
    <xf numFmtId="0" fontId="22" fillId="0" borderId="0"/>
    <xf numFmtId="43" fontId="24"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4" fillId="0" borderId="0"/>
    <xf numFmtId="0" fontId="24" fillId="0" borderId="0"/>
    <xf numFmtId="0" fontId="22" fillId="0" borderId="0"/>
    <xf numFmtId="0" fontId="22" fillId="0" borderId="0"/>
    <xf numFmtId="0" fontId="22" fillId="0" borderId="0"/>
    <xf numFmtId="0" fontId="22" fillId="0" borderId="0"/>
    <xf numFmtId="0" fontId="22" fillId="0" borderId="0"/>
    <xf numFmtId="43" fontId="24"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4" fillId="0" borderId="0"/>
    <xf numFmtId="0" fontId="22" fillId="0" borderId="0"/>
    <xf numFmtId="0" fontId="22" fillId="0" borderId="0"/>
    <xf numFmtId="0" fontId="22" fillId="0" borderId="0"/>
    <xf numFmtId="0" fontId="22" fillId="0" borderId="0"/>
    <xf numFmtId="0" fontId="24" fillId="0" borderId="0"/>
    <xf numFmtId="0" fontId="24" fillId="0" borderId="0"/>
    <xf numFmtId="43" fontId="24"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4" fillId="0" borderId="0"/>
    <xf numFmtId="0" fontId="24" fillId="0" borderId="0"/>
    <xf numFmtId="0" fontId="24" fillId="0" borderId="0"/>
    <xf numFmtId="0" fontId="22" fillId="0" borderId="0"/>
    <xf numFmtId="0" fontId="22" fillId="0" borderId="0"/>
    <xf numFmtId="0" fontId="22" fillId="0" borderId="0"/>
    <xf numFmtId="0" fontId="22" fillId="0" borderId="0"/>
    <xf numFmtId="0" fontId="22" fillId="0" borderId="0"/>
    <xf numFmtId="0" fontId="22" fillId="0" borderId="0"/>
    <xf numFmtId="0" fontId="24" fillId="0" borderId="0"/>
    <xf numFmtId="0" fontId="22" fillId="0" borderId="0"/>
    <xf numFmtId="0" fontId="24" fillId="0" borderId="0"/>
    <xf numFmtId="0" fontId="22" fillId="0" borderId="0"/>
    <xf numFmtId="0" fontId="22" fillId="0" borderId="0"/>
    <xf numFmtId="0" fontId="22" fillId="0" borderId="0"/>
    <xf numFmtId="0" fontId="22" fillId="0" borderId="0"/>
    <xf numFmtId="0" fontId="24" fillId="0" borderId="0"/>
    <xf numFmtId="0" fontId="22" fillId="0" borderId="0"/>
    <xf numFmtId="0" fontId="22" fillId="0" borderId="0"/>
    <xf numFmtId="0" fontId="22" fillId="0" borderId="0"/>
    <xf numFmtId="0" fontId="22" fillId="0" borderId="0"/>
    <xf numFmtId="0" fontId="22" fillId="0" borderId="0"/>
    <xf numFmtId="0" fontId="22" fillId="0" borderId="0"/>
    <xf numFmtId="0" fontId="24" fillId="0" borderId="0"/>
    <xf numFmtId="0" fontId="22" fillId="0" borderId="0"/>
    <xf numFmtId="0" fontId="24"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4" fillId="0" borderId="0"/>
    <xf numFmtId="0" fontId="24" fillId="0" borderId="0"/>
    <xf numFmtId="0" fontId="22" fillId="0" borderId="0"/>
    <xf numFmtId="0" fontId="22" fillId="0" borderId="0"/>
    <xf numFmtId="0" fontId="22" fillId="0" borderId="0"/>
    <xf numFmtId="0" fontId="22" fillId="0" borderId="0"/>
    <xf numFmtId="0" fontId="22" fillId="0" borderId="0"/>
    <xf numFmtId="0" fontId="22" fillId="0" borderId="0"/>
    <xf numFmtId="0" fontId="24" fillId="0" borderId="0"/>
    <xf numFmtId="0" fontId="24"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4" fillId="0" borderId="0"/>
    <xf numFmtId="0" fontId="24"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4" fillId="0" borderId="0"/>
    <xf numFmtId="0" fontId="24" fillId="0" borderId="0"/>
    <xf numFmtId="0" fontId="24" fillId="0" borderId="0"/>
    <xf numFmtId="0" fontId="22" fillId="0" borderId="0"/>
    <xf numFmtId="0" fontId="22" fillId="0" borderId="0"/>
    <xf numFmtId="0" fontId="22" fillId="0" borderId="0"/>
    <xf numFmtId="0" fontId="22" fillId="0" borderId="0"/>
    <xf numFmtId="0" fontId="22" fillId="0" borderId="0"/>
    <xf numFmtId="0" fontId="22" fillId="0" borderId="0"/>
    <xf numFmtId="0" fontId="24" fillId="0" borderId="0"/>
    <xf numFmtId="0" fontId="22" fillId="0" borderId="0"/>
    <xf numFmtId="0" fontId="22" fillId="0" borderId="0"/>
    <xf numFmtId="0" fontId="22" fillId="0" borderId="0"/>
    <xf numFmtId="0" fontId="22" fillId="0" borderId="0"/>
    <xf numFmtId="0" fontId="22" fillId="0" borderId="0"/>
    <xf numFmtId="0" fontId="22" fillId="0" borderId="0"/>
    <xf numFmtId="0" fontId="24" fillId="0" borderId="0"/>
    <xf numFmtId="0" fontId="24" fillId="0" borderId="0"/>
    <xf numFmtId="43" fontId="24" fillId="0" borderId="0" applyFont="0" applyFill="0" applyBorder="0" applyAlignment="0" applyProtection="0"/>
    <xf numFmtId="0" fontId="22" fillId="0" borderId="0"/>
    <xf numFmtId="0" fontId="22" fillId="0" borderId="0"/>
    <xf numFmtId="0" fontId="22" fillId="0" borderId="0"/>
    <xf numFmtId="0" fontId="22" fillId="0" borderId="0"/>
    <xf numFmtId="0" fontId="24" fillId="0" borderId="0"/>
    <xf numFmtId="0" fontId="22" fillId="0" borderId="0"/>
    <xf numFmtId="0" fontId="22" fillId="0" borderId="0"/>
    <xf numFmtId="0" fontId="22" fillId="0" borderId="0"/>
    <xf numFmtId="0" fontId="22" fillId="0" borderId="0"/>
    <xf numFmtId="0" fontId="24" fillId="0" borderId="0"/>
    <xf numFmtId="0" fontId="22" fillId="0" borderId="0"/>
    <xf numFmtId="0" fontId="24" fillId="0" borderId="0"/>
    <xf numFmtId="0" fontId="24" fillId="0" borderId="0"/>
    <xf numFmtId="0" fontId="24" fillId="0" borderId="0"/>
    <xf numFmtId="0" fontId="22" fillId="0" borderId="0"/>
    <xf numFmtId="0" fontId="22" fillId="0" borderId="0"/>
    <xf numFmtId="0" fontId="24" fillId="0" borderId="0"/>
    <xf numFmtId="0" fontId="22" fillId="0" borderId="0"/>
    <xf numFmtId="0" fontId="22" fillId="0" borderId="0"/>
    <xf numFmtId="0" fontId="22" fillId="0" borderId="0"/>
    <xf numFmtId="0" fontId="22" fillId="0" borderId="0"/>
    <xf numFmtId="0" fontId="22" fillId="0" borderId="0"/>
    <xf numFmtId="0" fontId="24" fillId="0" borderId="0"/>
    <xf numFmtId="0" fontId="24" fillId="0" borderId="0"/>
    <xf numFmtId="0" fontId="22" fillId="0" borderId="0"/>
    <xf numFmtId="0" fontId="22" fillId="0" borderId="0"/>
    <xf numFmtId="0" fontId="22" fillId="0" borderId="0"/>
    <xf numFmtId="0" fontId="24" fillId="0" borderId="0"/>
    <xf numFmtId="0" fontId="22" fillId="0" borderId="0"/>
    <xf numFmtId="0" fontId="22" fillId="0" borderId="0"/>
    <xf numFmtId="0" fontId="24" fillId="0" borderId="0"/>
    <xf numFmtId="0" fontId="24" fillId="0" borderId="0"/>
    <xf numFmtId="0" fontId="22" fillId="0" borderId="0"/>
    <xf numFmtId="0" fontId="24"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4"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4" fillId="0" borderId="0"/>
    <xf numFmtId="0" fontId="24" fillId="0" borderId="0"/>
    <xf numFmtId="43" fontId="24" fillId="0" borderId="0" applyFont="0" applyFill="0" applyBorder="0" applyAlignment="0" applyProtection="0"/>
    <xf numFmtId="0" fontId="22" fillId="0" borderId="0"/>
    <xf numFmtId="0" fontId="24" fillId="0" borderId="0"/>
    <xf numFmtId="0" fontId="24" fillId="0" borderId="0"/>
    <xf numFmtId="0" fontId="24" fillId="0" borderId="0"/>
    <xf numFmtId="0" fontId="24"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4" fillId="0" borderId="0"/>
    <xf numFmtId="0" fontId="24"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4"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4" fillId="0" borderId="0"/>
    <xf numFmtId="0" fontId="24" fillId="0" borderId="0"/>
    <xf numFmtId="0" fontId="22" fillId="0" borderId="0"/>
    <xf numFmtId="0" fontId="22" fillId="0" borderId="0"/>
    <xf numFmtId="0" fontId="22" fillId="0" borderId="0"/>
    <xf numFmtId="0" fontId="24" fillId="0" borderId="0"/>
    <xf numFmtId="0" fontId="24"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4" fillId="0" borderId="0"/>
    <xf numFmtId="0" fontId="24"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4" fillId="0" borderId="0"/>
    <xf numFmtId="0" fontId="24" fillId="0" borderId="0"/>
    <xf numFmtId="0" fontId="22" fillId="0" borderId="0"/>
    <xf numFmtId="0" fontId="22" fillId="0" borderId="0"/>
    <xf numFmtId="0" fontId="22" fillId="0" borderId="0"/>
    <xf numFmtId="0" fontId="22" fillId="0" borderId="0"/>
    <xf numFmtId="0" fontId="22" fillId="0" borderId="0"/>
    <xf numFmtId="43" fontId="24"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4" fillId="0" borderId="0"/>
    <xf numFmtId="0" fontId="22" fillId="0" borderId="0"/>
    <xf numFmtId="0" fontId="22" fillId="0" borderId="0"/>
    <xf numFmtId="0" fontId="22" fillId="0" borderId="0"/>
    <xf numFmtId="0" fontId="24"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4" fillId="0" borderId="0"/>
    <xf numFmtId="0" fontId="24" fillId="0" borderId="0"/>
    <xf numFmtId="0" fontId="24"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4" fillId="0" borderId="0"/>
    <xf numFmtId="0" fontId="24" fillId="0" borderId="0"/>
    <xf numFmtId="0" fontId="22" fillId="0" borderId="0"/>
    <xf numFmtId="0" fontId="22" fillId="0" borderId="0"/>
    <xf numFmtId="0" fontId="22" fillId="0" borderId="0"/>
    <xf numFmtId="0" fontId="22" fillId="0" borderId="0"/>
    <xf numFmtId="0" fontId="22" fillId="0" borderId="0"/>
    <xf numFmtId="0" fontId="22" fillId="0" borderId="0"/>
    <xf numFmtId="0" fontId="24" fillId="0" borderId="0"/>
    <xf numFmtId="0" fontId="24" fillId="0" borderId="0"/>
    <xf numFmtId="0" fontId="24" fillId="0" borderId="0"/>
    <xf numFmtId="43" fontId="24"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4" fillId="0" borderId="0"/>
    <xf numFmtId="0" fontId="24" fillId="0" borderId="0"/>
    <xf numFmtId="0" fontId="24" fillId="0" borderId="0"/>
    <xf numFmtId="0" fontId="22" fillId="0" borderId="0"/>
    <xf numFmtId="0" fontId="22" fillId="0" borderId="0"/>
    <xf numFmtId="0" fontId="22" fillId="0" borderId="0"/>
    <xf numFmtId="0" fontId="22" fillId="0" borderId="0"/>
    <xf numFmtId="0" fontId="22" fillId="0" borderId="0"/>
    <xf numFmtId="0" fontId="22" fillId="0" borderId="0"/>
    <xf numFmtId="0" fontId="24"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0" fontId="22" fillId="0" borderId="0"/>
    <xf numFmtId="0" fontId="22" fillId="0" borderId="0"/>
    <xf numFmtId="0" fontId="22" fillId="0" borderId="0"/>
    <xf numFmtId="0" fontId="22" fillId="0" borderId="0"/>
    <xf numFmtId="43" fontId="24" fillId="0" borderId="0" applyFont="0" applyFill="0" applyBorder="0" applyAlignment="0" applyProtection="0"/>
    <xf numFmtId="0" fontId="22" fillId="0" borderId="0"/>
    <xf numFmtId="0" fontId="22" fillId="0" borderId="0"/>
    <xf numFmtId="0" fontId="22" fillId="0" borderId="0"/>
    <xf numFmtId="43" fontId="24" fillId="0" borderId="0" applyFont="0" applyFill="0" applyBorder="0" applyAlignment="0" applyProtection="0"/>
    <xf numFmtId="0" fontId="22" fillId="0" borderId="0"/>
    <xf numFmtId="0" fontId="22" fillId="0" borderId="0"/>
    <xf numFmtId="0" fontId="22" fillId="0" borderId="0"/>
    <xf numFmtId="0" fontId="22" fillId="0" borderId="0"/>
    <xf numFmtId="0" fontId="24" fillId="0" borderId="0"/>
    <xf numFmtId="0" fontId="22" fillId="0" borderId="0"/>
    <xf numFmtId="0" fontId="24" fillId="0" borderId="0"/>
    <xf numFmtId="43" fontId="24" fillId="0" borderId="0" applyFont="0" applyFill="0" applyBorder="0" applyAlignment="0" applyProtection="0"/>
    <xf numFmtId="0" fontId="22" fillId="0" borderId="0"/>
    <xf numFmtId="0" fontId="22" fillId="0" borderId="0"/>
    <xf numFmtId="0" fontId="22" fillId="0" borderId="0"/>
    <xf numFmtId="0" fontId="24" fillId="0" borderId="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2" fillId="0" borderId="0"/>
    <xf numFmtId="0" fontId="22" fillId="0" borderId="0"/>
    <xf numFmtId="0" fontId="22" fillId="0" borderId="0"/>
    <xf numFmtId="0" fontId="22" fillId="0" borderId="0"/>
    <xf numFmtId="0" fontId="22" fillId="0" borderId="0"/>
    <xf numFmtId="0" fontId="22" fillId="0" borderId="0"/>
    <xf numFmtId="0" fontId="24" fillId="0" borderId="0"/>
    <xf numFmtId="0" fontId="22" fillId="0" borderId="0"/>
    <xf numFmtId="0" fontId="22" fillId="0" borderId="0"/>
    <xf numFmtId="0" fontId="22" fillId="0" borderId="0"/>
    <xf numFmtId="0" fontId="24" fillId="0" borderId="0"/>
    <xf numFmtId="0" fontId="24"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4" fillId="0" borderId="0"/>
    <xf numFmtId="0" fontId="24" fillId="0" borderId="0"/>
    <xf numFmtId="0" fontId="24"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4" fillId="0" borderId="0" applyFont="0" applyFill="0" applyBorder="0" applyAlignment="0" applyProtection="0"/>
    <xf numFmtId="0" fontId="24"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0" fontId="24" fillId="0" borderId="0"/>
    <xf numFmtId="0" fontId="24" fillId="0" borderId="0"/>
    <xf numFmtId="0" fontId="24"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4"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4" fillId="0" borderId="0"/>
    <xf numFmtId="0" fontId="22" fillId="0" borderId="0"/>
    <xf numFmtId="0" fontId="22" fillId="0" borderId="0"/>
    <xf numFmtId="0" fontId="22" fillId="0" borderId="0"/>
    <xf numFmtId="0" fontId="22" fillId="0" borderId="0"/>
    <xf numFmtId="0" fontId="24" fillId="0" borderId="0"/>
    <xf numFmtId="0" fontId="24"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4" fillId="0" borderId="0"/>
    <xf numFmtId="43" fontId="24" fillId="0" borderId="0" applyFont="0" applyFill="0" applyBorder="0" applyAlignment="0" applyProtection="0"/>
    <xf numFmtId="0" fontId="24" fillId="0" borderId="0"/>
    <xf numFmtId="0" fontId="22" fillId="0" borderId="0"/>
    <xf numFmtId="0" fontId="22" fillId="0" borderId="0"/>
    <xf numFmtId="0" fontId="24" fillId="0" borderId="0"/>
    <xf numFmtId="0" fontId="22" fillId="0" borderId="0"/>
    <xf numFmtId="0" fontId="22" fillId="0" borderId="0"/>
    <xf numFmtId="0" fontId="22" fillId="0" borderId="0"/>
    <xf numFmtId="0" fontId="22" fillId="0" borderId="0"/>
    <xf numFmtId="0" fontId="24" fillId="0" borderId="0"/>
    <xf numFmtId="43" fontId="9" fillId="0" borderId="0" applyFont="0" applyFill="0" applyBorder="0" applyAlignment="0" applyProtection="0"/>
    <xf numFmtId="180" fontId="9" fillId="0" borderId="0" applyFont="0" applyFill="0" applyBorder="0" applyAlignment="0" applyProtection="0"/>
    <xf numFmtId="43" fontId="9" fillId="0" borderId="0" applyFont="0" applyFill="0" applyBorder="0" applyAlignment="0" applyProtection="0"/>
    <xf numFmtId="43" fontId="22" fillId="0" borderId="0" applyFont="0" applyFill="0" applyBorder="0" applyAlignment="0" applyProtection="0"/>
    <xf numFmtId="43" fontId="25" fillId="0" borderId="0" applyFont="0" applyFill="0" applyBorder="0" applyAlignment="0" applyProtection="0"/>
    <xf numFmtId="43" fontId="22" fillId="0" borderId="0" applyFont="0" applyFill="0" applyBorder="0" applyAlignment="0" applyProtection="0"/>
    <xf numFmtId="43" fontId="9"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2" fillId="0" borderId="0" applyFont="0" applyFill="0" applyBorder="0" applyAlignment="0" applyProtection="0"/>
    <xf numFmtId="43" fontId="24"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4" fillId="0" borderId="0" applyFont="0" applyFill="0" applyBorder="0" applyAlignment="0" applyProtection="0"/>
    <xf numFmtId="43" fontId="22" fillId="0" borderId="0" applyFont="0" applyFill="0" applyBorder="0" applyAlignment="0" applyProtection="0"/>
    <xf numFmtId="43" fontId="24"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5"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5"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5"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2" fillId="0" borderId="0" applyFont="0" applyFill="0" applyBorder="0" applyAlignment="0" applyProtection="0"/>
    <xf numFmtId="43" fontId="25" fillId="0" borderId="0" applyFont="0" applyFill="0" applyBorder="0" applyAlignment="0" applyProtection="0"/>
    <xf numFmtId="43" fontId="22" fillId="0" borderId="0" applyFont="0" applyFill="0" applyBorder="0" applyAlignment="0" applyProtection="0"/>
    <xf numFmtId="43" fontId="9"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2" fillId="0" borderId="0" applyFont="0" applyFill="0" applyBorder="0" applyAlignment="0" applyProtection="0"/>
    <xf numFmtId="43" fontId="24"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4" fillId="0" borderId="0" applyFont="0" applyFill="0" applyBorder="0" applyAlignment="0" applyProtection="0"/>
    <xf numFmtId="43" fontId="22" fillId="0" borderId="0" applyFont="0" applyFill="0" applyBorder="0" applyAlignment="0" applyProtection="0"/>
    <xf numFmtId="43" fontId="24"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5"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5"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5"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2" fillId="0" borderId="0" applyFont="0" applyFill="0" applyBorder="0" applyAlignment="0" applyProtection="0"/>
    <xf numFmtId="43" fontId="25" fillId="0" borderId="0" applyFont="0" applyFill="0" applyBorder="0" applyAlignment="0" applyProtection="0"/>
    <xf numFmtId="43" fontId="22" fillId="0" borderId="0" applyFont="0" applyFill="0" applyBorder="0" applyAlignment="0" applyProtection="0"/>
    <xf numFmtId="43" fontId="9"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2" fillId="0" borderId="0" applyFont="0" applyFill="0" applyBorder="0" applyAlignment="0" applyProtection="0"/>
    <xf numFmtId="43" fontId="24"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4" fillId="0" borderId="0" applyFont="0" applyFill="0" applyBorder="0" applyAlignment="0" applyProtection="0"/>
    <xf numFmtId="43" fontId="22" fillId="0" borderId="0" applyFont="0" applyFill="0" applyBorder="0" applyAlignment="0" applyProtection="0"/>
    <xf numFmtId="43" fontId="24"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5"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5"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5"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2" fillId="0" borderId="0" applyFont="0" applyFill="0" applyBorder="0" applyAlignment="0" applyProtection="0"/>
    <xf numFmtId="43" fontId="25" fillId="0" borderId="0" applyFont="0" applyFill="0" applyBorder="0" applyAlignment="0" applyProtection="0"/>
    <xf numFmtId="43" fontId="22" fillId="0" borderId="0" applyFont="0" applyFill="0" applyBorder="0" applyAlignment="0" applyProtection="0"/>
    <xf numFmtId="43" fontId="9"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2" fillId="0" borderId="0" applyFont="0" applyFill="0" applyBorder="0" applyAlignment="0" applyProtection="0"/>
    <xf numFmtId="43" fontId="24"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4" fillId="0" borderId="0" applyFont="0" applyFill="0" applyBorder="0" applyAlignment="0" applyProtection="0"/>
    <xf numFmtId="43" fontId="22" fillId="0" borderId="0" applyFont="0" applyFill="0" applyBorder="0" applyAlignment="0" applyProtection="0"/>
    <xf numFmtId="43" fontId="24"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5"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5"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5"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2" fillId="0" borderId="0" applyFont="0" applyFill="0" applyBorder="0" applyAlignment="0" applyProtection="0"/>
    <xf numFmtId="43" fontId="25" fillId="0" borderId="0" applyFont="0" applyFill="0" applyBorder="0" applyAlignment="0" applyProtection="0"/>
    <xf numFmtId="43" fontId="22" fillId="0" borderId="0" applyFont="0" applyFill="0" applyBorder="0" applyAlignment="0" applyProtection="0"/>
    <xf numFmtId="43" fontId="9"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2" fillId="0" borderId="0" applyFont="0" applyFill="0" applyBorder="0" applyAlignment="0" applyProtection="0"/>
    <xf numFmtId="43" fontId="24"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4" fillId="0" borderId="0" applyFont="0" applyFill="0" applyBorder="0" applyAlignment="0" applyProtection="0"/>
    <xf numFmtId="43" fontId="22" fillId="0" borderId="0" applyFont="0" applyFill="0" applyBorder="0" applyAlignment="0" applyProtection="0"/>
    <xf numFmtId="43" fontId="24"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5"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5"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5"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cellStyleXfs>
  <cellXfs count="387">
    <xf numFmtId="0" fontId="0" fillId="0" borderId="0" xfId="0"/>
    <xf numFmtId="164" fontId="0" fillId="0" borderId="0" xfId="0" applyNumberFormat="1"/>
    <xf numFmtId="0" fontId="0" fillId="0" borderId="2" xfId="0" applyBorder="1"/>
    <xf numFmtId="0" fontId="0" fillId="0" borderId="4" xfId="0" applyBorder="1"/>
    <xf numFmtId="0" fontId="0" fillId="0" borderId="0" xfId="0" applyBorder="1"/>
    <xf numFmtId="0" fontId="0" fillId="0" borderId="5" xfId="0" applyBorder="1"/>
    <xf numFmtId="14" fontId="0" fillId="0" borderId="5" xfId="0" applyNumberFormat="1" applyBorder="1"/>
    <xf numFmtId="0" fontId="0" fillId="0" borderId="6" xfId="0" applyBorder="1"/>
    <xf numFmtId="0" fontId="0" fillId="0" borderId="8" xfId="0" applyBorder="1"/>
    <xf numFmtId="0" fontId="0" fillId="0" borderId="10" xfId="0" applyBorder="1"/>
    <xf numFmtId="0" fontId="0" fillId="0" borderId="11" xfId="0" applyBorder="1"/>
    <xf numFmtId="164" fontId="1" fillId="3" borderId="13" xfId="0" applyNumberFormat="1" applyFont="1" applyFill="1" applyBorder="1"/>
    <xf numFmtId="0" fontId="1" fillId="2" borderId="9" xfId="0" applyFont="1" applyFill="1" applyBorder="1"/>
    <xf numFmtId="0" fontId="1" fillId="2" borderId="12" xfId="0" applyFont="1" applyFill="1" applyBorder="1"/>
    <xf numFmtId="0" fontId="0" fillId="0" borderId="0" xfId="0" applyAlignment="1">
      <alignment horizontal="center"/>
    </xf>
    <xf numFmtId="0" fontId="0" fillId="0" borderId="2" xfId="0" applyBorder="1" applyAlignment="1">
      <alignment horizontal="center"/>
    </xf>
    <xf numFmtId="0" fontId="0" fillId="0" borderId="0" xfId="0" applyBorder="1" applyAlignment="1">
      <alignment horizontal="center"/>
    </xf>
    <xf numFmtId="0" fontId="0" fillId="0" borderId="7" xfId="0" applyBorder="1" applyAlignment="1">
      <alignment horizontal="center"/>
    </xf>
    <xf numFmtId="0" fontId="2" fillId="4" borderId="1" xfId="0" applyFont="1" applyFill="1" applyBorder="1"/>
    <xf numFmtId="0" fontId="2" fillId="4" borderId="3" xfId="0" applyFont="1" applyFill="1" applyBorder="1" applyAlignment="1">
      <alignment horizontal="center"/>
    </xf>
    <xf numFmtId="0" fontId="3" fillId="0" borderId="4" xfId="1" applyFont="1" applyBorder="1"/>
    <xf numFmtId="2" fontId="0" fillId="0" borderId="0" xfId="0" applyNumberFormat="1" applyBorder="1"/>
    <xf numFmtId="0" fontId="4" fillId="0" borderId="0" xfId="0" applyFont="1" applyBorder="1" applyAlignment="1">
      <alignment horizontal="center"/>
    </xf>
    <xf numFmtId="0" fontId="3" fillId="0" borderId="6" xfId="1" applyFont="1" applyBorder="1"/>
    <xf numFmtId="2" fontId="0" fillId="0" borderId="7" xfId="0" applyNumberFormat="1" applyBorder="1"/>
    <xf numFmtId="0" fontId="4" fillId="0" borderId="5" xfId="0" applyFont="1" applyFill="1" applyBorder="1"/>
    <xf numFmtId="10" fontId="5" fillId="0" borderId="5" xfId="0" applyNumberFormat="1" applyFont="1" applyFill="1" applyBorder="1"/>
    <xf numFmtId="10" fontId="5" fillId="0" borderId="8" xfId="0" applyNumberFormat="1" applyFont="1" applyFill="1" applyBorder="1"/>
    <xf numFmtId="0" fontId="2" fillId="0" borderId="0" xfId="0" applyFont="1" applyBorder="1" applyAlignment="1">
      <alignment horizontal="center"/>
    </xf>
    <xf numFmtId="0" fontId="2" fillId="0" borderId="7" xfId="0" applyFont="1" applyBorder="1" applyAlignment="1">
      <alignment horizontal="center"/>
    </xf>
    <xf numFmtId="0" fontId="6" fillId="0" borderId="0" xfId="0" applyFont="1" applyAlignment="1">
      <alignment horizontal="right"/>
    </xf>
    <xf numFmtId="10" fontId="0" fillId="0" borderId="0" xfId="0" applyNumberFormat="1"/>
    <xf numFmtId="0" fontId="0" fillId="0" borderId="0" xfId="0" applyBorder="1" applyAlignment="1"/>
    <xf numFmtId="2" fontId="0" fillId="0" borderId="0" xfId="0" applyNumberFormat="1" applyBorder="1" applyAlignment="1"/>
    <xf numFmtId="2" fontId="2" fillId="0" borderId="0" xfId="0" applyNumberFormat="1" applyFont="1" applyBorder="1" applyAlignment="1"/>
    <xf numFmtId="10" fontId="8" fillId="0" borderId="0" xfId="0" applyNumberFormat="1" applyFont="1" applyBorder="1" applyAlignment="1"/>
    <xf numFmtId="43" fontId="2" fillId="0" borderId="0" xfId="0" applyNumberFormat="1" applyFont="1" applyBorder="1" applyAlignment="1"/>
    <xf numFmtId="43" fontId="0" fillId="0" borderId="0" xfId="0" applyNumberFormat="1" applyBorder="1" applyAlignment="1"/>
    <xf numFmtId="10" fontId="8" fillId="0" borderId="0" xfId="4" applyNumberFormat="1" applyFont="1" applyBorder="1" applyAlignment="1"/>
    <xf numFmtId="0" fontId="0" fillId="0" borderId="15" xfId="0" applyBorder="1" applyAlignment="1"/>
    <xf numFmtId="0" fontId="0" fillId="0" borderId="16" xfId="0" applyBorder="1" applyAlignment="1"/>
    <xf numFmtId="2" fontId="0" fillId="0" borderId="16" xfId="0" applyNumberFormat="1" applyBorder="1" applyAlignment="1"/>
    <xf numFmtId="0" fontId="2" fillId="0" borderId="15" xfId="0" applyFont="1" applyBorder="1" applyAlignment="1"/>
    <xf numFmtId="2" fontId="2" fillId="0" borderId="16" xfId="0" applyNumberFormat="1" applyFont="1" applyBorder="1" applyAlignment="1"/>
    <xf numFmtId="0" fontId="8" fillId="0" borderId="15" xfId="0" applyFont="1" applyBorder="1" applyAlignment="1">
      <alignment horizontal="right"/>
    </xf>
    <xf numFmtId="10" fontId="8" fillId="0" borderId="16" xfId="0" applyNumberFormat="1" applyFont="1" applyBorder="1" applyAlignment="1"/>
    <xf numFmtId="43" fontId="2" fillId="0" borderId="16" xfId="0" applyNumberFormat="1" applyFont="1" applyBorder="1" applyAlignment="1"/>
    <xf numFmtId="43" fontId="0" fillId="0" borderId="16" xfId="0" applyNumberFormat="1" applyBorder="1" applyAlignment="1"/>
    <xf numFmtId="10" fontId="8" fillId="0" borderId="16" xfId="4" applyNumberFormat="1" applyFont="1" applyBorder="1" applyAlignment="1"/>
    <xf numFmtId="0" fontId="8" fillId="0" borderId="12" xfId="0" applyFont="1" applyBorder="1" applyAlignment="1">
      <alignment horizontal="right"/>
    </xf>
    <xf numFmtId="10" fontId="8" fillId="0" borderId="13" xfId="0" applyNumberFormat="1" applyFont="1" applyBorder="1" applyAlignment="1"/>
    <xf numFmtId="10" fontId="8" fillId="0" borderId="14" xfId="0" applyNumberFormat="1" applyFont="1" applyBorder="1" applyAlignment="1"/>
    <xf numFmtId="2" fontId="2" fillId="0" borderId="0" xfId="0" applyNumberFormat="1" applyFont="1" applyBorder="1"/>
    <xf numFmtId="10" fontId="8" fillId="0" borderId="0" xfId="0" applyNumberFormat="1" applyFont="1" applyBorder="1" applyAlignment="1">
      <alignment horizontal="right"/>
    </xf>
    <xf numFmtId="10" fontId="8" fillId="0" borderId="0" xfId="0" applyNumberFormat="1" applyFont="1" applyBorder="1"/>
    <xf numFmtId="43" fontId="0" fillId="0" borderId="0" xfId="3" applyFont="1" applyBorder="1"/>
    <xf numFmtId="43" fontId="2" fillId="0" borderId="0" xfId="0" applyNumberFormat="1" applyFont="1" applyBorder="1"/>
    <xf numFmtId="10" fontId="8" fillId="0" borderId="0" xfId="4" applyNumberFormat="1" applyFont="1" applyBorder="1"/>
    <xf numFmtId="0" fontId="0" fillId="0" borderId="13" xfId="0" applyBorder="1"/>
    <xf numFmtId="164" fontId="1" fillId="3" borderId="14" xfId="0" applyNumberFormat="1" applyFont="1" applyFill="1" applyBorder="1"/>
    <xf numFmtId="0" fontId="0" fillId="0" borderId="7" xfId="0" applyBorder="1"/>
    <xf numFmtId="0" fontId="7" fillId="0" borderId="4" xfId="1" applyFont="1" applyBorder="1"/>
    <xf numFmtId="0" fontId="0" fillId="0" borderId="0" xfId="0" applyBorder="1" applyAlignment="1">
      <alignment horizontal="center" vertical="center" wrapText="1"/>
    </xf>
    <xf numFmtId="0" fontId="0" fillId="0" borderId="7" xfId="0" applyBorder="1" applyAlignment="1">
      <alignment horizontal="center" vertical="center" wrapText="1"/>
    </xf>
    <xf numFmtId="0" fontId="0" fillId="0" borderId="0" xfId="0" applyFont="1" applyBorder="1" applyAlignment="1">
      <alignment horizontal="center"/>
    </xf>
    <xf numFmtId="2" fontId="0" fillId="0" borderId="0" xfId="0" applyNumberFormat="1" applyFont="1" applyBorder="1"/>
    <xf numFmtId="2" fontId="0" fillId="0" borderId="0" xfId="0" applyNumberFormat="1" applyFont="1" applyFill="1" applyBorder="1"/>
    <xf numFmtId="0" fontId="0" fillId="0" borderId="0" xfId="0" applyFill="1" applyBorder="1"/>
    <xf numFmtId="10" fontId="0" fillId="0" borderId="0" xfId="0" applyNumberFormat="1" applyBorder="1" applyAlignment="1">
      <alignment horizontal="center" vertical="center"/>
    </xf>
    <xf numFmtId="10" fontId="0" fillId="0" borderId="7" xfId="0" applyNumberFormat="1" applyBorder="1" applyAlignment="1">
      <alignment horizontal="center" vertical="center"/>
    </xf>
    <xf numFmtId="10" fontId="0" fillId="0" borderId="5" xfId="0" applyNumberFormat="1" applyBorder="1" applyAlignment="1">
      <alignment horizontal="center" vertical="center"/>
    </xf>
    <xf numFmtId="10" fontId="0" fillId="0" borderId="8" xfId="0" applyNumberFormat="1" applyBorder="1" applyAlignment="1">
      <alignment horizontal="center" vertical="center"/>
    </xf>
    <xf numFmtId="0" fontId="0" fillId="0" borderId="3" xfId="0" applyBorder="1" applyAlignment="1">
      <alignment horizontal="center"/>
    </xf>
    <xf numFmtId="0" fontId="0" fillId="0" borderId="5" xfId="0" applyBorder="1" applyAlignment="1">
      <alignment horizontal="center"/>
    </xf>
    <xf numFmtId="0" fontId="0" fillId="0" borderId="18" xfId="0" applyFill="1" applyBorder="1" applyAlignment="1">
      <alignment horizontal="center"/>
    </xf>
    <xf numFmtId="0" fontId="0" fillId="0" borderId="4" xfId="0" applyBorder="1" applyAlignment="1">
      <alignment wrapText="1"/>
    </xf>
    <xf numFmtId="164" fontId="1" fillId="2" borderId="20" xfId="0" applyNumberFormat="1" applyFont="1" applyFill="1" applyBorder="1"/>
    <xf numFmtId="164" fontId="1" fillId="2" borderId="6" xfId="0" applyNumberFormat="1" applyFont="1" applyFill="1" applyBorder="1"/>
    <xf numFmtId="164" fontId="1" fillId="2" borderId="7" xfId="0" applyNumberFormat="1" applyFont="1" applyFill="1" applyBorder="1"/>
    <xf numFmtId="0" fontId="12" fillId="0" borderId="0" xfId="5"/>
    <xf numFmtId="0" fontId="13" fillId="0" borderId="0" xfId="0" applyFont="1"/>
    <xf numFmtId="0" fontId="14" fillId="0" borderId="0" xfId="0" applyFont="1"/>
    <xf numFmtId="169" fontId="14" fillId="0" borderId="0" xfId="0" applyNumberFormat="1" applyFont="1"/>
    <xf numFmtId="2" fontId="14" fillId="0" borderId="0" xfId="0" applyNumberFormat="1" applyFont="1" applyBorder="1"/>
    <xf numFmtId="0" fontId="0" fillId="0" borderId="3" xfId="0" applyBorder="1"/>
    <xf numFmtId="0" fontId="2" fillId="0" borderId="4" xfId="0" applyFont="1" applyBorder="1"/>
    <xf numFmtId="0" fontId="2" fillId="0" borderId="0" xfId="0" applyFont="1" applyBorder="1"/>
    <xf numFmtId="2" fontId="0" fillId="0" borderId="0" xfId="0" applyNumberFormat="1" applyFill="1" applyBorder="1" applyAlignment="1">
      <alignment horizontal="center"/>
    </xf>
    <xf numFmtId="2" fontId="0" fillId="0" borderId="0" xfId="0" applyNumberFormat="1" applyBorder="1" applyAlignment="1">
      <alignment horizontal="center"/>
    </xf>
    <xf numFmtId="2" fontId="0" fillId="0" borderId="5" xfId="0" applyNumberFormat="1" applyBorder="1" applyAlignment="1">
      <alignment horizontal="center"/>
    </xf>
    <xf numFmtId="0" fontId="0" fillId="0" borderId="4" xfId="0" applyBorder="1" applyAlignment="1">
      <alignment horizontal="left" indent="1"/>
    </xf>
    <xf numFmtId="0" fontId="0" fillId="0" borderId="0" xfId="0" applyBorder="1" applyAlignment="1">
      <alignment horizontal="left" indent="1"/>
    </xf>
    <xf numFmtId="0" fontId="8" fillId="0" borderId="4" xfId="0" applyFont="1" applyBorder="1" applyAlignment="1">
      <alignment horizontal="right"/>
    </xf>
    <xf numFmtId="0" fontId="8" fillId="0" borderId="0" xfId="0" applyFont="1" applyBorder="1" applyAlignment="1">
      <alignment horizontal="right"/>
    </xf>
    <xf numFmtId="10" fontId="8" fillId="0" borderId="5" xfId="0" applyNumberFormat="1" applyFont="1" applyBorder="1" applyAlignment="1">
      <alignment horizontal="right"/>
    </xf>
    <xf numFmtId="2" fontId="14" fillId="0" borderId="5" xfId="0" applyNumberFormat="1" applyFont="1" applyBorder="1"/>
    <xf numFmtId="10" fontId="8" fillId="0" borderId="5" xfId="0" applyNumberFormat="1" applyFont="1" applyBorder="1"/>
    <xf numFmtId="0" fontId="8" fillId="0" borderId="6" xfId="0" applyFont="1" applyBorder="1" applyAlignment="1">
      <alignment horizontal="right"/>
    </xf>
    <xf numFmtId="10" fontId="8" fillId="0" borderId="7" xfId="0" applyNumberFormat="1" applyFont="1" applyBorder="1" applyAlignment="1">
      <alignment horizontal="right"/>
    </xf>
    <xf numFmtId="10" fontId="8" fillId="0" borderId="8" xfId="0" applyNumberFormat="1" applyFont="1" applyBorder="1" applyAlignment="1">
      <alignment horizontal="right"/>
    </xf>
    <xf numFmtId="0" fontId="8" fillId="0" borderId="4" xfId="0" applyFont="1" applyFill="1" applyBorder="1" applyAlignment="1">
      <alignment horizontal="right"/>
    </xf>
    <xf numFmtId="0" fontId="14" fillId="0" borderId="0" xfId="0" applyFont="1" applyBorder="1"/>
    <xf numFmtId="9" fontId="14" fillId="0" borderId="0" xfId="0" applyNumberFormat="1" applyFont="1" applyBorder="1"/>
    <xf numFmtId="10" fontId="14" fillId="0" borderId="0" xfId="4" applyNumberFormat="1" applyFont="1" applyBorder="1"/>
    <xf numFmtId="0" fontId="13" fillId="5" borderId="1" xfId="0" applyFont="1" applyFill="1" applyBorder="1"/>
    <xf numFmtId="0" fontId="13" fillId="0" borderId="2" xfId="0" applyFont="1" applyBorder="1"/>
    <xf numFmtId="0" fontId="13" fillId="0" borderId="3" xfId="0" applyFont="1" applyBorder="1"/>
    <xf numFmtId="0" fontId="14" fillId="0" borderId="4" xfId="0" applyFont="1" applyBorder="1"/>
    <xf numFmtId="0" fontId="14" fillId="0" borderId="5" xfId="0" applyFont="1" applyBorder="1"/>
    <xf numFmtId="166" fontId="14" fillId="0" borderId="4" xfId="0" applyNumberFormat="1" applyFont="1" applyBorder="1"/>
    <xf numFmtId="167" fontId="14" fillId="0" borderId="4" xfId="0" applyNumberFormat="1" applyFont="1" applyBorder="1"/>
    <xf numFmtId="168" fontId="14" fillId="0" borderId="4" xfId="0" applyNumberFormat="1" applyFont="1" applyBorder="1"/>
    <xf numFmtId="0" fontId="13" fillId="5" borderId="6" xfId="0" applyFont="1" applyFill="1" applyBorder="1"/>
    <xf numFmtId="0" fontId="13" fillId="5" borderId="7" xfId="0" applyFont="1" applyFill="1" applyBorder="1"/>
    <xf numFmtId="10" fontId="13" fillId="5" borderId="7" xfId="4" applyNumberFormat="1" applyFont="1" applyFill="1" applyBorder="1"/>
    <xf numFmtId="10" fontId="13" fillId="5" borderId="8" xfId="4" applyNumberFormat="1" applyFont="1" applyFill="1" applyBorder="1"/>
    <xf numFmtId="0" fontId="17" fillId="0" borderId="0" xfId="0" applyFont="1" applyBorder="1" applyAlignment="1">
      <alignment horizontal="center" vertical="center"/>
    </xf>
    <xf numFmtId="0" fontId="16" fillId="0" borderId="4" xfId="0" applyFont="1" applyBorder="1" applyAlignment="1">
      <alignment horizontal="center" vertical="center"/>
    </xf>
    <xf numFmtId="0" fontId="17" fillId="0" borderId="5" xfId="0" applyFont="1" applyBorder="1" applyAlignment="1">
      <alignment horizontal="center" vertical="center"/>
    </xf>
    <xf numFmtId="10" fontId="5" fillId="0" borderId="0" xfId="0" applyNumberFormat="1" applyFont="1" applyFill="1" applyBorder="1"/>
    <xf numFmtId="0" fontId="4" fillId="0" borderId="0" xfId="0" applyFont="1" applyFill="1" applyBorder="1"/>
    <xf numFmtId="10" fontId="11" fillId="0" borderId="0" xfId="0" applyNumberFormat="1" applyFont="1" applyFill="1" applyBorder="1"/>
    <xf numFmtId="10" fontId="0" fillId="0" borderId="4" xfId="0" applyNumberFormat="1" applyBorder="1" applyAlignment="1">
      <alignment horizontal="center" vertical="center"/>
    </xf>
    <xf numFmtId="10" fontId="0" fillId="0" borderId="6" xfId="0" applyNumberFormat="1" applyBorder="1" applyAlignment="1">
      <alignment horizontal="center" vertical="center"/>
    </xf>
    <xf numFmtId="0" fontId="2" fillId="0" borderId="2" xfId="0" applyFont="1" applyBorder="1" applyAlignment="1">
      <alignment horizontal="center" vertical="center"/>
    </xf>
    <xf numFmtId="0" fontId="2" fillId="0" borderId="0" xfId="0" applyFont="1" applyBorder="1" applyAlignment="1">
      <alignment horizontal="center" vertical="center"/>
    </xf>
    <xf numFmtId="0" fontId="0" fillId="0" borderId="2" xfId="0" applyFill="1" applyBorder="1" applyAlignment="1">
      <alignment horizontal="center"/>
    </xf>
    <xf numFmtId="10" fontId="2" fillId="4" borderId="19" xfId="0" applyNumberFormat="1" applyFont="1" applyFill="1" applyBorder="1"/>
    <xf numFmtId="0" fontId="0" fillId="4" borderId="2" xfId="0" applyFill="1" applyBorder="1"/>
    <xf numFmtId="0" fontId="0" fillId="4" borderId="0" xfId="0" applyFill="1" applyBorder="1"/>
    <xf numFmtId="0" fontId="0" fillId="4" borderId="0" xfId="0" applyFill="1" applyBorder="1" applyAlignment="1">
      <alignment horizontal="center" vertical="center" wrapText="1"/>
    </xf>
    <xf numFmtId="0" fontId="0" fillId="4" borderId="5" xfId="0" applyFill="1" applyBorder="1" applyAlignment="1">
      <alignment horizontal="center" vertical="center" wrapText="1"/>
    </xf>
    <xf numFmtId="0" fontId="0" fillId="4" borderId="4" xfId="0" applyFill="1" applyBorder="1" applyAlignment="1">
      <alignment horizontal="center" vertical="center" wrapText="1"/>
    </xf>
    <xf numFmtId="0" fontId="2" fillId="4" borderId="17" xfId="0" applyFont="1" applyFill="1" applyBorder="1"/>
    <xf numFmtId="0" fontId="2" fillId="4" borderId="18" xfId="0" applyFont="1" applyFill="1" applyBorder="1"/>
    <xf numFmtId="0" fontId="2" fillId="4" borderId="2" xfId="0" applyFont="1" applyFill="1" applyBorder="1" applyAlignment="1">
      <alignment horizontal="center"/>
    </xf>
    <xf numFmtId="0" fontId="2" fillId="4" borderId="0" xfId="0" applyFont="1" applyFill="1" applyBorder="1" applyAlignment="1">
      <alignment horizontal="center"/>
    </xf>
    <xf numFmtId="0" fontId="2" fillId="4" borderId="5" xfId="0" applyFont="1" applyFill="1" applyBorder="1" applyAlignment="1">
      <alignment horizontal="center"/>
    </xf>
    <xf numFmtId="0" fontId="2" fillId="4" borderId="0" xfId="0" applyFont="1" applyFill="1" applyBorder="1" applyAlignment="1">
      <alignment horizontal="center" vertical="top"/>
    </xf>
    <xf numFmtId="0" fontId="0" fillId="0" borderId="0" xfId="0" applyFill="1"/>
    <xf numFmtId="0" fontId="2" fillId="0" borderId="2" xfId="0" applyFont="1" applyFill="1" applyBorder="1"/>
    <xf numFmtId="0" fontId="6" fillId="4" borderId="0" xfId="0" applyFont="1" applyFill="1" applyAlignment="1">
      <alignment horizontal="right"/>
    </xf>
    <xf numFmtId="0" fontId="2" fillId="4" borderId="4" xfId="0" applyFont="1" applyFill="1" applyBorder="1"/>
    <xf numFmtId="0" fontId="2" fillId="4" borderId="0" xfId="0" applyFont="1" applyFill="1" applyBorder="1"/>
    <xf numFmtId="2" fontId="2" fillId="4" borderId="0" xfId="0" applyNumberFormat="1" applyFont="1" applyFill="1" applyBorder="1" applyAlignment="1">
      <alignment horizontal="center"/>
    </xf>
    <xf numFmtId="2" fontId="2" fillId="4" borderId="5" xfId="0" applyNumberFormat="1" applyFont="1" applyFill="1" applyBorder="1" applyAlignment="1">
      <alignment horizontal="center"/>
    </xf>
    <xf numFmtId="0" fontId="0" fillId="4" borderId="0" xfId="0" applyFill="1" applyBorder="1" applyAlignment="1">
      <alignment horizontal="left" indent="1"/>
    </xf>
    <xf numFmtId="0" fontId="16" fillId="4" borderId="6" xfId="0" applyFont="1" applyFill="1" applyBorder="1" applyAlignment="1">
      <alignment horizontal="center" vertical="center"/>
    </xf>
    <xf numFmtId="0" fontId="16" fillId="4" borderId="7" xfId="0" applyFont="1" applyFill="1" applyBorder="1" applyAlignment="1">
      <alignment horizontal="center" vertical="center"/>
    </xf>
    <xf numFmtId="0" fontId="15" fillId="4" borderId="1" xfId="0" applyFont="1" applyFill="1" applyBorder="1" applyAlignment="1">
      <alignment horizontal="center" vertical="center" wrapText="1"/>
    </xf>
    <xf numFmtId="0" fontId="15" fillId="4" borderId="2" xfId="0" applyFont="1" applyFill="1" applyBorder="1" applyAlignment="1">
      <alignment horizontal="center" vertical="center" wrapText="1"/>
    </xf>
    <xf numFmtId="0" fontId="15" fillId="4" borderId="3" xfId="0" applyFont="1" applyFill="1" applyBorder="1" applyAlignment="1">
      <alignment horizontal="center" vertical="center" wrapText="1"/>
    </xf>
    <xf numFmtId="0" fontId="16" fillId="4" borderId="8" xfId="0" applyFont="1" applyFill="1" applyBorder="1" applyAlignment="1">
      <alignment horizontal="center" vertical="center"/>
    </xf>
    <xf numFmtId="165" fontId="14" fillId="0" borderId="0" xfId="0" applyNumberFormat="1" applyFont="1"/>
    <xf numFmtId="171" fontId="19" fillId="0" borderId="0" xfId="0" applyNumberFormat="1" applyFont="1"/>
    <xf numFmtId="15" fontId="13" fillId="5" borderId="0" xfId="0" applyNumberFormat="1" applyFont="1" applyFill="1" applyBorder="1" applyAlignment="1">
      <alignment horizontal="center" vertical="center" wrapText="1"/>
    </xf>
    <xf numFmtId="0" fontId="14" fillId="0" borderId="6" xfId="0" applyFont="1" applyBorder="1"/>
    <xf numFmtId="2" fontId="14" fillId="0" borderId="7" xfId="0" applyNumberFormat="1" applyFont="1" applyBorder="1"/>
    <xf numFmtId="2" fontId="14" fillId="0" borderId="8" xfId="0" applyNumberFormat="1" applyFont="1" applyBorder="1"/>
    <xf numFmtId="0" fontId="13" fillId="0" borderId="4" xfId="0" applyFont="1" applyBorder="1"/>
    <xf numFmtId="172" fontId="13" fillId="0" borderId="5" xfId="0" applyNumberFormat="1" applyFont="1" applyBorder="1" applyAlignment="1">
      <alignment horizontal="center"/>
    </xf>
    <xf numFmtId="10" fontId="21" fillId="0" borderId="5" xfId="0" applyNumberFormat="1" applyFont="1" applyBorder="1" applyAlignment="1">
      <alignment horizontal="center"/>
    </xf>
    <xf numFmtId="0" fontId="13" fillId="0" borderId="6" xfId="0" applyFont="1" applyBorder="1"/>
    <xf numFmtId="9" fontId="21" fillId="0" borderId="8" xfId="0" applyNumberFormat="1" applyFont="1" applyBorder="1" applyAlignment="1">
      <alignment horizontal="center"/>
    </xf>
    <xf numFmtId="15" fontId="13" fillId="5" borderId="4" xfId="0" applyNumberFormat="1" applyFont="1" applyFill="1" applyBorder="1" applyAlignment="1">
      <alignment horizontal="center" vertical="center" wrapText="1"/>
    </xf>
    <xf numFmtId="0" fontId="13" fillId="5" borderId="5" xfId="0" applyFont="1" applyFill="1" applyBorder="1" applyAlignment="1">
      <alignment horizontal="center" vertical="center" wrapText="1"/>
    </xf>
    <xf numFmtId="165" fontId="14" fillId="0" borderId="5" xfId="6" applyFont="1" applyBorder="1"/>
    <xf numFmtId="165" fontId="14" fillId="0" borderId="8" xfId="6" applyFont="1" applyBorder="1"/>
    <xf numFmtId="173" fontId="13" fillId="0" borderId="22" xfId="0" applyNumberFormat="1" applyFont="1" applyBorder="1" applyAlignment="1">
      <alignment horizontal="center" vertical="center"/>
    </xf>
    <xf numFmtId="171" fontId="19" fillId="2" borderId="21" xfId="0" applyNumberFormat="1" applyFont="1" applyFill="1" applyBorder="1" applyAlignment="1">
      <alignment horizontal="center"/>
    </xf>
    <xf numFmtId="0" fontId="1" fillId="2" borderId="1" xfId="0" applyFont="1" applyFill="1" applyBorder="1"/>
    <xf numFmtId="0" fontId="1" fillId="2" borderId="4" xfId="0" applyFont="1" applyFill="1" applyBorder="1"/>
    <xf numFmtId="0" fontId="1" fillId="2" borderId="6" xfId="0" applyFont="1" applyFill="1" applyBorder="1"/>
    <xf numFmtId="164" fontId="1" fillId="3" borderId="7" xfId="0" applyNumberFormat="1" applyFont="1" applyFill="1" applyBorder="1"/>
    <xf numFmtId="0" fontId="1" fillId="2" borderId="0" xfId="0" applyFont="1" applyFill="1"/>
    <xf numFmtId="0" fontId="2" fillId="4" borderId="2" xfId="0" applyFont="1" applyFill="1" applyBorder="1" applyAlignment="1">
      <alignment horizontal="center"/>
    </xf>
    <xf numFmtId="0" fontId="2" fillId="0" borderId="0" xfId="0" applyFont="1" applyBorder="1" applyAlignment="1">
      <alignment horizontal="center" vertical="center"/>
    </xf>
    <xf numFmtId="15" fontId="13" fillId="5" borderId="2" xfId="0" applyNumberFormat="1" applyFont="1" applyFill="1" applyBorder="1" applyAlignment="1">
      <alignment horizontal="center" vertical="center" wrapText="1"/>
    </xf>
    <xf numFmtId="0" fontId="13" fillId="4" borderId="0" xfId="0" applyFont="1" applyFill="1" applyBorder="1" applyAlignment="1">
      <alignment horizontal="center"/>
    </xf>
    <xf numFmtId="4" fontId="13" fillId="0" borderId="0" xfId="0" applyNumberFormat="1" applyFont="1" applyBorder="1"/>
    <xf numFmtId="9" fontId="20" fillId="0" borderId="0" xfId="4" applyFont="1" applyFill="1" applyBorder="1" applyAlignment="1">
      <alignment horizontal="right"/>
    </xf>
    <xf numFmtId="4" fontId="14" fillId="0" borderId="0" xfId="0" applyNumberFormat="1" applyFont="1" applyBorder="1"/>
    <xf numFmtId="4" fontId="13" fillId="4" borderId="0" xfId="0" applyNumberFormat="1" applyFont="1" applyFill="1" applyBorder="1"/>
    <xf numFmtId="170" fontId="19" fillId="2" borderId="2" xfId="0" applyNumberFormat="1" applyFont="1" applyFill="1" applyBorder="1" applyAlignment="1">
      <alignment horizontal="center"/>
    </xf>
    <xf numFmtId="0" fontId="13" fillId="4" borderId="5" xfId="0" applyFont="1" applyFill="1" applyBorder="1" applyAlignment="1">
      <alignment horizontal="center"/>
    </xf>
    <xf numFmtId="4" fontId="13" fillId="0" borderId="5" xfId="0" applyNumberFormat="1" applyFont="1" applyBorder="1"/>
    <xf numFmtId="9" fontId="20" fillId="0" borderId="4" xfId="4" applyFont="1" applyFill="1" applyBorder="1" applyAlignment="1">
      <alignment horizontal="right"/>
    </xf>
    <xf numFmtId="9" fontId="20" fillId="0" borderId="5" xfId="4" applyFont="1" applyFill="1" applyBorder="1" applyAlignment="1">
      <alignment horizontal="right"/>
    </xf>
    <xf numFmtId="1" fontId="14" fillId="0" borderId="4" xfId="0" applyNumberFormat="1" applyFont="1" applyBorder="1" applyAlignment="1">
      <alignment horizontal="left"/>
    </xf>
    <xf numFmtId="4" fontId="14" fillId="0" borderId="5" xfId="0" applyNumberFormat="1" applyFont="1" applyBorder="1"/>
    <xf numFmtId="9" fontId="14" fillId="0" borderId="4" xfId="4" applyFont="1" applyFill="1" applyBorder="1" applyAlignment="1">
      <alignment horizontal="left"/>
    </xf>
    <xf numFmtId="0" fontId="13" fillId="4" borderId="4" xfId="0" applyFont="1" applyFill="1" applyBorder="1"/>
    <xf numFmtId="4" fontId="13" fillId="4" borderId="5" xfId="0" applyNumberFormat="1" applyFont="1" applyFill="1" applyBorder="1"/>
    <xf numFmtId="9" fontId="20" fillId="4" borderId="6" xfId="4" applyFont="1" applyFill="1" applyBorder="1" applyAlignment="1">
      <alignment horizontal="right"/>
    </xf>
    <xf numFmtId="9" fontId="20" fillId="4" borderId="7" xfId="4" applyFont="1" applyFill="1" applyBorder="1" applyAlignment="1">
      <alignment horizontal="right"/>
    </xf>
    <xf numFmtId="9" fontId="20" fillId="4" borderId="8" xfId="4" applyFont="1" applyFill="1" applyBorder="1" applyAlignment="1">
      <alignment horizontal="right"/>
    </xf>
    <xf numFmtId="10" fontId="20" fillId="0" borderId="0" xfId="4" applyNumberFormat="1" applyFont="1" applyFill="1" applyBorder="1" applyAlignment="1">
      <alignment horizontal="right"/>
    </xf>
    <xf numFmtId="10" fontId="20" fillId="0" borderId="5" xfId="4" applyNumberFormat="1" applyFont="1" applyFill="1" applyBorder="1" applyAlignment="1">
      <alignment horizontal="right"/>
    </xf>
    <xf numFmtId="0" fontId="2" fillId="4" borderId="0" xfId="0" applyFont="1" applyFill="1" applyBorder="1" applyAlignment="1"/>
    <xf numFmtId="0" fontId="1" fillId="3" borderId="9" xfId="0" applyFont="1" applyFill="1" applyBorder="1" applyAlignment="1"/>
    <xf numFmtId="164" fontId="1" fillId="3" borderId="10" xfId="0" applyNumberFormat="1" applyFont="1" applyFill="1" applyBorder="1" applyAlignment="1"/>
    <xf numFmtId="164" fontId="1" fillId="3" borderId="11" xfId="0" applyNumberFormat="1" applyFont="1" applyFill="1" applyBorder="1" applyAlignment="1"/>
    <xf numFmtId="10" fontId="5" fillId="0" borderId="8" xfId="0" applyNumberFormat="1" applyFont="1" applyFill="1" applyBorder="1" applyAlignment="1">
      <alignment horizontal="center"/>
    </xf>
    <xf numFmtId="0" fontId="0" fillId="0" borderId="1" xfId="0" applyBorder="1" applyAlignment="1">
      <alignment vertical="center" wrapText="1"/>
    </xf>
    <xf numFmtId="0" fontId="0" fillId="0" borderId="2" xfId="0" applyBorder="1" applyAlignment="1">
      <alignment vertical="center"/>
    </xf>
    <xf numFmtId="0" fontId="10" fillId="0" borderId="6" xfId="0" applyFont="1" applyBorder="1" applyAlignment="1">
      <alignment horizontal="right"/>
    </xf>
    <xf numFmtId="10" fontId="10" fillId="0" borderId="7" xfId="0" applyNumberFormat="1" applyFont="1" applyBorder="1"/>
    <xf numFmtId="0" fontId="2" fillId="0" borderId="3" xfId="0" applyFont="1" applyBorder="1" applyAlignment="1">
      <alignment horizontal="center" vertical="center"/>
    </xf>
    <xf numFmtId="0" fontId="0" fillId="0" borderId="7" xfId="0" applyBorder="1" applyAlignment="1">
      <alignment horizontal="center" vertical="center"/>
    </xf>
    <xf numFmtId="0" fontId="2" fillId="4" borderId="1" xfId="0" applyFont="1" applyFill="1" applyBorder="1" applyAlignment="1"/>
    <xf numFmtId="0" fontId="2" fillId="4" borderId="2" xfId="0" applyFont="1" applyFill="1" applyBorder="1" applyAlignment="1"/>
    <xf numFmtId="0" fontId="2" fillId="0" borderId="2" xfId="0" applyFont="1" applyFill="1" applyBorder="1" applyAlignment="1"/>
    <xf numFmtId="0" fontId="2" fillId="4" borderId="4" xfId="0" applyFont="1" applyFill="1" applyBorder="1" applyAlignment="1"/>
    <xf numFmtId="0" fontId="2" fillId="0" borderId="0" xfId="0" applyFont="1" applyFill="1" applyBorder="1" applyAlignment="1"/>
    <xf numFmtId="2" fontId="0" fillId="0" borderId="0" xfId="0" applyNumberFormat="1" applyBorder="1" applyAlignment="1">
      <alignment vertical="center"/>
    </xf>
    <xf numFmtId="0" fontId="0" fillId="0" borderId="0" xfId="0" applyBorder="1" applyAlignment="1">
      <alignment vertical="center"/>
    </xf>
    <xf numFmtId="10" fontId="8" fillId="0" borderId="0" xfId="0" applyNumberFormat="1" applyFont="1" applyBorder="1" applyAlignment="1">
      <alignment vertical="center"/>
    </xf>
    <xf numFmtId="10" fontId="5" fillId="0" borderId="0" xfId="0" applyNumberFormat="1" applyFont="1" applyFill="1" applyBorder="1" applyAlignment="1">
      <alignment vertical="center"/>
    </xf>
    <xf numFmtId="0" fontId="0" fillId="0" borderId="4" xfId="0" applyBorder="1" applyAlignment="1">
      <alignment vertical="center" wrapText="1"/>
    </xf>
    <xf numFmtId="10" fontId="8" fillId="0" borderId="7" xfId="0" applyNumberFormat="1" applyFont="1" applyBorder="1" applyAlignment="1">
      <alignment vertical="center"/>
    </xf>
    <xf numFmtId="10" fontId="5" fillId="0" borderId="7" xfId="0" applyNumberFormat="1" applyFont="1" applyFill="1" applyBorder="1" applyAlignment="1">
      <alignment vertical="center"/>
    </xf>
    <xf numFmtId="10" fontId="0" fillId="0" borderId="0" xfId="0" applyNumberFormat="1" applyBorder="1" applyAlignment="1">
      <alignment horizontal="center"/>
    </xf>
    <xf numFmtId="10" fontId="0" fillId="0" borderId="7" xfId="0" applyNumberFormat="1" applyBorder="1" applyAlignment="1">
      <alignment horizontal="center"/>
    </xf>
    <xf numFmtId="0" fontId="0" fillId="0" borderId="6" xfId="0" applyFill="1" applyBorder="1"/>
    <xf numFmtId="0" fontId="0" fillId="0" borderId="1" xfId="0" applyFill="1" applyBorder="1"/>
    <xf numFmtId="14" fontId="0" fillId="0" borderId="3" xfId="0" applyNumberFormat="1" applyFill="1" applyBorder="1"/>
    <xf numFmtId="0" fontId="14" fillId="0" borderId="0" xfId="0" applyFont="1" applyAlignment="1">
      <alignment horizontal="center"/>
    </xf>
    <xf numFmtId="0" fontId="0" fillId="0" borderId="0" xfId="0"/>
    <xf numFmtId="0" fontId="14" fillId="0" borderId="0" xfId="0" applyFont="1"/>
    <xf numFmtId="0" fontId="14" fillId="0" borderId="0" xfId="0" applyFont="1" applyBorder="1"/>
    <xf numFmtId="4" fontId="14" fillId="0" borderId="0" xfId="0" applyNumberFormat="1" applyFont="1" applyBorder="1"/>
    <xf numFmtId="10" fontId="14" fillId="0" borderId="0" xfId="0" applyNumberFormat="1" applyFont="1" applyBorder="1"/>
    <xf numFmtId="2" fontId="14" fillId="0" borderId="0" xfId="0" applyNumberFormat="1" applyFont="1" applyBorder="1"/>
    <xf numFmtId="0" fontId="0" fillId="0" borderId="0" xfId="0" applyBorder="1"/>
    <xf numFmtId="0" fontId="0" fillId="0" borderId="0" xfId="0" applyBorder="1" applyAlignment="1">
      <alignment horizontal="center"/>
    </xf>
    <xf numFmtId="0" fontId="0" fillId="0" borderId="0" xfId="0" applyFill="1" applyBorder="1"/>
    <xf numFmtId="9" fontId="14" fillId="0" borderId="0" xfId="0" applyNumberFormat="1" applyFont="1" applyBorder="1"/>
    <xf numFmtId="0" fontId="0" fillId="0" borderId="4" xfId="0" applyBorder="1"/>
    <xf numFmtId="181" fontId="14" fillId="0" borderId="0" xfId="0" applyNumberFormat="1" applyFont="1" applyBorder="1" applyAlignment="1">
      <alignment horizontal="right"/>
    </xf>
    <xf numFmtId="10" fontId="14" fillId="0" borderId="0" xfId="0" applyNumberFormat="1" applyFont="1" applyBorder="1" applyAlignment="1">
      <alignment horizontal="center"/>
    </xf>
    <xf numFmtId="10" fontId="14" fillId="0" borderId="7" xfId="0" applyNumberFormat="1" applyFont="1" applyBorder="1" applyAlignment="1">
      <alignment horizontal="center"/>
    </xf>
    <xf numFmtId="10" fontId="5" fillId="0" borderId="7" xfId="0" applyNumberFormat="1" applyFont="1" applyFill="1" applyBorder="1"/>
    <xf numFmtId="0" fontId="0" fillId="0" borderId="0" xfId="0" applyBorder="1" applyAlignment="1">
      <alignment horizontal="center" vertical="center"/>
    </xf>
    <xf numFmtId="0" fontId="0" fillId="0" borderId="0" xfId="0" applyBorder="1" applyAlignment="1">
      <alignment horizontal="center" vertical="center"/>
    </xf>
    <xf numFmtId="0" fontId="0" fillId="0" borderId="5" xfId="0" applyBorder="1" applyAlignment="1">
      <alignment horizontal="center" vertical="center"/>
    </xf>
    <xf numFmtId="0" fontId="29" fillId="4" borderId="4" xfId="0" applyFont="1" applyFill="1" applyBorder="1" applyAlignment="1">
      <alignment horizontal="center" vertical="center" wrapText="1"/>
    </xf>
    <xf numFmtId="0" fontId="29" fillId="4" borderId="0" xfId="0" applyFont="1" applyFill="1" applyBorder="1" applyAlignment="1">
      <alignment horizontal="center" vertical="center" wrapText="1"/>
    </xf>
    <xf numFmtId="0" fontId="29" fillId="4" borderId="5" xfId="0" applyFont="1" applyFill="1" applyBorder="1" applyAlignment="1">
      <alignment horizontal="center" vertical="center" wrapText="1"/>
    </xf>
    <xf numFmtId="0" fontId="2" fillId="4" borderId="6" xfId="0" applyFont="1" applyFill="1" applyBorder="1" applyAlignment="1">
      <alignment horizontal="center" vertical="center"/>
    </xf>
    <xf numFmtId="0" fontId="2" fillId="4" borderId="7" xfId="0" applyFont="1" applyFill="1" applyBorder="1" applyAlignment="1">
      <alignment horizontal="center" vertical="center"/>
    </xf>
    <xf numFmtId="0" fontId="2" fillId="4" borderId="8" xfId="0" applyFont="1" applyFill="1" applyBorder="1" applyAlignment="1">
      <alignment horizontal="center" vertical="center"/>
    </xf>
    <xf numFmtId="0" fontId="0" fillId="0" borderId="0" xfId="0" applyFont="1" applyBorder="1" applyAlignment="1">
      <alignment horizontal="center" vertical="center"/>
    </xf>
    <xf numFmtId="0" fontId="0" fillId="0" borderId="4" xfId="0" applyFont="1" applyBorder="1" applyAlignment="1">
      <alignment horizontal="center" vertical="center"/>
    </xf>
    <xf numFmtId="10" fontId="0" fillId="0" borderId="0" xfId="0" applyNumberFormat="1" applyAlignment="1">
      <alignment horizontal="center"/>
    </xf>
    <xf numFmtId="0" fontId="2" fillId="4" borderId="4" xfId="0" applyFont="1" applyFill="1" applyBorder="1" applyAlignment="1">
      <alignment horizontal="left" vertical="center"/>
    </xf>
    <xf numFmtId="15" fontId="13" fillId="5" borderId="2" xfId="0" applyNumberFormat="1" applyFont="1" applyFill="1" applyBorder="1" applyAlignment="1">
      <alignment horizontal="center" vertical="center" wrapText="1"/>
    </xf>
    <xf numFmtId="3" fontId="0" fillId="0" borderId="0" xfId="0" applyNumberFormat="1"/>
    <xf numFmtId="17" fontId="2" fillId="0" borderId="0" xfId="0" applyNumberFormat="1" applyFont="1" applyAlignment="1">
      <alignment horizontal="center"/>
    </xf>
    <xf numFmtId="4" fontId="0" fillId="0" borderId="0" xfId="0" applyNumberFormat="1"/>
    <xf numFmtId="0" fontId="0" fillId="0" borderId="0" xfId="0" applyAlignment="1"/>
    <xf numFmtId="0" fontId="2" fillId="0" borderId="0" xfId="0" applyFont="1" applyAlignment="1">
      <alignment horizontal="center"/>
    </xf>
    <xf numFmtId="0" fontId="2" fillId="0" borderId="0" xfId="0" applyFont="1"/>
    <xf numFmtId="9" fontId="0" fillId="0" borderId="0" xfId="0" applyNumberFormat="1"/>
    <xf numFmtId="2" fontId="0" fillId="0" borderId="0" xfId="0" applyNumberFormat="1"/>
    <xf numFmtId="10" fontId="2" fillId="0" borderId="0" xfId="0" applyNumberFormat="1" applyFont="1"/>
    <xf numFmtId="10" fontId="0" fillId="0" borderId="5" xfId="0" applyNumberFormat="1" applyBorder="1" applyAlignment="1">
      <alignment horizontal="center"/>
    </xf>
    <xf numFmtId="0" fontId="2" fillId="4" borderId="0" xfId="0" applyFont="1" applyFill="1" applyBorder="1" applyAlignment="1">
      <alignment horizontal="center" vertical="center"/>
    </xf>
    <xf numFmtId="0" fontId="2" fillId="4" borderId="5" xfId="0" applyFont="1" applyFill="1" applyBorder="1" applyAlignment="1">
      <alignment horizontal="center" vertical="center"/>
    </xf>
    <xf numFmtId="9" fontId="2" fillId="0" borderId="8" xfId="0" applyNumberFormat="1" applyFont="1" applyBorder="1" applyAlignment="1">
      <alignment horizontal="center"/>
    </xf>
    <xf numFmtId="2" fontId="14" fillId="0" borderId="0" xfId="0" applyNumberFormat="1" applyFont="1" applyBorder="1" applyAlignment="1">
      <alignment horizontal="center"/>
    </xf>
    <xf numFmtId="2" fontId="14" fillId="0" borderId="5" xfId="0" applyNumberFormat="1" applyFont="1" applyBorder="1" applyAlignment="1">
      <alignment horizontal="center"/>
    </xf>
    <xf numFmtId="2" fontId="14" fillId="0" borderId="7" xfId="0" applyNumberFormat="1" applyFont="1" applyBorder="1" applyAlignment="1">
      <alignment horizontal="center"/>
    </xf>
    <xf numFmtId="2" fontId="14" fillId="0" borderId="8" xfId="0" applyNumberFormat="1" applyFont="1" applyBorder="1" applyAlignment="1">
      <alignment horizontal="center"/>
    </xf>
    <xf numFmtId="0" fontId="14" fillId="0" borderId="4" xfId="0" applyFont="1" applyBorder="1" applyAlignment="1">
      <alignment horizontal="left"/>
    </xf>
    <xf numFmtId="0" fontId="14" fillId="0" borderId="6" xfId="0" applyFont="1" applyBorder="1" applyAlignment="1">
      <alignment horizontal="left"/>
    </xf>
    <xf numFmtId="0" fontId="2" fillId="0" borderId="2" xfId="0" applyFont="1" applyBorder="1" applyAlignment="1">
      <alignment horizontal="center"/>
    </xf>
    <xf numFmtId="0" fontId="2" fillId="4" borderId="21" xfId="0" applyFont="1" applyFill="1" applyBorder="1"/>
    <xf numFmtId="0" fontId="0" fillId="0" borderId="23" xfId="0" applyBorder="1"/>
    <xf numFmtId="0" fontId="0" fillId="0" borderId="22" xfId="0" applyBorder="1"/>
    <xf numFmtId="0" fontId="2" fillId="0" borderId="4" xfId="0" applyFont="1" applyBorder="1" applyAlignment="1">
      <alignment horizontal="center"/>
    </xf>
    <xf numFmtId="0" fontId="2" fillId="0" borderId="6" xfId="0" applyFont="1" applyBorder="1" applyAlignment="1">
      <alignment horizontal="center"/>
    </xf>
    <xf numFmtId="0" fontId="1" fillId="3" borderId="1" xfId="0" applyFont="1" applyFill="1" applyBorder="1"/>
    <xf numFmtId="164" fontId="1" fillId="3" borderId="2" xfId="0" applyNumberFormat="1" applyFont="1" applyFill="1" applyBorder="1"/>
    <xf numFmtId="164" fontId="1" fillId="3" borderId="3" xfId="0" applyNumberFormat="1" applyFont="1" applyFill="1" applyBorder="1"/>
    <xf numFmtId="0" fontId="3" fillId="0" borderId="4" xfId="1" applyFont="1" applyBorder="1" applyAlignment="1">
      <alignment horizontal="left" indent="1"/>
    </xf>
    <xf numFmtId="2" fontId="0" fillId="0" borderId="5" xfId="0" applyNumberFormat="1" applyBorder="1"/>
    <xf numFmtId="0" fontId="7" fillId="0" borderId="4" xfId="1" applyFont="1" applyFill="1" applyBorder="1" applyAlignment="1">
      <alignment horizontal="left"/>
    </xf>
    <xf numFmtId="2" fontId="2" fillId="0" borderId="5" xfId="0" applyNumberFormat="1" applyFont="1" applyBorder="1"/>
    <xf numFmtId="0" fontId="10" fillId="0" borderId="4" xfId="0" applyFont="1" applyBorder="1" applyAlignment="1">
      <alignment horizontal="right"/>
    </xf>
    <xf numFmtId="43" fontId="2" fillId="0" borderId="5" xfId="0" applyNumberFormat="1" applyFont="1" applyBorder="1"/>
    <xf numFmtId="10" fontId="8" fillId="0" borderId="5" xfId="4" applyNumberFormat="1" applyFont="1" applyBorder="1"/>
    <xf numFmtId="43" fontId="0" fillId="0" borderId="5" xfId="3" applyFont="1" applyBorder="1"/>
    <xf numFmtId="10" fontId="8" fillId="0" borderId="7" xfId="0" applyNumberFormat="1" applyFont="1" applyBorder="1"/>
    <xf numFmtId="10" fontId="8" fillId="0" borderId="8" xfId="0" applyNumberFormat="1" applyFont="1" applyBorder="1"/>
    <xf numFmtId="0" fontId="14" fillId="0" borderId="2" xfId="0" applyFont="1" applyBorder="1"/>
    <xf numFmtId="0" fontId="1" fillId="2" borderId="17" xfId="0" applyFont="1" applyFill="1" applyBorder="1"/>
    <xf numFmtId="0" fontId="14" fillId="0" borderId="7" xfId="0" applyFont="1" applyBorder="1"/>
    <xf numFmtId="0" fontId="19" fillId="2" borderId="2" xfId="0" applyFont="1" applyFill="1" applyBorder="1" applyAlignment="1">
      <alignment horizontal="center"/>
    </xf>
    <xf numFmtId="0" fontId="19" fillId="2" borderId="3" xfId="0" applyFont="1" applyFill="1" applyBorder="1" applyAlignment="1">
      <alignment horizontal="center"/>
    </xf>
    <xf numFmtId="0" fontId="19" fillId="2" borderId="7" xfId="0" applyFont="1" applyFill="1" applyBorder="1" applyAlignment="1">
      <alignment horizontal="center"/>
    </xf>
    <xf numFmtId="0" fontId="19" fillId="2" borderId="8" xfId="0" applyFont="1" applyFill="1" applyBorder="1" applyAlignment="1">
      <alignment horizontal="center"/>
    </xf>
    <xf numFmtId="0" fontId="2" fillId="0" borderId="24" xfId="0" applyFont="1" applyBorder="1"/>
    <xf numFmtId="17" fontId="0" fillId="0" borderId="24" xfId="0" applyNumberFormat="1" applyBorder="1" applyAlignment="1">
      <alignment horizontal="center"/>
    </xf>
    <xf numFmtId="3" fontId="0" fillId="0" borderId="24" xfId="0" applyNumberFormat="1" applyBorder="1" applyAlignment="1">
      <alignment horizontal="center"/>
    </xf>
    <xf numFmtId="0" fontId="0" fillId="0" borderId="24" xfId="0" applyBorder="1" applyAlignment="1">
      <alignment horizontal="center"/>
    </xf>
    <xf numFmtId="17" fontId="0" fillId="0" borderId="24" xfId="0" applyNumberFormat="1" applyBorder="1"/>
    <xf numFmtId="3" fontId="0" fillId="0" borderId="24" xfId="0" applyNumberFormat="1" applyBorder="1"/>
    <xf numFmtId="0" fontId="0" fillId="0" borderId="24" xfId="0" applyBorder="1"/>
    <xf numFmtId="0" fontId="0" fillId="0" borderId="0" xfId="0" applyBorder="1" applyAlignment="1">
      <alignment horizontal="left"/>
    </xf>
    <xf numFmtId="0" fontId="13" fillId="5" borderId="1" xfId="0" applyFont="1" applyFill="1" applyBorder="1" applyAlignment="1">
      <alignment horizontal="left"/>
    </xf>
    <xf numFmtId="0" fontId="30" fillId="0" borderId="0" xfId="5" applyFont="1"/>
    <xf numFmtId="9" fontId="34" fillId="6" borderId="0" xfId="0" applyNumberFormat="1" applyFont="1" applyFill="1"/>
    <xf numFmtId="182" fontId="0" fillId="0" borderId="8" xfId="0" applyNumberFormat="1" applyBorder="1"/>
    <xf numFmtId="10" fontId="34" fillId="6" borderId="0" xfId="0" applyNumberFormat="1" applyFont="1" applyFill="1" applyBorder="1" applyAlignment="1">
      <alignment horizontal="center"/>
    </xf>
    <xf numFmtId="10" fontId="34" fillId="6" borderId="7" xfId="0" applyNumberFormat="1" applyFont="1" applyFill="1" applyBorder="1" applyAlignment="1">
      <alignment horizontal="center"/>
    </xf>
    <xf numFmtId="0" fontId="12" fillId="0" borderId="0" xfId="5" applyAlignment="1"/>
    <xf numFmtId="9" fontId="0" fillId="0" borderId="0" xfId="0" applyNumberFormat="1" applyAlignment="1">
      <alignment horizontal="center"/>
    </xf>
    <xf numFmtId="0" fontId="30" fillId="0" borderId="0" xfId="5" applyFont="1" applyBorder="1" applyAlignment="1">
      <alignment horizontal="left"/>
    </xf>
    <xf numFmtId="0" fontId="30" fillId="0" borderId="5" xfId="5" applyFont="1" applyBorder="1" applyAlignment="1">
      <alignment horizontal="left"/>
    </xf>
    <xf numFmtId="0" fontId="30" fillId="0" borderId="7" xfId="5" applyFont="1" applyBorder="1" applyAlignment="1">
      <alignment horizontal="left"/>
    </xf>
    <xf numFmtId="0" fontId="30" fillId="0" borderId="8" xfId="5" applyFont="1" applyBorder="1" applyAlignment="1">
      <alignment horizontal="left"/>
    </xf>
    <xf numFmtId="0" fontId="31" fillId="4" borderId="1" xfId="0" applyFont="1" applyFill="1" applyBorder="1" applyAlignment="1">
      <alignment horizontal="center"/>
    </xf>
    <xf numFmtId="0" fontId="31" fillId="4" borderId="2" xfId="0" applyFont="1" applyFill="1" applyBorder="1" applyAlignment="1">
      <alignment horizontal="center"/>
    </xf>
    <xf numFmtId="0" fontId="31" fillId="4" borderId="3" xfId="0" applyFont="1" applyFill="1" applyBorder="1" applyAlignment="1">
      <alignment horizontal="center"/>
    </xf>
    <xf numFmtId="0" fontId="2" fillId="4" borderId="1" xfId="0" applyFont="1" applyFill="1" applyBorder="1" applyAlignment="1">
      <alignment horizontal="left"/>
    </xf>
    <xf numFmtId="0" fontId="2" fillId="4" borderId="2" xfId="0" applyFont="1" applyFill="1" applyBorder="1" applyAlignment="1">
      <alignment horizontal="left"/>
    </xf>
    <xf numFmtId="0" fontId="1" fillId="2" borderId="4" xfId="0" applyFont="1" applyFill="1" applyBorder="1" applyAlignment="1">
      <alignment horizontal="left"/>
    </xf>
    <xf numFmtId="0" fontId="1" fillId="2" borderId="0" xfId="0" applyFont="1" applyFill="1" applyBorder="1" applyAlignment="1">
      <alignment horizontal="left"/>
    </xf>
    <xf numFmtId="0" fontId="0" fillId="0" borderId="0" xfId="0" applyBorder="1" applyAlignment="1">
      <alignment horizontal="right" vertical="center" wrapText="1"/>
    </xf>
    <xf numFmtId="0" fontId="0" fillId="0" borderId="7" xfId="0" applyBorder="1" applyAlignment="1">
      <alignment horizontal="right" vertical="center" wrapText="1"/>
    </xf>
    <xf numFmtId="0" fontId="2" fillId="4" borderId="1" xfId="0" applyFont="1" applyFill="1" applyBorder="1" applyAlignment="1">
      <alignment horizontal="left" vertical="center"/>
    </xf>
    <xf numFmtId="0" fontId="2" fillId="4" borderId="4" xfId="0" applyFont="1" applyFill="1" applyBorder="1" applyAlignment="1">
      <alignment horizontal="left" vertical="center"/>
    </xf>
    <xf numFmtId="0" fontId="2" fillId="0" borderId="2" xfId="0" applyFont="1" applyBorder="1" applyAlignment="1">
      <alignment horizontal="center" vertical="center"/>
    </xf>
    <xf numFmtId="0" fontId="2" fillId="0" borderId="0" xfId="0" applyFont="1" applyBorder="1" applyAlignment="1">
      <alignment horizontal="center" vertical="center"/>
    </xf>
    <xf numFmtId="0" fontId="2" fillId="4" borderId="2" xfId="0" applyFont="1" applyFill="1" applyBorder="1" applyAlignment="1">
      <alignment horizontal="center" vertical="center" wrapText="1"/>
    </xf>
    <xf numFmtId="0" fontId="2" fillId="4" borderId="0" xfId="0" applyFont="1" applyFill="1" applyBorder="1" applyAlignment="1">
      <alignment horizontal="center" vertical="center" wrapText="1"/>
    </xf>
    <xf numFmtId="0" fontId="2" fillId="4" borderId="1" xfId="0" applyFont="1" applyFill="1" applyBorder="1" applyAlignment="1">
      <alignment horizontal="center"/>
    </xf>
    <xf numFmtId="0" fontId="2" fillId="4" borderId="2" xfId="0" applyFont="1" applyFill="1" applyBorder="1" applyAlignment="1">
      <alignment horizontal="center"/>
    </xf>
    <xf numFmtId="0" fontId="2" fillId="4" borderId="3" xfId="0" applyFont="1" applyFill="1" applyBorder="1" applyAlignment="1">
      <alignment horizontal="center"/>
    </xf>
    <xf numFmtId="0" fontId="2" fillId="4" borderId="4" xfId="0" applyFont="1" applyFill="1" applyBorder="1" applyAlignment="1">
      <alignment horizontal="left"/>
    </xf>
    <xf numFmtId="0" fontId="2" fillId="4" borderId="0" xfId="0" applyFont="1" applyFill="1" applyBorder="1" applyAlignment="1">
      <alignment horizontal="left"/>
    </xf>
    <xf numFmtId="0" fontId="0" fillId="0" borderId="0" xfId="0" applyBorder="1" applyAlignment="1">
      <alignment horizontal="center" vertical="center"/>
    </xf>
    <xf numFmtId="0" fontId="0" fillId="0" borderId="7" xfId="0" applyBorder="1" applyAlignment="1">
      <alignment horizontal="center" vertical="center"/>
    </xf>
    <xf numFmtId="10" fontId="28" fillId="0" borderId="0" xfId="0" applyNumberFormat="1" applyFont="1" applyBorder="1" applyAlignment="1">
      <alignment horizontal="center" vertical="center"/>
    </xf>
    <xf numFmtId="10" fontId="28" fillId="0" borderId="7" xfId="0" applyNumberFormat="1" applyFont="1" applyBorder="1" applyAlignment="1">
      <alignment horizontal="center" vertical="center"/>
    </xf>
    <xf numFmtId="0" fontId="1" fillId="2" borderId="0" xfId="0" applyFont="1" applyFill="1" applyBorder="1" applyAlignment="1">
      <alignment horizontal="center"/>
    </xf>
    <xf numFmtId="0" fontId="18" fillId="2" borderId="0" xfId="0" applyFont="1" applyFill="1" applyBorder="1" applyAlignment="1">
      <alignment horizontal="center"/>
    </xf>
    <xf numFmtId="0" fontId="2" fillId="4" borderId="0" xfId="0" applyFont="1" applyFill="1" applyBorder="1" applyAlignment="1">
      <alignment horizontal="left" vertical="center"/>
    </xf>
    <xf numFmtId="0" fontId="2" fillId="4" borderId="5" xfId="0" applyFont="1" applyFill="1" applyBorder="1" applyAlignment="1">
      <alignment horizontal="left" vertical="center"/>
    </xf>
    <xf numFmtId="0" fontId="1" fillId="2" borderId="0" xfId="0" applyFont="1" applyFill="1" applyAlignment="1">
      <alignment horizontal="center"/>
    </xf>
    <xf numFmtId="0" fontId="1" fillId="2" borderId="1" xfId="0" applyFont="1" applyFill="1" applyBorder="1" applyAlignment="1">
      <alignment horizontal="center"/>
    </xf>
    <xf numFmtId="0" fontId="1" fillId="2" borderId="2" xfId="0" applyFont="1" applyFill="1" applyBorder="1" applyAlignment="1">
      <alignment horizontal="center"/>
    </xf>
    <xf numFmtId="0" fontId="1" fillId="2" borderId="3" xfId="0" applyFont="1" applyFill="1" applyBorder="1" applyAlignment="1">
      <alignment horizontal="center"/>
    </xf>
    <xf numFmtId="0" fontId="19" fillId="2" borderId="1" xfId="0" applyFont="1" applyFill="1" applyBorder="1" applyAlignment="1">
      <alignment horizontal="center" vertical="center"/>
    </xf>
    <xf numFmtId="0" fontId="19" fillId="2" borderId="4" xfId="0" applyFont="1" applyFill="1" applyBorder="1" applyAlignment="1">
      <alignment horizontal="center" vertical="center"/>
    </xf>
    <xf numFmtId="171" fontId="19" fillId="2" borderId="1" xfId="0" applyNumberFormat="1" applyFont="1" applyFill="1" applyBorder="1" applyAlignment="1">
      <alignment horizontal="center"/>
    </xf>
    <xf numFmtId="171" fontId="19" fillId="2" borderId="3" xfId="0" applyNumberFormat="1" applyFont="1" applyFill="1" applyBorder="1" applyAlignment="1">
      <alignment horizontal="center"/>
    </xf>
    <xf numFmtId="171" fontId="19" fillId="2" borderId="2" xfId="0" applyNumberFormat="1" applyFont="1" applyFill="1" applyBorder="1" applyAlignment="1">
      <alignment horizontal="center"/>
    </xf>
    <xf numFmtId="15" fontId="13" fillId="5" borderId="2" xfId="0" applyNumberFormat="1" applyFont="1" applyFill="1" applyBorder="1" applyAlignment="1">
      <alignment horizontal="center" vertical="center" wrapText="1"/>
    </xf>
    <xf numFmtId="15" fontId="13" fillId="5" borderId="3" xfId="0" applyNumberFormat="1" applyFont="1" applyFill="1" applyBorder="1" applyAlignment="1">
      <alignment horizontal="center" vertical="center" wrapText="1"/>
    </xf>
    <xf numFmtId="9" fontId="0" fillId="6" borderId="5" xfId="0" applyNumberFormat="1" applyFill="1" applyBorder="1" applyAlignment="1">
      <alignment horizontal="center"/>
    </xf>
    <xf numFmtId="14" fontId="0" fillId="6" borderId="5" xfId="0" applyNumberFormat="1" applyFill="1" applyBorder="1" applyAlignment="1">
      <alignment horizontal="center"/>
    </xf>
    <xf numFmtId="0" fontId="0" fillId="6" borderId="5" xfId="0" applyFill="1" applyBorder="1" applyAlignment="1">
      <alignment horizontal="center"/>
    </xf>
    <xf numFmtId="9" fontId="0" fillId="6" borderId="8" xfId="0" applyNumberFormat="1" applyFill="1" applyBorder="1" applyAlignment="1">
      <alignment horizontal="center"/>
    </xf>
    <xf numFmtId="0" fontId="0" fillId="6" borderId="0" xfId="0" applyFill="1"/>
    <xf numFmtId="10" fontId="34" fillId="6" borderId="0" xfId="0" applyNumberFormat="1" applyFont="1" applyFill="1"/>
    <xf numFmtId="0" fontId="34" fillId="6" borderId="0" xfId="0" applyFont="1" applyFill="1" applyBorder="1" applyAlignment="1">
      <alignment horizontal="center" vertical="center"/>
    </xf>
    <xf numFmtId="0" fontId="34" fillId="6" borderId="0" xfId="0" applyFont="1" applyFill="1" applyBorder="1"/>
    <xf numFmtId="9" fontId="2" fillId="7" borderId="0" xfId="0" applyNumberFormat="1" applyFont="1" applyFill="1"/>
    <xf numFmtId="182" fontId="21" fillId="0" borderId="5" xfId="0" applyNumberFormat="1" applyFont="1" applyBorder="1" applyAlignment="1">
      <alignment horizontal="center"/>
    </xf>
    <xf numFmtId="0" fontId="14" fillId="6" borderId="0" xfId="0" applyFont="1" applyFill="1"/>
    <xf numFmtId="2" fontId="14" fillId="0" borderId="0" xfId="0" applyNumberFormat="1" applyFont="1"/>
    <xf numFmtId="2" fontId="36" fillId="6" borderId="0" xfId="0" applyNumberFormat="1" applyFont="1" applyFill="1"/>
    <xf numFmtId="0" fontId="36" fillId="6" borderId="0" xfId="0" applyFont="1" applyFill="1"/>
    <xf numFmtId="190" fontId="14" fillId="0" borderId="0" xfId="0" applyNumberFormat="1" applyFont="1"/>
    <xf numFmtId="0" fontId="19" fillId="2" borderId="0" xfId="0" applyFont="1" applyFill="1" applyAlignment="1">
      <alignment vertical="center"/>
    </xf>
    <xf numFmtId="190" fontId="19" fillId="2" borderId="0" xfId="0" applyNumberFormat="1" applyFont="1" applyFill="1" applyAlignment="1">
      <alignment vertical="center"/>
    </xf>
    <xf numFmtId="0" fontId="0" fillId="0" borderId="0" xfId="0" applyAlignment="1">
      <alignment wrapText="1"/>
    </xf>
    <xf numFmtId="0" fontId="1" fillId="2" borderId="24" xfId="0" applyFont="1" applyFill="1" applyBorder="1"/>
    <xf numFmtId="0" fontId="2" fillId="0" borderId="24" xfId="0" applyFont="1" applyBorder="1" applyAlignment="1">
      <alignment horizontal="center"/>
    </xf>
    <xf numFmtId="15" fontId="0" fillId="0" borderId="24" xfId="0" applyNumberFormat="1" applyBorder="1"/>
    <xf numFmtId="10" fontId="0" fillId="0" borderId="24" xfId="0" applyNumberFormat="1" applyBorder="1"/>
    <xf numFmtId="0" fontId="2" fillId="0" borderId="24" xfId="0" applyFont="1" applyBorder="1" applyAlignment="1">
      <alignment horizontal="center" vertical="center"/>
    </xf>
    <xf numFmtId="0" fontId="35" fillId="2" borderId="24" xfId="0" applyFont="1" applyFill="1" applyBorder="1"/>
    <xf numFmtId="3" fontId="1" fillId="2" borderId="24" xfId="0" applyNumberFormat="1" applyFont="1" applyFill="1" applyBorder="1"/>
    <xf numFmtId="10" fontId="1" fillId="2" borderId="24" xfId="0" applyNumberFormat="1" applyFont="1" applyFill="1" applyBorder="1"/>
    <xf numFmtId="0" fontId="1" fillId="2" borderId="24" xfId="0" applyFont="1" applyFill="1" applyBorder="1" applyAlignment="1"/>
  </cellXfs>
  <cellStyles count="28990">
    <cellStyle name="Comma" xfId="3" builtinId="3"/>
    <cellStyle name="Comma 10" xfId="74"/>
    <cellStyle name="Comma 10 2" xfId="12255"/>
    <cellStyle name="Comma 10 2 2" xfId="19480"/>
    <cellStyle name="Comma 10 2 2 2" xfId="23908"/>
    <cellStyle name="Comma 10 2 2 3" xfId="28340"/>
    <cellStyle name="Comma 10 2 3" xfId="21695"/>
    <cellStyle name="Comma 10 2 4" xfId="26127"/>
    <cellStyle name="Comma 10 3" xfId="17917"/>
    <cellStyle name="Comma 10 3 2" xfId="22345"/>
    <cellStyle name="Comma 10 3 3" xfId="26777"/>
    <cellStyle name="Comma 10 4" xfId="20133"/>
    <cellStyle name="Comma 10 5" xfId="24565"/>
    <cellStyle name="Comma 11" xfId="75"/>
    <cellStyle name="Comma 11 2" xfId="12256"/>
    <cellStyle name="Comma 11 2 2" xfId="19481"/>
    <cellStyle name="Comma 11 2 2 2" xfId="23909"/>
    <cellStyle name="Comma 11 2 2 3" xfId="28341"/>
    <cellStyle name="Comma 11 2 3" xfId="21696"/>
    <cellStyle name="Comma 11 2 4" xfId="26128"/>
    <cellStyle name="Comma 11 3" xfId="17918"/>
    <cellStyle name="Comma 11 3 2" xfId="22346"/>
    <cellStyle name="Comma 11 3 3" xfId="26778"/>
    <cellStyle name="Comma 11 4" xfId="20134"/>
    <cellStyle name="Comma 11 5" xfId="24566"/>
    <cellStyle name="Comma 12" xfId="76"/>
    <cellStyle name="Comma 12 2" xfId="12257"/>
    <cellStyle name="Comma 12 2 2" xfId="19482"/>
    <cellStyle name="Comma 12 2 2 2" xfId="23910"/>
    <cellStyle name="Comma 12 2 2 3" xfId="28342"/>
    <cellStyle name="Comma 12 2 3" xfId="21697"/>
    <cellStyle name="Comma 12 2 4" xfId="26129"/>
    <cellStyle name="Comma 12 3" xfId="17919"/>
    <cellStyle name="Comma 12 3 2" xfId="22347"/>
    <cellStyle name="Comma 12 3 3" xfId="26779"/>
    <cellStyle name="Comma 12 4" xfId="20135"/>
    <cellStyle name="Comma 12 5" xfId="24567"/>
    <cellStyle name="Comma 13" xfId="77"/>
    <cellStyle name="Comma 13 2" xfId="12258"/>
    <cellStyle name="Comma 13 2 2" xfId="19483"/>
    <cellStyle name="Comma 13 2 2 2" xfId="23911"/>
    <cellStyle name="Comma 13 2 2 3" xfId="28343"/>
    <cellStyle name="Comma 13 2 3" xfId="21698"/>
    <cellStyle name="Comma 13 2 4" xfId="26130"/>
    <cellStyle name="Comma 13 3" xfId="17920"/>
    <cellStyle name="Comma 13 3 2" xfId="22348"/>
    <cellStyle name="Comma 13 3 3" xfId="26780"/>
    <cellStyle name="Comma 13 4" xfId="20136"/>
    <cellStyle name="Comma 13 5" xfId="24568"/>
    <cellStyle name="Comma 14" xfId="78"/>
    <cellStyle name="Comma 14 2" xfId="12259"/>
    <cellStyle name="Comma 14 2 2" xfId="19484"/>
    <cellStyle name="Comma 14 2 2 2" xfId="23912"/>
    <cellStyle name="Comma 14 2 2 3" xfId="28344"/>
    <cellStyle name="Comma 14 2 3" xfId="21699"/>
    <cellStyle name="Comma 14 2 4" xfId="26131"/>
    <cellStyle name="Comma 14 3" xfId="17921"/>
    <cellStyle name="Comma 14 3 2" xfId="22349"/>
    <cellStyle name="Comma 14 3 3" xfId="26781"/>
    <cellStyle name="Comma 14 4" xfId="20137"/>
    <cellStyle name="Comma 14 5" xfId="24569"/>
    <cellStyle name="Comma 15" xfId="79"/>
    <cellStyle name="Comma 15 2" xfId="12260"/>
    <cellStyle name="Comma 15 2 2" xfId="19485"/>
    <cellStyle name="Comma 15 2 2 2" xfId="23913"/>
    <cellStyle name="Comma 15 2 2 3" xfId="28345"/>
    <cellStyle name="Comma 15 2 3" xfId="21700"/>
    <cellStyle name="Comma 15 2 4" xfId="26132"/>
    <cellStyle name="Comma 15 3" xfId="17922"/>
    <cellStyle name="Comma 15 3 2" xfId="22350"/>
    <cellStyle name="Comma 15 3 3" xfId="26782"/>
    <cellStyle name="Comma 15 4" xfId="20138"/>
    <cellStyle name="Comma 15 5" xfId="24570"/>
    <cellStyle name="Comma 16" xfId="80"/>
    <cellStyle name="Comma 16 2" xfId="12261"/>
    <cellStyle name="Comma 16 2 2" xfId="19486"/>
    <cellStyle name="Comma 16 2 2 2" xfId="23914"/>
    <cellStyle name="Comma 16 2 2 3" xfId="28346"/>
    <cellStyle name="Comma 16 2 3" xfId="21701"/>
    <cellStyle name="Comma 16 2 4" xfId="26133"/>
    <cellStyle name="Comma 16 3" xfId="17923"/>
    <cellStyle name="Comma 16 3 2" xfId="22351"/>
    <cellStyle name="Comma 16 3 3" xfId="26783"/>
    <cellStyle name="Comma 16 4" xfId="20139"/>
    <cellStyle name="Comma 16 5" xfId="24571"/>
    <cellStyle name="Comma 17" xfId="81"/>
    <cellStyle name="Comma 17 2" xfId="12262"/>
    <cellStyle name="Comma 17 2 2" xfId="19487"/>
    <cellStyle name="Comma 17 2 2 2" xfId="23915"/>
    <cellStyle name="Comma 17 2 2 3" xfId="28347"/>
    <cellStyle name="Comma 17 2 3" xfId="21702"/>
    <cellStyle name="Comma 17 2 4" xfId="26134"/>
    <cellStyle name="Comma 17 3" xfId="17924"/>
    <cellStyle name="Comma 17 3 2" xfId="22352"/>
    <cellStyle name="Comma 17 3 3" xfId="26784"/>
    <cellStyle name="Comma 17 4" xfId="20140"/>
    <cellStyle name="Comma 17 5" xfId="24572"/>
    <cellStyle name="Comma 18" xfId="82"/>
    <cellStyle name="Comma 18 2" xfId="12263"/>
    <cellStyle name="Comma 18 2 2" xfId="19488"/>
    <cellStyle name="Comma 18 2 2 2" xfId="23916"/>
    <cellStyle name="Comma 18 2 2 3" xfId="28348"/>
    <cellStyle name="Comma 18 2 3" xfId="21703"/>
    <cellStyle name="Comma 18 2 4" xfId="26135"/>
    <cellStyle name="Comma 18 3" xfId="17925"/>
    <cellStyle name="Comma 18 3 2" xfId="22353"/>
    <cellStyle name="Comma 18 3 3" xfId="26785"/>
    <cellStyle name="Comma 18 4" xfId="20141"/>
    <cellStyle name="Comma 18 5" xfId="24573"/>
    <cellStyle name="Comma 19" xfId="83"/>
    <cellStyle name="Comma 19 2" xfId="12264"/>
    <cellStyle name="Comma 19 2 2" xfId="19489"/>
    <cellStyle name="Comma 19 2 2 2" xfId="23917"/>
    <cellStyle name="Comma 19 2 2 3" xfId="28349"/>
    <cellStyle name="Comma 19 2 3" xfId="21704"/>
    <cellStyle name="Comma 19 2 4" xfId="26136"/>
    <cellStyle name="Comma 19 3" xfId="17926"/>
    <cellStyle name="Comma 19 3 2" xfId="22354"/>
    <cellStyle name="Comma 19 3 3" xfId="26786"/>
    <cellStyle name="Comma 19 4" xfId="20142"/>
    <cellStyle name="Comma 19 5" xfId="24574"/>
    <cellStyle name="Comma 2" xfId="6"/>
    <cellStyle name="Comma 2 10" xfId="7"/>
    <cellStyle name="Comma 2 2" xfId="9"/>
    <cellStyle name="Comma 2 2 10" xfId="85"/>
    <cellStyle name="Comma 2 2 10 2" xfId="12266"/>
    <cellStyle name="Comma 2 2 10 2 2" xfId="19490"/>
    <cellStyle name="Comma 2 2 10 2 2 2" xfId="23918"/>
    <cellStyle name="Comma 2 2 10 2 2 3" xfId="28350"/>
    <cellStyle name="Comma 2 2 10 2 3" xfId="21705"/>
    <cellStyle name="Comma 2 2 10 2 4" xfId="26137"/>
    <cellStyle name="Comma 2 2 10 3" xfId="17928"/>
    <cellStyle name="Comma 2 2 10 3 2" xfId="22356"/>
    <cellStyle name="Comma 2 2 10 3 3" xfId="26788"/>
    <cellStyle name="Comma 2 2 10 4" xfId="20144"/>
    <cellStyle name="Comma 2 2 10 5" xfId="24576"/>
    <cellStyle name="Comma 2 2 11" xfId="86"/>
    <cellStyle name="Comma 2 2 11 2" xfId="12267"/>
    <cellStyle name="Comma 2 2 11 2 2" xfId="19491"/>
    <cellStyle name="Comma 2 2 11 2 2 2" xfId="23919"/>
    <cellStyle name="Comma 2 2 11 2 2 3" xfId="28351"/>
    <cellStyle name="Comma 2 2 11 2 3" xfId="21706"/>
    <cellStyle name="Comma 2 2 11 2 4" xfId="26138"/>
    <cellStyle name="Comma 2 2 11 3" xfId="17929"/>
    <cellStyle name="Comma 2 2 11 3 2" xfId="22357"/>
    <cellStyle name="Comma 2 2 11 3 3" xfId="26789"/>
    <cellStyle name="Comma 2 2 11 4" xfId="20145"/>
    <cellStyle name="Comma 2 2 11 5" xfId="24577"/>
    <cellStyle name="Comma 2 2 12" xfId="87"/>
    <cellStyle name="Comma 2 2 12 2" xfId="12268"/>
    <cellStyle name="Comma 2 2 12 2 2" xfId="19492"/>
    <cellStyle name="Comma 2 2 12 2 2 2" xfId="23920"/>
    <cellStyle name="Comma 2 2 12 2 2 3" xfId="28352"/>
    <cellStyle name="Comma 2 2 12 2 3" xfId="21707"/>
    <cellStyle name="Comma 2 2 12 2 4" xfId="26139"/>
    <cellStyle name="Comma 2 2 12 3" xfId="17930"/>
    <cellStyle name="Comma 2 2 12 3 2" xfId="22358"/>
    <cellStyle name="Comma 2 2 12 3 3" xfId="26790"/>
    <cellStyle name="Comma 2 2 12 4" xfId="20146"/>
    <cellStyle name="Comma 2 2 12 5" xfId="24578"/>
    <cellStyle name="Comma 2 2 13" xfId="88"/>
    <cellStyle name="Comma 2 2 13 2" xfId="12269"/>
    <cellStyle name="Comma 2 2 13 2 2" xfId="19493"/>
    <cellStyle name="Comma 2 2 13 2 2 2" xfId="23921"/>
    <cellStyle name="Comma 2 2 13 2 2 3" xfId="28353"/>
    <cellStyle name="Comma 2 2 13 2 3" xfId="21708"/>
    <cellStyle name="Comma 2 2 13 2 4" xfId="26140"/>
    <cellStyle name="Comma 2 2 13 3" xfId="17931"/>
    <cellStyle name="Comma 2 2 13 3 2" xfId="22359"/>
    <cellStyle name="Comma 2 2 13 3 3" xfId="26791"/>
    <cellStyle name="Comma 2 2 13 4" xfId="20147"/>
    <cellStyle name="Comma 2 2 13 5" xfId="24579"/>
    <cellStyle name="Comma 2 2 14" xfId="89"/>
    <cellStyle name="Comma 2 2 14 2" xfId="12270"/>
    <cellStyle name="Comma 2 2 14 2 2" xfId="19494"/>
    <cellStyle name="Comma 2 2 14 2 2 2" xfId="23922"/>
    <cellStyle name="Comma 2 2 14 2 2 3" xfId="28354"/>
    <cellStyle name="Comma 2 2 14 2 3" xfId="21709"/>
    <cellStyle name="Comma 2 2 14 2 4" xfId="26141"/>
    <cellStyle name="Comma 2 2 14 3" xfId="17932"/>
    <cellStyle name="Comma 2 2 14 3 2" xfId="22360"/>
    <cellStyle name="Comma 2 2 14 3 3" xfId="26792"/>
    <cellStyle name="Comma 2 2 14 4" xfId="20148"/>
    <cellStyle name="Comma 2 2 14 5" xfId="24580"/>
    <cellStyle name="Comma 2 2 15" xfId="90"/>
    <cellStyle name="Comma 2 2 15 2" xfId="12271"/>
    <cellStyle name="Comma 2 2 15 2 2" xfId="19495"/>
    <cellStyle name="Comma 2 2 15 2 2 2" xfId="23923"/>
    <cellStyle name="Comma 2 2 15 2 2 3" xfId="28355"/>
    <cellStyle name="Comma 2 2 15 2 3" xfId="21710"/>
    <cellStyle name="Comma 2 2 15 2 4" xfId="26142"/>
    <cellStyle name="Comma 2 2 15 3" xfId="17933"/>
    <cellStyle name="Comma 2 2 15 3 2" xfId="22361"/>
    <cellStyle name="Comma 2 2 15 3 3" xfId="26793"/>
    <cellStyle name="Comma 2 2 15 4" xfId="20149"/>
    <cellStyle name="Comma 2 2 15 5" xfId="24581"/>
    <cellStyle name="Comma 2 2 16" xfId="91"/>
    <cellStyle name="Comma 2 2 16 2" xfId="12272"/>
    <cellStyle name="Comma 2 2 16 2 2" xfId="19496"/>
    <cellStyle name="Comma 2 2 16 2 2 2" xfId="23924"/>
    <cellStyle name="Comma 2 2 16 2 2 3" xfId="28356"/>
    <cellStyle name="Comma 2 2 16 2 3" xfId="21711"/>
    <cellStyle name="Comma 2 2 16 2 4" xfId="26143"/>
    <cellStyle name="Comma 2 2 16 3" xfId="17934"/>
    <cellStyle name="Comma 2 2 16 3 2" xfId="22362"/>
    <cellStyle name="Comma 2 2 16 3 3" xfId="26794"/>
    <cellStyle name="Comma 2 2 16 4" xfId="20150"/>
    <cellStyle name="Comma 2 2 16 5" xfId="24582"/>
    <cellStyle name="Comma 2 2 17" xfId="92"/>
    <cellStyle name="Comma 2 2 17 2" xfId="12273"/>
    <cellStyle name="Comma 2 2 17 2 2" xfId="19497"/>
    <cellStyle name="Comma 2 2 17 2 2 2" xfId="23925"/>
    <cellStyle name="Comma 2 2 17 2 2 3" xfId="28357"/>
    <cellStyle name="Comma 2 2 17 2 3" xfId="21712"/>
    <cellStyle name="Comma 2 2 17 2 4" xfId="26144"/>
    <cellStyle name="Comma 2 2 17 3" xfId="17935"/>
    <cellStyle name="Comma 2 2 17 3 2" xfId="22363"/>
    <cellStyle name="Comma 2 2 17 3 3" xfId="26795"/>
    <cellStyle name="Comma 2 2 17 4" xfId="20151"/>
    <cellStyle name="Comma 2 2 17 5" xfId="24583"/>
    <cellStyle name="Comma 2 2 18" xfId="93"/>
    <cellStyle name="Comma 2 2 18 2" xfId="12274"/>
    <cellStyle name="Comma 2 2 18 2 2" xfId="19498"/>
    <cellStyle name="Comma 2 2 18 2 2 2" xfId="23926"/>
    <cellStyle name="Comma 2 2 18 2 2 3" xfId="28358"/>
    <cellStyle name="Comma 2 2 18 2 3" xfId="21713"/>
    <cellStyle name="Comma 2 2 18 2 4" xfId="26145"/>
    <cellStyle name="Comma 2 2 18 3" xfId="17936"/>
    <cellStyle name="Comma 2 2 18 3 2" xfId="22364"/>
    <cellStyle name="Comma 2 2 18 3 3" xfId="26796"/>
    <cellStyle name="Comma 2 2 18 4" xfId="20152"/>
    <cellStyle name="Comma 2 2 18 5" xfId="24584"/>
    <cellStyle name="Comma 2 2 19" xfId="94"/>
    <cellStyle name="Comma 2 2 19 2" xfId="12275"/>
    <cellStyle name="Comma 2 2 19 2 2" xfId="19499"/>
    <cellStyle name="Comma 2 2 19 2 2 2" xfId="23927"/>
    <cellStyle name="Comma 2 2 19 2 2 3" xfId="28359"/>
    <cellStyle name="Comma 2 2 19 2 3" xfId="21714"/>
    <cellStyle name="Comma 2 2 19 2 4" xfId="26146"/>
    <cellStyle name="Comma 2 2 19 3" xfId="17937"/>
    <cellStyle name="Comma 2 2 19 3 2" xfId="22365"/>
    <cellStyle name="Comma 2 2 19 3 3" xfId="26797"/>
    <cellStyle name="Comma 2 2 19 4" xfId="20153"/>
    <cellStyle name="Comma 2 2 19 5" xfId="24585"/>
    <cellStyle name="Comma 2 2 2" xfId="95"/>
    <cellStyle name="Comma 2 2 2 10" xfId="96"/>
    <cellStyle name="Comma 2 2 2 10 2" xfId="17939"/>
    <cellStyle name="Comma 2 2 2 10 2 2" xfId="22367"/>
    <cellStyle name="Comma 2 2 2 10 2 3" xfId="26799"/>
    <cellStyle name="Comma 2 2 2 10 3" xfId="20155"/>
    <cellStyle name="Comma 2 2 2 10 4" xfId="24587"/>
    <cellStyle name="Comma 2 2 2 11" xfId="97"/>
    <cellStyle name="Comma 2 2 2 11 2" xfId="17940"/>
    <cellStyle name="Comma 2 2 2 11 2 2" xfId="22368"/>
    <cellStyle name="Comma 2 2 2 11 2 3" xfId="26800"/>
    <cellStyle name="Comma 2 2 2 11 3" xfId="20156"/>
    <cellStyle name="Comma 2 2 2 11 4" xfId="24588"/>
    <cellStyle name="Comma 2 2 2 12" xfId="98"/>
    <cellStyle name="Comma 2 2 2 12 2" xfId="17941"/>
    <cellStyle name="Comma 2 2 2 12 2 2" xfId="22369"/>
    <cellStyle name="Comma 2 2 2 12 2 3" xfId="26801"/>
    <cellStyle name="Comma 2 2 2 12 3" xfId="20157"/>
    <cellStyle name="Comma 2 2 2 12 4" xfId="24589"/>
    <cellStyle name="Comma 2 2 2 13" xfId="99"/>
    <cellStyle name="Comma 2 2 2 13 2" xfId="17942"/>
    <cellStyle name="Comma 2 2 2 13 2 2" xfId="22370"/>
    <cellStyle name="Comma 2 2 2 13 2 3" xfId="26802"/>
    <cellStyle name="Comma 2 2 2 13 3" xfId="20158"/>
    <cellStyle name="Comma 2 2 2 13 4" xfId="24590"/>
    <cellStyle name="Comma 2 2 2 14" xfId="100"/>
    <cellStyle name="Comma 2 2 2 14 2" xfId="17943"/>
    <cellStyle name="Comma 2 2 2 14 2 2" xfId="22371"/>
    <cellStyle name="Comma 2 2 2 14 2 3" xfId="26803"/>
    <cellStyle name="Comma 2 2 2 14 3" xfId="20159"/>
    <cellStyle name="Comma 2 2 2 14 4" xfId="24591"/>
    <cellStyle name="Comma 2 2 2 15" xfId="101"/>
    <cellStyle name="Comma 2 2 2 15 2" xfId="17944"/>
    <cellStyle name="Comma 2 2 2 15 2 2" xfId="22372"/>
    <cellStyle name="Comma 2 2 2 15 2 3" xfId="26804"/>
    <cellStyle name="Comma 2 2 2 15 3" xfId="20160"/>
    <cellStyle name="Comma 2 2 2 15 4" xfId="24592"/>
    <cellStyle name="Comma 2 2 2 16" xfId="102"/>
    <cellStyle name="Comma 2 2 2 16 2" xfId="17945"/>
    <cellStyle name="Comma 2 2 2 16 2 2" xfId="22373"/>
    <cellStyle name="Comma 2 2 2 16 2 3" xfId="26805"/>
    <cellStyle name="Comma 2 2 2 16 3" xfId="20161"/>
    <cellStyle name="Comma 2 2 2 16 4" xfId="24593"/>
    <cellStyle name="Comma 2 2 2 17" xfId="103"/>
    <cellStyle name="Comma 2 2 2 17 2" xfId="17946"/>
    <cellStyle name="Comma 2 2 2 17 2 2" xfId="22374"/>
    <cellStyle name="Comma 2 2 2 17 2 3" xfId="26806"/>
    <cellStyle name="Comma 2 2 2 17 3" xfId="20162"/>
    <cellStyle name="Comma 2 2 2 17 4" xfId="24594"/>
    <cellStyle name="Comma 2 2 2 18" xfId="104"/>
    <cellStyle name="Comma 2 2 2 18 2" xfId="17947"/>
    <cellStyle name="Comma 2 2 2 18 2 2" xfId="22375"/>
    <cellStyle name="Comma 2 2 2 18 2 3" xfId="26807"/>
    <cellStyle name="Comma 2 2 2 18 3" xfId="20163"/>
    <cellStyle name="Comma 2 2 2 18 4" xfId="24595"/>
    <cellStyle name="Comma 2 2 2 19" xfId="105"/>
    <cellStyle name="Comma 2 2 2 19 2" xfId="17948"/>
    <cellStyle name="Comma 2 2 2 19 2 2" xfId="22376"/>
    <cellStyle name="Comma 2 2 2 19 2 3" xfId="26808"/>
    <cellStyle name="Comma 2 2 2 19 3" xfId="20164"/>
    <cellStyle name="Comma 2 2 2 19 4" xfId="24596"/>
    <cellStyle name="Comma 2 2 2 2" xfId="106"/>
    <cellStyle name="Comma 2 2 2 2 10" xfId="107"/>
    <cellStyle name="Comma 2 2 2 2 10 2" xfId="12283"/>
    <cellStyle name="Comma 2 2 2 2 10 2 2" xfId="19501"/>
    <cellStyle name="Comma 2 2 2 2 10 2 2 2" xfId="23929"/>
    <cellStyle name="Comma 2 2 2 2 10 2 2 3" xfId="28361"/>
    <cellStyle name="Comma 2 2 2 2 10 2 3" xfId="21716"/>
    <cellStyle name="Comma 2 2 2 2 10 2 4" xfId="26148"/>
    <cellStyle name="Comma 2 2 2 2 10 3" xfId="17950"/>
    <cellStyle name="Comma 2 2 2 2 10 3 2" xfId="22378"/>
    <cellStyle name="Comma 2 2 2 2 10 3 3" xfId="26810"/>
    <cellStyle name="Comma 2 2 2 2 10 4" xfId="20166"/>
    <cellStyle name="Comma 2 2 2 2 10 5" xfId="24598"/>
    <cellStyle name="Comma 2 2 2 2 11" xfId="108"/>
    <cellStyle name="Comma 2 2 2 2 11 2" xfId="12284"/>
    <cellStyle name="Comma 2 2 2 2 11 2 2" xfId="19502"/>
    <cellStyle name="Comma 2 2 2 2 11 2 2 2" xfId="23930"/>
    <cellStyle name="Comma 2 2 2 2 11 2 2 3" xfId="28362"/>
    <cellStyle name="Comma 2 2 2 2 11 2 3" xfId="21717"/>
    <cellStyle name="Comma 2 2 2 2 11 2 4" xfId="26149"/>
    <cellStyle name="Comma 2 2 2 2 11 3" xfId="17951"/>
    <cellStyle name="Comma 2 2 2 2 11 3 2" xfId="22379"/>
    <cellStyle name="Comma 2 2 2 2 11 3 3" xfId="26811"/>
    <cellStyle name="Comma 2 2 2 2 11 4" xfId="20167"/>
    <cellStyle name="Comma 2 2 2 2 11 5" xfId="24599"/>
    <cellStyle name="Comma 2 2 2 2 12" xfId="109"/>
    <cellStyle name="Comma 2 2 2 2 12 2" xfId="12285"/>
    <cellStyle name="Comma 2 2 2 2 12 2 2" xfId="19503"/>
    <cellStyle name="Comma 2 2 2 2 12 2 2 2" xfId="23931"/>
    <cellStyle name="Comma 2 2 2 2 12 2 2 3" xfId="28363"/>
    <cellStyle name="Comma 2 2 2 2 12 2 3" xfId="21718"/>
    <cellStyle name="Comma 2 2 2 2 12 2 4" xfId="26150"/>
    <cellStyle name="Comma 2 2 2 2 12 3" xfId="17952"/>
    <cellStyle name="Comma 2 2 2 2 12 3 2" xfId="22380"/>
    <cellStyle name="Comma 2 2 2 2 12 3 3" xfId="26812"/>
    <cellStyle name="Comma 2 2 2 2 12 4" xfId="20168"/>
    <cellStyle name="Comma 2 2 2 2 12 5" xfId="24600"/>
    <cellStyle name="Comma 2 2 2 2 13" xfId="110"/>
    <cellStyle name="Comma 2 2 2 2 13 2" xfId="12286"/>
    <cellStyle name="Comma 2 2 2 2 13 2 2" xfId="19504"/>
    <cellStyle name="Comma 2 2 2 2 13 2 2 2" xfId="23932"/>
    <cellStyle name="Comma 2 2 2 2 13 2 2 3" xfId="28364"/>
    <cellStyle name="Comma 2 2 2 2 13 2 3" xfId="21719"/>
    <cellStyle name="Comma 2 2 2 2 13 2 4" xfId="26151"/>
    <cellStyle name="Comma 2 2 2 2 13 3" xfId="17953"/>
    <cellStyle name="Comma 2 2 2 2 13 3 2" xfId="22381"/>
    <cellStyle name="Comma 2 2 2 2 13 3 3" xfId="26813"/>
    <cellStyle name="Comma 2 2 2 2 13 4" xfId="20169"/>
    <cellStyle name="Comma 2 2 2 2 13 5" xfId="24601"/>
    <cellStyle name="Comma 2 2 2 2 14" xfId="111"/>
    <cellStyle name="Comma 2 2 2 2 14 2" xfId="12287"/>
    <cellStyle name="Comma 2 2 2 2 14 2 2" xfId="19505"/>
    <cellStyle name="Comma 2 2 2 2 14 2 2 2" xfId="23933"/>
    <cellStyle name="Comma 2 2 2 2 14 2 2 3" xfId="28365"/>
    <cellStyle name="Comma 2 2 2 2 14 2 3" xfId="21720"/>
    <cellStyle name="Comma 2 2 2 2 14 2 4" xfId="26152"/>
    <cellStyle name="Comma 2 2 2 2 14 3" xfId="17954"/>
    <cellStyle name="Comma 2 2 2 2 14 3 2" xfId="22382"/>
    <cellStyle name="Comma 2 2 2 2 14 3 3" xfId="26814"/>
    <cellStyle name="Comma 2 2 2 2 14 4" xfId="20170"/>
    <cellStyle name="Comma 2 2 2 2 14 5" xfId="24602"/>
    <cellStyle name="Comma 2 2 2 2 15" xfId="112"/>
    <cellStyle name="Comma 2 2 2 2 15 2" xfId="12288"/>
    <cellStyle name="Comma 2 2 2 2 15 2 2" xfId="19506"/>
    <cellStyle name="Comma 2 2 2 2 15 2 2 2" xfId="23934"/>
    <cellStyle name="Comma 2 2 2 2 15 2 2 3" xfId="28366"/>
    <cellStyle name="Comma 2 2 2 2 15 2 3" xfId="21721"/>
    <cellStyle name="Comma 2 2 2 2 15 2 4" xfId="26153"/>
    <cellStyle name="Comma 2 2 2 2 15 3" xfId="17955"/>
    <cellStyle name="Comma 2 2 2 2 15 3 2" xfId="22383"/>
    <cellStyle name="Comma 2 2 2 2 15 3 3" xfId="26815"/>
    <cellStyle name="Comma 2 2 2 2 15 4" xfId="20171"/>
    <cellStyle name="Comma 2 2 2 2 15 5" xfId="24603"/>
    <cellStyle name="Comma 2 2 2 2 16" xfId="113"/>
    <cellStyle name="Comma 2 2 2 2 16 2" xfId="12289"/>
    <cellStyle name="Comma 2 2 2 2 16 2 2" xfId="19507"/>
    <cellStyle name="Comma 2 2 2 2 16 2 2 2" xfId="23935"/>
    <cellStyle name="Comma 2 2 2 2 16 2 2 3" xfId="28367"/>
    <cellStyle name="Comma 2 2 2 2 16 2 3" xfId="21722"/>
    <cellStyle name="Comma 2 2 2 2 16 2 4" xfId="26154"/>
    <cellStyle name="Comma 2 2 2 2 16 3" xfId="17956"/>
    <cellStyle name="Comma 2 2 2 2 16 3 2" xfId="22384"/>
    <cellStyle name="Comma 2 2 2 2 16 3 3" xfId="26816"/>
    <cellStyle name="Comma 2 2 2 2 16 4" xfId="20172"/>
    <cellStyle name="Comma 2 2 2 2 16 5" xfId="24604"/>
    <cellStyle name="Comma 2 2 2 2 17" xfId="114"/>
    <cellStyle name="Comma 2 2 2 2 17 2" xfId="12290"/>
    <cellStyle name="Comma 2 2 2 2 17 2 2" xfId="19508"/>
    <cellStyle name="Comma 2 2 2 2 17 2 2 2" xfId="23936"/>
    <cellStyle name="Comma 2 2 2 2 17 2 2 3" xfId="28368"/>
    <cellStyle name="Comma 2 2 2 2 17 2 3" xfId="21723"/>
    <cellStyle name="Comma 2 2 2 2 17 2 4" xfId="26155"/>
    <cellStyle name="Comma 2 2 2 2 17 3" xfId="17957"/>
    <cellStyle name="Comma 2 2 2 2 17 3 2" xfId="22385"/>
    <cellStyle name="Comma 2 2 2 2 17 3 3" xfId="26817"/>
    <cellStyle name="Comma 2 2 2 2 17 4" xfId="20173"/>
    <cellStyle name="Comma 2 2 2 2 17 5" xfId="24605"/>
    <cellStyle name="Comma 2 2 2 2 18" xfId="115"/>
    <cellStyle name="Comma 2 2 2 2 18 2" xfId="12291"/>
    <cellStyle name="Comma 2 2 2 2 18 2 2" xfId="19509"/>
    <cellStyle name="Comma 2 2 2 2 18 2 2 2" xfId="23937"/>
    <cellStyle name="Comma 2 2 2 2 18 2 2 3" xfId="28369"/>
    <cellStyle name="Comma 2 2 2 2 18 2 3" xfId="21724"/>
    <cellStyle name="Comma 2 2 2 2 18 2 4" xfId="26156"/>
    <cellStyle name="Comma 2 2 2 2 18 3" xfId="17958"/>
    <cellStyle name="Comma 2 2 2 2 18 3 2" xfId="22386"/>
    <cellStyle name="Comma 2 2 2 2 18 3 3" xfId="26818"/>
    <cellStyle name="Comma 2 2 2 2 18 4" xfId="20174"/>
    <cellStyle name="Comma 2 2 2 2 18 5" xfId="24606"/>
    <cellStyle name="Comma 2 2 2 2 19" xfId="116"/>
    <cellStyle name="Comma 2 2 2 2 19 2" xfId="12292"/>
    <cellStyle name="Comma 2 2 2 2 19 2 2" xfId="19510"/>
    <cellStyle name="Comma 2 2 2 2 19 2 2 2" xfId="23938"/>
    <cellStyle name="Comma 2 2 2 2 19 2 2 3" xfId="28370"/>
    <cellStyle name="Comma 2 2 2 2 19 2 3" xfId="21725"/>
    <cellStyle name="Comma 2 2 2 2 19 2 4" xfId="26157"/>
    <cellStyle name="Comma 2 2 2 2 19 3" xfId="17959"/>
    <cellStyle name="Comma 2 2 2 2 19 3 2" xfId="22387"/>
    <cellStyle name="Comma 2 2 2 2 19 3 3" xfId="26819"/>
    <cellStyle name="Comma 2 2 2 2 19 4" xfId="20175"/>
    <cellStyle name="Comma 2 2 2 2 19 5" xfId="24607"/>
    <cellStyle name="Comma 2 2 2 2 2" xfId="117"/>
    <cellStyle name="Comma 2 2 2 2 2 10" xfId="118"/>
    <cellStyle name="Comma 2 2 2 2 2 10 2" xfId="17961"/>
    <cellStyle name="Comma 2 2 2 2 2 10 2 2" xfId="22389"/>
    <cellStyle name="Comma 2 2 2 2 2 10 2 3" xfId="26821"/>
    <cellStyle name="Comma 2 2 2 2 2 10 3" xfId="20177"/>
    <cellStyle name="Comma 2 2 2 2 2 10 4" xfId="24609"/>
    <cellStyle name="Comma 2 2 2 2 2 11" xfId="119"/>
    <cellStyle name="Comma 2 2 2 2 2 11 2" xfId="17962"/>
    <cellStyle name="Comma 2 2 2 2 2 11 2 2" xfId="22390"/>
    <cellStyle name="Comma 2 2 2 2 2 11 2 3" xfId="26822"/>
    <cellStyle name="Comma 2 2 2 2 2 11 3" xfId="20178"/>
    <cellStyle name="Comma 2 2 2 2 2 11 4" xfId="24610"/>
    <cellStyle name="Comma 2 2 2 2 2 12" xfId="120"/>
    <cellStyle name="Comma 2 2 2 2 2 12 2" xfId="17963"/>
    <cellStyle name="Comma 2 2 2 2 2 12 2 2" xfId="22391"/>
    <cellStyle name="Comma 2 2 2 2 2 12 2 3" xfId="26823"/>
    <cellStyle name="Comma 2 2 2 2 2 12 3" xfId="20179"/>
    <cellStyle name="Comma 2 2 2 2 2 12 4" xfId="24611"/>
    <cellStyle name="Comma 2 2 2 2 2 13" xfId="121"/>
    <cellStyle name="Comma 2 2 2 2 2 13 2" xfId="17964"/>
    <cellStyle name="Comma 2 2 2 2 2 13 2 2" xfId="22392"/>
    <cellStyle name="Comma 2 2 2 2 2 13 2 3" xfId="26824"/>
    <cellStyle name="Comma 2 2 2 2 2 13 3" xfId="20180"/>
    <cellStyle name="Comma 2 2 2 2 2 13 4" xfId="24612"/>
    <cellStyle name="Comma 2 2 2 2 2 14" xfId="122"/>
    <cellStyle name="Comma 2 2 2 2 2 14 2" xfId="17965"/>
    <cellStyle name="Comma 2 2 2 2 2 14 2 2" xfId="22393"/>
    <cellStyle name="Comma 2 2 2 2 2 14 2 3" xfId="26825"/>
    <cellStyle name="Comma 2 2 2 2 2 14 3" xfId="20181"/>
    <cellStyle name="Comma 2 2 2 2 2 14 4" xfId="24613"/>
    <cellStyle name="Comma 2 2 2 2 2 15" xfId="123"/>
    <cellStyle name="Comma 2 2 2 2 2 15 2" xfId="17966"/>
    <cellStyle name="Comma 2 2 2 2 2 15 2 2" xfId="22394"/>
    <cellStyle name="Comma 2 2 2 2 2 15 2 3" xfId="26826"/>
    <cellStyle name="Comma 2 2 2 2 2 15 3" xfId="20182"/>
    <cellStyle name="Comma 2 2 2 2 2 15 4" xfId="24614"/>
    <cellStyle name="Comma 2 2 2 2 2 16" xfId="124"/>
    <cellStyle name="Comma 2 2 2 2 2 16 2" xfId="17967"/>
    <cellStyle name="Comma 2 2 2 2 2 16 2 2" xfId="22395"/>
    <cellStyle name="Comma 2 2 2 2 2 16 2 3" xfId="26827"/>
    <cellStyle name="Comma 2 2 2 2 2 16 3" xfId="20183"/>
    <cellStyle name="Comma 2 2 2 2 2 16 4" xfId="24615"/>
    <cellStyle name="Comma 2 2 2 2 2 17" xfId="125"/>
    <cellStyle name="Comma 2 2 2 2 2 17 2" xfId="17968"/>
    <cellStyle name="Comma 2 2 2 2 2 17 2 2" xfId="22396"/>
    <cellStyle name="Comma 2 2 2 2 2 17 2 3" xfId="26828"/>
    <cellStyle name="Comma 2 2 2 2 2 17 3" xfId="20184"/>
    <cellStyle name="Comma 2 2 2 2 2 17 4" xfId="24616"/>
    <cellStyle name="Comma 2 2 2 2 2 18" xfId="126"/>
    <cellStyle name="Comma 2 2 2 2 2 18 2" xfId="17969"/>
    <cellStyle name="Comma 2 2 2 2 2 18 2 2" xfId="22397"/>
    <cellStyle name="Comma 2 2 2 2 2 18 2 3" xfId="26829"/>
    <cellStyle name="Comma 2 2 2 2 2 18 3" xfId="20185"/>
    <cellStyle name="Comma 2 2 2 2 2 18 4" xfId="24617"/>
    <cellStyle name="Comma 2 2 2 2 2 19" xfId="127"/>
    <cellStyle name="Comma 2 2 2 2 2 19 2" xfId="17970"/>
    <cellStyle name="Comma 2 2 2 2 2 19 2 2" xfId="22398"/>
    <cellStyle name="Comma 2 2 2 2 2 19 2 3" xfId="26830"/>
    <cellStyle name="Comma 2 2 2 2 2 19 3" xfId="20186"/>
    <cellStyle name="Comma 2 2 2 2 2 19 4" xfId="24618"/>
    <cellStyle name="Comma 2 2 2 2 2 2" xfId="128"/>
    <cellStyle name="Comma 2 2 2 2 2 2 10" xfId="129"/>
    <cellStyle name="Comma 2 2 2 2 2 2 10 2" xfId="12297"/>
    <cellStyle name="Comma 2 2 2 2 2 2 10 2 2" xfId="19512"/>
    <cellStyle name="Comma 2 2 2 2 2 2 10 2 2 2" xfId="23940"/>
    <cellStyle name="Comma 2 2 2 2 2 2 10 2 2 3" xfId="28372"/>
    <cellStyle name="Comma 2 2 2 2 2 2 10 2 3" xfId="21727"/>
    <cellStyle name="Comma 2 2 2 2 2 2 10 2 4" xfId="26159"/>
    <cellStyle name="Comma 2 2 2 2 2 2 10 3" xfId="17972"/>
    <cellStyle name="Comma 2 2 2 2 2 2 10 3 2" xfId="22400"/>
    <cellStyle name="Comma 2 2 2 2 2 2 10 3 3" xfId="26832"/>
    <cellStyle name="Comma 2 2 2 2 2 2 10 4" xfId="20188"/>
    <cellStyle name="Comma 2 2 2 2 2 2 10 5" xfId="24620"/>
    <cellStyle name="Comma 2 2 2 2 2 2 11" xfId="130"/>
    <cellStyle name="Comma 2 2 2 2 2 2 11 2" xfId="12298"/>
    <cellStyle name="Comma 2 2 2 2 2 2 11 2 2" xfId="19513"/>
    <cellStyle name="Comma 2 2 2 2 2 2 11 2 2 2" xfId="23941"/>
    <cellStyle name="Comma 2 2 2 2 2 2 11 2 2 3" xfId="28373"/>
    <cellStyle name="Comma 2 2 2 2 2 2 11 2 3" xfId="21728"/>
    <cellStyle name="Comma 2 2 2 2 2 2 11 2 4" xfId="26160"/>
    <cellStyle name="Comma 2 2 2 2 2 2 11 3" xfId="17973"/>
    <cellStyle name="Comma 2 2 2 2 2 2 11 3 2" xfId="22401"/>
    <cellStyle name="Comma 2 2 2 2 2 2 11 3 3" xfId="26833"/>
    <cellStyle name="Comma 2 2 2 2 2 2 11 4" xfId="20189"/>
    <cellStyle name="Comma 2 2 2 2 2 2 11 5" xfId="24621"/>
    <cellStyle name="Comma 2 2 2 2 2 2 12" xfId="131"/>
    <cellStyle name="Comma 2 2 2 2 2 2 12 2" xfId="12299"/>
    <cellStyle name="Comma 2 2 2 2 2 2 12 2 2" xfId="19514"/>
    <cellStyle name="Comma 2 2 2 2 2 2 12 2 2 2" xfId="23942"/>
    <cellStyle name="Comma 2 2 2 2 2 2 12 2 2 3" xfId="28374"/>
    <cellStyle name="Comma 2 2 2 2 2 2 12 2 3" xfId="21729"/>
    <cellStyle name="Comma 2 2 2 2 2 2 12 2 4" xfId="26161"/>
    <cellStyle name="Comma 2 2 2 2 2 2 12 3" xfId="17974"/>
    <cellStyle name="Comma 2 2 2 2 2 2 12 3 2" xfId="22402"/>
    <cellStyle name="Comma 2 2 2 2 2 2 12 3 3" xfId="26834"/>
    <cellStyle name="Comma 2 2 2 2 2 2 12 4" xfId="20190"/>
    <cellStyle name="Comma 2 2 2 2 2 2 12 5" xfId="24622"/>
    <cellStyle name="Comma 2 2 2 2 2 2 13" xfId="132"/>
    <cellStyle name="Comma 2 2 2 2 2 2 13 2" xfId="12300"/>
    <cellStyle name="Comma 2 2 2 2 2 2 13 2 2" xfId="19515"/>
    <cellStyle name="Comma 2 2 2 2 2 2 13 2 2 2" xfId="23943"/>
    <cellStyle name="Comma 2 2 2 2 2 2 13 2 2 3" xfId="28375"/>
    <cellStyle name="Comma 2 2 2 2 2 2 13 2 3" xfId="21730"/>
    <cellStyle name="Comma 2 2 2 2 2 2 13 2 4" xfId="26162"/>
    <cellStyle name="Comma 2 2 2 2 2 2 13 3" xfId="17975"/>
    <cellStyle name="Comma 2 2 2 2 2 2 13 3 2" xfId="22403"/>
    <cellStyle name="Comma 2 2 2 2 2 2 13 3 3" xfId="26835"/>
    <cellStyle name="Comma 2 2 2 2 2 2 13 4" xfId="20191"/>
    <cellStyle name="Comma 2 2 2 2 2 2 13 5" xfId="24623"/>
    <cellStyle name="Comma 2 2 2 2 2 2 14" xfId="133"/>
    <cellStyle name="Comma 2 2 2 2 2 2 14 2" xfId="12301"/>
    <cellStyle name="Comma 2 2 2 2 2 2 14 2 2" xfId="19516"/>
    <cellStyle name="Comma 2 2 2 2 2 2 14 2 2 2" xfId="23944"/>
    <cellStyle name="Comma 2 2 2 2 2 2 14 2 2 3" xfId="28376"/>
    <cellStyle name="Comma 2 2 2 2 2 2 14 2 3" xfId="21731"/>
    <cellStyle name="Comma 2 2 2 2 2 2 14 2 4" xfId="26163"/>
    <cellStyle name="Comma 2 2 2 2 2 2 14 3" xfId="17976"/>
    <cellStyle name="Comma 2 2 2 2 2 2 14 3 2" xfId="22404"/>
    <cellStyle name="Comma 2 2 2 2 2 2 14 3 3" xfId="26836"/>
    <cellStyle name="Comma 2 2 2 2 2 2 14 4" xfId="20192"/>
    <cellStyle name="Comma 2 2 2 2 2 2 14 5" xfId="24624"/>
    <cellStyle name="Comma 2 2 2 2 2 2 15" xfId="134"/>
    <cellStyle name="Comma 2 2 2 2 2 2 15 2" xfId="12302"/>
    <cellStyle name="Comma 2 2 2 2 2 2 15 2 2" xfId="19517"/>
    <cellStyle name="Comma 2 2 2 2 2 2 15 2 2 2" xfId="23945"/>
    <cellStyle name="Comma 2 2 2 2 2 2 15 2 2 3" xfId="28377"/>
    <cellStyle name="Comma 2 2 2 2 2 2 15 2 3" xfId="21732"/>
    <cellStyle name="Comma 2 2 2 2 2 2 15 2 4" xfId="26164"/>
    <cellStyle name="Comma 2 2 2 2 2 2 15 3" xfId="17977"/>
    <cellStyle name="Comma 2 2 2 2 2 2 15 3 2" xfId="22405"/>
    <cellStyle name="Comma 2 2 2 2 2 2 15 3 3" xfId="26837"/>
    <cellStyle name="Comma 2 2 2 2 2 2 15 4" xfId="20193"/>
    <cellStyle name="Comma 2 2 2 2 2 2 15 5" xfId="24625"/>
    <cellStyle name="Comma 2 2 2 2 2 2 16" xfId="135"/>
    <cellStyle name="Comma 2 2 2 2 2 2 16 2" xfId="12303"/>
    <cellStyle name="Comma 2 2 2 2 2 2 16 2 2" xfId="19518"/>
    <cellStyle name="Comma 2 2 2 2 2 2 16 2 2 2" xfId="23946"/>
    <cellStyle name="Comma 2 2 2 2 2 2 16 2 2 3" xfId="28378"/>
    <cellStyle name="Comma 2 2 2 2 2 2 16 2 3" xfId="21733"/>
    <cellStyle name="Comma 2 2 2 2 2 2 16 2 4" xfId="26165"/>
    <cellStyle name="Comma 2 2 2 2 2 2 16 3" xfId="17978"/>
    <cellStyle name="Comma 2 2 2 2 2 2 16 3 2" xfId="22406"/>
    <cellStyle name="Comma 2 2 2 2 2 2 16 3 3" xfId="26838"/>
    <cellStyle name="Comma 2 2 2 2 2 2 16 4" xfId="20194"/>
    <cellStyle name="Comma 2 2 2 2 2 2 16 5" xfId="24626"/>
    <cellStyle name="Comma 2 2 2 2 2 2 17" xfId="136"/>
    <cellStyle name="Comma 2 2 2 2 2 2 17 2" xfId="12304"/>
    <cellStyle name="Comma 2 2 2 2 2 2 17 2 2" xfId="19519"/>
    <cellStyle name="Comma 2 2 2 2 2 2 17 2 2 2" xfId="23947"/>
    <cellStyle name="Comma 2 2 2 2 2 2 17 2 2 3" xfId="28379"/>
    <cellStyle name="Comma 2 2 2 2 2 2 17 2 3" xfId="21734"/>
    <cellStyle name="Comma 2 2 2 2 2 2 17 2 4" xfId="26166"/>
    <cellStyle name="Comma 2 2 2 2 2 2 17 3" xfId="17979"/>
    <cellStyle name="Comma 2 2 2 2 2 2 17 3 2" xfId="22407"/>
    <cellStyle name="Comma 2 2 2 2 2 2 17 3 3" xfId="26839"/>
    <cellStyle name="Comma 2 2 2 2 2 2 17 4" xfId="20195"/>
    <cellStyle name="Comma 2 2 2 2 2 2 17 5" xfId="24627"/>
    <cellStyle name="Comma 2 2 2 2 2 2 18" xfId="137"/>
    <cellStyle name="Comma 2 2 2 2 2 2 18 2" xfId="12305"/>
    <cellStyle name="Comma 2 2 2 2 2 2 18 2 2" xfId="19520"/>
    <cellStyle name="Comma 2 2 2 2 2 2 18 2 2 2" xfId="23948"/>
    <cellStyle name="Comma 2 2 2 2 2 2 18 2 2 3" xfId="28380"/>
    <cellStyle name="Comma 2 2 2 2 2 2 18 2 3" xfId="21735"/>
    <cellStyle name="Comma 2 2 2 2 2 2 18 2 4" xfId="26167"/>
    <cellStyle name="Comma 2 2 2 2 2 2 18 3" xfId="17980"/>
    <cellStyle name="Comma 2 2 2 2 2 2 18 3 2" xfId="22408"/>
    <cellStyle name="Comma 2 2 2 2 2 2 18 3 3" xfId="26840"/>
    <cellStyle name="Comma 2 2 2 2 2 2 18 4" xfId="20196"/>
    <cellStyle name="Comma 2 2 2 2 2 2 18 5" xfId="24628"/>
    <cellStyle name="Comma 2 2 2 2 2 2 19" xfId="138"/>
    <cellStyle name="Comma 2 2 2 2 2 2 19 2" xfId="12306"/>
    <cellStyle name="Comma 2 2 2 2 2 2 19 2 2" xfId="19521"/>
    <cellStyle name="Comma 2 2 2 2 2 2 19 2 2 2" xfId="23949"/>
    <cellStyle name="Comma 2 2 2 2 2 2 19 2 2 3" xfId="28381"/>
    <cellStyle name="Comma 2 2 2 2 2 2 19 2 3" xfId="21736"/>
    <cellStyle name="Comma 2 2 2 2 2 2 19 2 4" xfId="26168"/>
    <cellStyle name="Comma 2 2 2 2 2 2 19 3" xfId="17981"/>
    <cellStyle name="Comma 2 2 2 2 2 2 19 3 2" xfId="22409"/>
    <cellStyle name="Comma 2 2 2 2 2 2 19 3 3" xfId="26841"/>
    <cellStyle name="Comma 2 2 2 2 2 2 19 4" xfId="20197"/>
    <cellStyle name="Comma 2 2 2 2 2 2 19 5" xfId="24629"/>
    <cellStyle name="Comma 2 2 2 2 2 2 2" xfId="139"/>
    <cellStyle name="Comma 2 2 2 2 2 2 2 10" xfId="140"/>
    <cellStyle name="Comma 2 2 2 2 2 2 2 10 2" xfId="17983"/>
    <cellStyle name="Comma 2 2 2 2 2 2 2 10 2 2" xfId="22411"/>
    <cellStyle name="Comma 2 2 2 2 2 2 2 10 2 3" xfId="26843"/>
    <cellStyle name="Comma 2 2 2 2 2 2 2 10 3" xfId="20199"/>
    <cellStyle name="Comma 2 2 2 2 2 2 2 10 4" xfId="24631"/>
    <cellStyle name="Comma 2 2 2 2 2 2 2 11" xfId="141"/>
    <cellStyle name="Comma 2 2 2 2 2 2 2 11 2" xfId="17984"/>
    <cellStyle name="Comma 2 2 2 2 2 2 2 11 2 2" xfId="22412"/>
    <cellStyle name="Comma 2 2 2 2 2 2 2 11 2 3" xfId="26844"/>
    <cellStyle name="Comma 2 2 2 2 2 2 2 11 3" xfId="20200"/>
    <cellStyle name="Comma 2 2 2 2 2 2 2 11 4" xfId="24632"/>
    <cellStyle name="Comma 2 2 2 2 2 2 2 12" xfId="142"/>
    <cellStyle name="Comma 2 2 2 2 2 2 2 12 2" xfId="17985"/>
    <cellStyle name="Comma 2 2 2 2 2 2 2 12 2 2" xfId="22413"/>
    <cellStyle name="Comma 2 2 2 2 2 2 2 12 2 3" xfId="26845"/>
    <cellStyle name="Comma 2 2 2 2 2 2 2 12 3" xfId="20201"/>
    <cellStyle name="Comma 2 2 2 2 2 2 2 12 4" xfId="24633"/>
    <cellStyle name="Comma 2 2 2 2 2 2 2 13" xfId="143"/>
    <cellStyle name="Comma 2 2 2 2 2 2 2 13 2" xfId="17986"/>
    <cellStyle name="Comma 2 2 2 2 2 2 2 13 2 2" xfId="22414"/>
    <cellStyle name="Comma 2 2 2 2 2 2 2 13 2 3" xfId="26846"/>
    <cellStyle name="Comma 2 2 2 2 2 2 2 13 3" xfId="20202"/>
    <cellStyle name="Comma 2 2 2 2 2 2 2 13 4" xfId="24634"/>
    <cellStyle name="Comma 2 2 2 2 2 2 2 14" xfId="144"/>
    <cellStyle name="Comma 2 2 2 2 2 2 2 14 2" xfId="17987"/>
    <cellStyle name="Comma 2 2 2 2 2 2 2 14 2 2" xfId="22415"/>
    <cellStyle name="Comma 2 2 2 2 2 2 2 14 2 3" xfId="26847"/>
    <cellStyle name="Comma 2 2 2 2 2 2 2 14 3" xfId="20203"/>
    <cellStyle name="Comma 2 2 2 2 2 2 2 14 4" xfId="24635"/>
    <cellStyle name="Comma 2 2 2 2 2 2 2 15" xfId="145"/>
    <cellStyle name="Comma 2 2 2 2 2 2 2 15 2" xfId="17988"/>
    <cellStyle name="Comma 2 2 2 2 2 2 2 15 2 2" xfId="22416"/>
    <cellStyle name="Comma 2 2 2 2 2 2 2 15 2 3" xfId="26848"/>
    <cellStyle name="Comma 2 2 2 2 2 2 2 15 3" xfId="20204"/>
    <cellStyle name="Comma 2 2 2 2 2 2 2 15 4" xfId="24636"/>
    <cellStyle name="Comma 2 2 2 2 2 2 2 16" xfId="146"/>
    <cellStyle name="Comma 2 2 2 2 2 2 2 16 2" xfId="17989"/>
    <cellStyle name="Comma 2 2 2 2 2 2 2 16 2 2" xfId="22417"/>
    <cellStyle name="Comma 2 2 2 2 2 2 2 16 2 3" xfId="26849"/>
    <cellStyle name="Comma 2 2 2 2 2 2 2 16 3" xfId="20205"/>
    <cellStyle name="Comma 2 2 2 2 2 2 2 16 4" xfId="24637"/>
    <cellStyle name="Comma 2 2 2 2 2 2 2 17" xfId="147"/>
    <cellStyle name="Comma 2 2 2 2 2 2 2 17 2" xfId="17990"/>
    <cellStyle name="Comma 2 2 2 2 2 2 2 17 2 2" xfId="22418"/>
    <cellStyle name="Comma 2 2 2 2 2 2 2 17 2 3" xfId="26850"/>
    <cellStyle name="Comma 2 2 2 2 2 2 2 17 3" xfId="20206"/>
    <cellStyle name="Comma 2 2 2 2 2 2 2 17 4" xfId="24638"/>
    <cellStyle name="Comma 2 2 2 2 2 2 2 18" xfId="148"/>
    <cellStyle name="Comma 2 2 2 2 2 2 2 18 2" xfId="17991"/>
    <cellStyle name="Comma 2 2 2 2 2 2 2 18 2 2" xfId="22419"/>
    <cellStyle name="Comma 2 2 2 2 2 2 2 18 2 3" xfId="26851"/>
    <cellStyle name="Comma 2 2 2 2 2 2 2 18 3" xfId="20207"/>
    <cellStyle name="Comma 2 2 2 2 2 2 2 18 4" xfId="24639"/>
    <cellStyle name="Comma 2 2 2 2 2 2 2 19" xfId="149"/>
    <cellStyle name="Comma 2 2 2 2 2 2 2 19 2" xfId="17992"/>
    <cellStyle name="Comma 2 2 2 2 2 2 2 19 2 2" xfId="22420"/>
    <cellStyle name="Comma 2 2 2 2 2 2 2 19 2 3" xfId="26852"/>
    <cellStyle name="Comma 2 2 2 2 2 2 2 19 3" xfId="20208"/>
    <cellStyle name="Comma 2 2 2 2 2 2 2 19 4" xfId="24640"/>
    <cellStyle name="Comma 2 2 2 2 2 2 2 2" xfId="150"/>
    <cellStyle name="Comma 2 2 2 2 2 2 2 2 2" xfId="17993"/>
    <cellStyle name="Comma 2 2 2 2 2 2 2 2 2 2" xfId="22421"/>
    <cellStyle name="Comma 2 2 2 2 2 2 2 2 2 3" xfId="26853"/>
    <cellStyle name="Comma 2 2 2 2 2 2 2 2 3" xfId="20209"/>
    <cellStyle name="Comma 2 2 2 2 2 2 2 2 4" xfId="24641"/>
    <cellStyle name="Comma 2 2 2 2 2 2 2 20" xfId="151"/>
    <cellStyle name="Comma 2 2 2 2 2 2 2 20 2" xfId="17994"/>
    <cellStyle name="Comma 2 2 2 2 2 2 2 20 2 2" xfId="22422"/>
    <cellStyle name="Comma 2 2 2 2 2 2 2 20 2 3" xfId="26854"/>
    <cellStyle name="Comma 2 2 2 2 2 2 2 20 3" xfId="20210"/>
    <cellStyle name="Comma 2 2 2 2 2 2 2 20 4" xfId="24642"/>
    <cellStyle name="Comma 2 2 2 2 2 2 2 21" xfId="152"/>
    <cellStyle name="Comma 2 2 2 2 2 2 2 21 2" xfId="17995"/>
    <cellStyle name="Comma 2 2 2 2 2 2 2 21 2 2" xfId="22423"/>
    <cellStyle name="Comma 2 2 2 2 2 2 2 21 2 3" xfId="26855"/>
    <cellStyle name="Comma 2 2 2 2 2 2 2 21 3" xfId="20211"/>
    <cellStyle name="Comma 2 2 2 2 2 2 2 21 4" xfId="24643"/>
    <cellStyle name="Comma 2 2 2 2 2 2 2 22" xfId="153"/>
    <cellStyle name="Comma 2 2 2 2 2 2 2 22 2" xfId="17996"/>
    <cellStyle name="Comma 2 2 2 2 2 2 2 22 2 2" xfId="22424"/>
    <cellStyle name="Comma 2 2 2 2 2 2 2 22 2 3" xfId="26856"/>
    <cellStyle name="Comma 2 2 2 2 2 2 2 22 3" xfId="20212"/>
    <cellStyle name="Comma 2 2 2 2 2 2 2 22 4" xfId="24644"/>
    <cellStyle name="Comma 2 2 2 2 2 2 2 23" xfId="154"/>
    <cellStyle name="Comma 2 2 2 2 2 2 2 23 2" xfId="17997"/>
    <cellStyle name="Comma 2 2 2 2 2 2 2 23 2 2" xfId="22425"/>
    <cellStyle name="Comma 2 2 2 2 2 2 2 23 2 3" xfId="26857"/>
    <cellStyle name="Comma 2 2 2 2 2 2 2 23 3" xfId="20213"/>
    <cellStyle name="Comma 2 2 2 2 2 2 2 23 4" xfId="24645"/>
    <cellStyle name="Comma 2 2 2 2 2 2 2 24" xfId="155"/>
    <cellStyle name="Comma 2 2 2 2 2 2 2 24 2" xfId="17998"/>
    <cellStyle name="Comma 2 2 2 2 2 2 2 24 2 2" xfId="22426"/>
    <cellStyle name="Comma 2 2 2 2 2 2 2 24 2 3" xfId="26858"/>
    <cellStyle name="Comma 2 2 2 2 2 2 2 24 3" xfId="20214"/>
    <cellStyle name="Comma 2 2 2 2 2 2 2 24 4" xfId="24646"/>
    <cellStyle name="Comma 2 2 2 2 2 2 2 25" xfId="156"/>
    <cellStyle name="Comma 2 2 2 2 2 2 2 25 2" xfId="17999"/>
    <cellStyle name="Comma 2 2 2 2 2 2 2 25 2 2" xfId="22427"/>
    <cellStyle name="Comma 2 2 2 2 2 2 2 25 2 3" xfId="26859"/>
    <cellStyle name="Comma 2 2 2 2 2 2 2 25 3" xfId="20215"/>
    <cellStyle name="Comma 2 2 2 2 2 2 2 25 4" xfId="24647"/>
    <cellStyle name="Comma 2 2 2 2 2 2 2 26" xfId="157"/>
    <cellStyle name="Comma 2 2 2 2 2 2 2 26 2" xfId="18000"/>
    <cellStyle name="Comma 2 2 2 2 2 2 2 26 2 2" xfId="22428"/>
    <cellStyle name="Comma 2 2 2 2 2 2 2 26 2 3" xfId="26860"/>
    <cellStyle name="Comma 2 2 2 2 2 2 2 26 3" xfId="20216"/>
    <cellStyle name="Comma 2 2 2 2 2 2 2 26 4" xfId="24648"/>
    <cellStyle name="Comma 2 2 2 2 2 2 2 27" xfId="158"/>
    <cellStyle name="Comma 2 2 2 2 2 2 2 27 2" xfId="18001"/>
    <cellStyle name="Comma 2 2 2 2 2 2 2 27 2 2" xfId="22429"/>
    <cellStyle name="Comma 2 2 2 2 2 2 2 27 2 3" xfId="26861"/>
    <cellStyle name="Comma 2 2 2 2 2 2 2 27 3" xfId="20217"/>
    <cellStyle name="Comma 2 2 2 2 2 2 2 27 4" xfId="24649"/>
    <cellStyle name="Comma 2 2 2 2 2 2 2 28" xfId="159"/>
    <cellStyle name="Comma 2 2 2 2 2 2 2 28 2" xfId="18002"/>
    <cellStyle name="Comma 2 2 2 2 2 2 2 28 2 2" xfId="22430"/>
    <cellStyle name="Comma 2 2 2 2 2 2 2 28 2 3" xfId="26862"/>
    <cellStyle name="Comma 2 2 2 2 2 2 2 28 3" xfId="20218"/>
    <cellStyle name="Comma 2 2 2 2 2 2 2 28 4" xfId="24650"/>
    <cellStyle name="Comma 2 2 2 2 2 2 2 29" xfId="160"/>
    <cellStyle name="Comma 2 2 2 2 2 2 2 29 2" xfId="18003"/>
    <cellStyle name="Comma 2 2 2 2 2 2 2 29 2 2" xfId="22431"/>
    <cellStyle name="Comma 2 2 2 2 2 2 2 29 2 3" xfId="26863"/>
    <cellStyle name="Comma 2 2 2 2 2 2 2 29 3" xfId="20219"/>
    <cellStyle name="Comma 2 2 2 2 2 2 2 29 4" xfId="24651"/>
    <cellStyle name="Comma 2 2 2 2 2 2 2 3" xfId="161"/>
    <cellStyle name="Comma 2 2 2 2 2 2 2 3 2" xfId="18004"/>
    <cellStyle name="Comma 2 2 2 2 2 2 2 3 2 2" xfId="22432"/>
    <cellStyle name="Comma 2 2 2 2 2 2 2 3 2 3" xfId="26864"/>
    <cellStyle name="Comma 2 2 2 2 2 2 2 3 3" xfId="20220"/>
    <cellStyle name="Comma 2 2 2 2 2 2 2 3 4" xfId="24652"/>
    <cellStyle name="Comma 2 2 2 2 2 2 2 30" xfId="162"/>
    <cellStyle name="Comma 2 2 2 2 2 2 2 30 2" xfId="18005"/>
    <cellStyle name="Comma 2 2 2 2 2 2 2 30 2 2" xfId="22433"/>
    <cellStyle name="Comma 2 2 2 2 2 2 2 30 2 3" xfId="26865"/>
    <cellStyle name="Comma 2 2 2 2 2 2 2 30 3" xfId="20221"/>
    <cellStyle name="Comma 2 2 2 2 2 2 2 30 4" xfId="24653"/>
    <cellStyle name="Comma 2 2 2 2 2 2 2 31" xfId="163"/>
    <cellStyle name="Comma 2 2 2 2 2 2 2 31 2" xfId="18006"/>
    <cellStyle name="Comma 2 2 2 2 2 2 2 31 2 2" xfId="22434"/>
    <cellStyle name="Comma 2 2 2 2 2 2 2 31 2 3" xfId="26866"/>
    <cellStyle name="Comma 2 2 2 2 2 2 2 31 3" xfId="20222"/>
    <cellStyle name="Comma 2 2 2 2 2 2 2 31 4" xfId="24654"/>
    <cellStyle name="Comma 2 2 2 2 2 2 2 32" xfId="164"/>
    <cellStyle name="Comma 2 2 2 2 2 2 2 32 2" xfId="18007"/>
    <cellStyle name="Comma 2 2 2 2 2 2 2 32 2 2" xfId="22435"/>
    <cellStyle name="Comma 2 2 2 2 2 2 2 32 2 3" xfId="26867"/>
    <cellStyle name="Comma 2 2 2 2 2 2 2 32 3" xfId="20223"/>
    <cellStyle name="Comma 2 2 2 2 2 2 2 32 4" xfId="24655"/>
    <cellStyle name="Comma 2 2 2 2 2 2 2 33" xfId="165"/>
    <cellStyle name="Comma 2 2 2 2 2 2 2 33 2" xfId="18008"/>
    <cellStyle name="Comma 2 2 2 2 2 2 2 33 2 2" xfId="22436"/>
    <cellStyle name="Comma 2 2 2 2 2 2 2 33 2 3" xfId="26868"/>
    <cellStyle name="Comma 2 2 2 2 2 2 2 33 3" xfId="20224"/>
    <cellStyle name="Comma 2 2 2 2 2 2 2 33 4" xfId="24656"/>
    <cellStyle name="Comma 2 2 2 2 2 2 2 34" xfId="166"/>
    <cellStyle name="Comma 2 2 2 2 2 2 2 34 2" xfId="18009"/>
    <cellStyle name="Comma 2 2 2 2 2 2 2 34 2 2" xfId="22437"/>
    <cellStyle name="Comma 2 2 2 2 2 2 2 34 2 3" xfId="26869"/>
    <cellStyle name="Comma 2 2 2 2 2 2 2 34 3" xfId="20225"/>
    <cellStyle name="Comma 2 2 2 2 2 2 2 34 4" xfId="24657"/>
    <cellStyle name="Comma 2 2 2 2 2 2 2 35" xfId="167"/>
    <cellStyle name="Comma 2 2 2 2 2 2 2 35 2" xfId="18010"/>
    <cellStyle name="Comma 2 2 2 2 2 2 2 35 2 2" xfId="22438"/>
    <cellStyle name="Comma 2 2 2 2 2 2 2 35 2 3" xfId="26870"/>
    <cellStyle name="Comma 2 2 2 2 2 2 2 35 3" xfId="20226"/>
    <cellStyle name="Comma 2 2 2 2 2 2 2 35 4" xfId="24658"/>
    <cellStyle name="Comma 2 2 2 2 2 2 2 36" xfId="168"/>
    <cellStyle name="Comma 2 2 2 2 2 2 2 36 2" xfId="18011"/>
    <cellStyle name="Comma 2 2 2 2 2 2 2 36 2 2" xfId="22439"/>
    <cellStyle name="Comma 2 2 2 2 2 2 2 36 2 3" xfId="26871"/>
    <cellStyle name="Comma 2 2 2 2 2 2 2 36 3" xfId="20227"/>
    <cellStyle name="Comma 2 2 2 2 2 2 2 36 4" xfId="24659"/>
    <cellStyle name="Comma 2 2 2 2 2 2 2 37" xfId="169"/>
    <cellStyle name="Comma 2 2 2 2 2 2 2 37 2" xfId="18012"/>
    <cellStyle name="Comma 2 2 2 2 2 2 2 37 2 2" xfId="22440"/>
    <cellStyle name="Comma 2 2 2 2 2 2 2 37 2 3" xfId="26872"/>
    <cellStyle name="Comma 2 2 2 2 2 2 2 37 3" xfId="20228"/>
    <cellStyle name="Comma 2 2 2 2 2 2 2 37 4" xfId="24660"/>
    <cellStyle name="Comma 2 2 2 2 2 2 2 38" xfId="170"/>
    <cellStyle name="Comma 2 2 2 2 2 2 2 38 2" xfId="18013"/>
    <cellStyle name="Comma 2 2 2 2 2 2 2 38 2 2" xfId="22441"/>
    <cellStyle name="Comma 2 2 2 2 2 2 2 38 2 3" xfId="26873"/>
    <cellStyle name="Comma 2 2 2 2 2 2 2 38 3" xfId="20229"/>
    <cellStyle name="Comma 2 2 2 2 2 2 2 38 4" xfId="24661"/>
    <cellStyle name="Comma 2 2 2 2 2 2 2 39" xfId="171"/>
    <cellStyle name="Comma 2 2 2 2 2 2 2 39 2" xfId="18014"/>
    <cellStyle name="Comma 2 2 2 2 2 2 2 39 2 2" xfId="22442"/>
    <cellStyle name="Comma 2 2 2 2 2 2 2 39 2 3" xfId="26874"/>
    <cellStyle name="Comma 2 2 2 2 2 2 2 39 3" xfId="20230"/>
    <cellStyle name="Comma 2 2 2 2 2 2 2 39 4" xfId="24662"/>
    <cellStyle name="Comma 2 2 2 2 2 2 2 4" xfId="172"/>
    <cellStyle name="Comma 2 2 2 2 2 2 2 4 2" xfId="18015"/>
    <cellStyle name="Comma 2 2 2 2 2 2 2 4 2 2" xfId="22443"/>
    <cellStyle name="Comma 2 2 2 2 2 2 2 4 2 3" xfId="26875"/>
    <cellStyle name="Comma 2 2 2 2 2 2 2 4 3" xfId="20231"/>
    <cellStyle name="Comma 2 2 2 2 2 2 2 4 4" xfId="24663"/>
    <cellStyle name="Comma 2 2 2 2 2 2 2 40" xfId="173"/>
    <cellStyle name="Comma 2 2 2 2 2 2 2 40 2" xfId="18016"/>
    <cellStyle name="Comma 2 2 2 2 2 2 2 40 2 2" xfId="22444"/>
    <cellStyle name="Comma 2 2 2 2 2 2 2 40 2 3" xfId="26876"/>
    <cellStyle name="Comma 2 2 2 2 2 2 2 40 3" xfId="20232"/>
    <cellStyle name="Comma 2 2 2 2 2 2 2 40 4" xfId="24664"/>
    <cellStyle name="Comma 2 2 2 2 2 2 2 41" xfId="174"/>
    <cellStyle name="Comma 2 2 2 2 2 2 2 41 2" xfId="18017"/>
    <cellStyle name="Comma 2 2 2 2 2 2 2 41 2 2" xfId="22445"/>
    <cellStyle name="Comma 2 2 2 2 2 2 2 41 2 3" xfId="26877"/>
    <cellStyle name="Comma 2 2 2 2 2 2 2 41 3" xfId="20233"/>
    <cellStyle name="Comma 2 2 2 2 2 2 2 41 4" xfId="24665"/>
    <cellStyle name="Comma 2 2 2 2 2 2 2 42" xfId="175"/>
    <cellStyle name="Comma 2 2 2 2 2 2 2 42 2" xfId="18018"/>
    <cellStyle name="Comma 2 2 2 2 2 2 2 42 2 2" xfId="22446"/>
    <cellStyle name="Comma 2 2 2 2 2 2 2 42 2 3" xfId="26878"/>
    <cellStyle name="Comma 2 2 2 2 2 2 2 42 3" xfId="20234"/>
    <cellStyle name="Comma 2 2 2 2 2 2 2 42 4" xfId="24666"/>
    <cellStyle name="Comma 2 2 2 2 2 2 2 43" xfId="176"/>
    <cellStyle name="Comma 2 2 2 2 2 2 2 43 2" xfId="18019"/>
    <cellStyle name="Comma 2 2 2 2 2 2 2 43 2 2" xfId="22447"/>
    <cellStyle name="Comma 2 2 2 2 2 2 2 43 2 3" xfId="26879"/>
    <cellStyle name="Comma 2 2 2 2 2 2 2 43 3" xfId="20235"/>
    <cellStyle name="Comma 2 2 2 2 2 2 2 43 4" xfId="24667"/>
    <cellStyle name="Comma 2 2 2 2 2 2 2 44" xfId="177"/>
    <cellStyle name="Comma 2 2 2 2 2 2 2 44 2" xfId="18020"/>
    <cellStyle name="Comma 2 2 2 2 2 2 2 44 2 2" xfId="22448"/>
    <cellStyle name="Comma 2 2 2 2 2 2 2 44 2 3" xfId="26880"/>
    <cellStyle name="Comma 2 2 2 2 2 2 2 44 3" xfId="20236"/>
    <cellStyle name="Comma 2 2 2 2 2 2 2 44 4" xfId="24668"/>
    <cellStyle name="Comma 2 2 2 2 2 2 2 45" xfId="178"/>
    <cellStyle name="Comma 2 2 2 2 2 2 2 45 2" xfId="18021"/>
    <cellStyle name="Comma 2 2 2 2 2 2 2 45 2 2" xfId="22449"/>
    <cellStyle name="Comma 2 2 2 2 2 2 2 45 2 3" xfId="26881"/>
    <cellStyle name="Comma 2 2 2 2 2 2 2 45 3" xfId="20237"/>
    <cellStyle name="Comma 2 2 2 2 2 2 2 45 4" xfId="24669"/>
    <cellStyle name="Comma 2 2 2 2 2 2 2 46" xfId="179"/>
    <cellStyle name="Comma 2 2 2 2 2 2 2 46 2" xfId="18022"/>
    <cellStyle name="Comma 2 2 2 2 2 2 2 46 2 2" xfId="22450"/>
    <cellStyle name="Comma 2 2 2 2 2 2 2 46 2 3" xfId="26882"/>
    <cellStyle name="Comma 2 2 2 2 2 2 2 46 3" xfId="20238"/>
    <cellStyle name="Comma 2 2 2 2 2 2 2 46 4" xfId="24670"/>
    <cellStyle name="Comma 2 2 2 2 2 2 2 47" xfId="180"/>
    <cellStyle name="Comma 2 2 2 2 2 2 2 47 2" xfId="18023"/>
    <cellStyle name="Comma 2 2 2 2 2 2 2 47 2 2" xfId="22451"/>
    <cellStyle name="Comma 2 2 2 2 2 2 2 47 2 3" xfId="26883"/>
    <cellStyle name="Comma 2 2 2 2 2 2 2 47 3" xfId="20239"/>
    <cellStyle name="Comma 2 2 2 2 2 2 2 47 4" xfId="24671"/>
    <cellStyle name="Comma 2 2 2 2 2 2 2 48" xfId="181"/>
    <cellStyle name="Comma 2 2 2 2 2 2 2 48 2" xfId="18024"/>
    <cellStyle name="Comma 2 2 2 2 2 2 2 48 2 2" xfId="22452"/>
    <cellStyle name="Comma 2 2 2 2 2 2 2 48 2 3" xfId="26884"/>
    <cellStyle name="Comma 2 2 2 2 2 2 2 48 3" xfId="20240"/>
    <cellStyle name="Comma 2 2 2 2 2 2 2 48 4" xfId="24672"/>
    <cellStyle name="Comma 2 2 2 2 2 2 2 49" xfId="182"/>
    <cellStyle name="Comma 2 2 2 2 2 2 2 49 2" xfId="18025"/>
    <cellStyle name="Comma 2 2 2 2 2 2 2 49 2 2" xfId="22453"/>
    <cellStyle name="Comma 2 2 2 2 2 2 2 49 2 3" xfId="26885"/>
    <cellStyle name="Comma 2 2 2 2 2 2 2 49 3" xfId="20241"/>
    <cellStyle name="Comma 2 2 2 2 2 2 2 49 4" xfId="24673"/>
    <cellStyle name="Comma 2 2 2 2 2 2 2 5" xfId="183"/>
    <cellStyle name="Comma 2 2 2 2 2 2 2 5 2" xfId="18026"/>
    <cellStyle name="Comma 2 2 2 2 2 2 2 5 2 2" xfId="22454"/>
    <cellStyle name="Comma 2 2 2 2 2 2 2 5 2 3" xfId="26886"/>
    <cellStyle name="Comma 2 2 2 2 2 2 2 5 3" xfId="20242"/>
    <cellStyle name="Comma 2 2 2 2 2 2 2 5 4" xfId="24674"/>
    <cellStyle name="Comma 2 2 2 2 2 2 2 50" xfId="184"/>
    <cellStyle name="Comma 2 2 2 2 2 2 2 50 2" xfId="18027"/>
    <cellStyle name="Comma 2 2 2 2 2 2 2 50 2 2" xfId="22455"/>
    <cellStyle name="Comma 2 2 2 2 2 2 2 50 2 3" xfId="26887"/>
    <cellStyle name="Comma 2 2 2 2 2 2 2 50 3" xfId="20243"/>
    <cellStyle name="Comma 2 2 2 2 2 2 2 50 4" xfId="24675"/>
    <cellStyle name="Comma 2 2 2 2 2 2 2 51" xfId="185"/>
    <cellStyle name="Comma 2 2 2 2 2 2 2 51 2" xfId="18028"/>
    <cellStyle name="Comma 2 2 2 2 2 2 2 51 2 2" xfId="22456"/>
    <cellStyle name="Comma 2 2 2 2 2 2 2 51 2 3" xfId="26888"/>
    <cellStyle name="Comma 2 2 2 2 2 2 2 51 3" xfId="20244"/>
    <cellStyle name="Comma 2 2 2 2 2 2 2 51 4" xfId="24676"/>
    <cellStyle name="Comma 2 2 2 2 2 2 2 52" xfId="186"/>
    <cellStyle name="Comma 2 2 2 2 2 2 2 52 2" xfId="18029"/>
    <cellStyle name="Comma 2 2 2 2 2 2 2 52 2 2" xfId="22457"/>
    <cellStyle name="Comma 2 2 2 2 2 2 2 52 2 3" xfId="26889"/>
    <cellStyle name="Comma 2 2 2 2 2 2 2 52 3" xfId="20245"/>
    <cellStyle name="Comma 2 2 2 2 2 2 2 52 4" xfId="24677"/>
    <cellStyle name="Comma 2 2 2 2 2 2 2 53" xfId="187"/>
    <cellStyle name="Comma 2 2 2 2 2 2 2 53 2" xfId="18030"/>
    <cellStyle name="Comma 2 2 2 2 2 2 2 53 2 2" xfId="22458"/>
    <cellStyle name="Comma 2 2 2 2 2 2 2 53 2 3" xfId="26890"/>
    <cellStyle name="Comma 2 2 2 2 2 2 2 53 3" xfId="20246"/>
    <cellStyle name="Comma 2 2 2 2 2 2 2 53 4" xfId="24678"/>
    <cellStyle name="Comma 2 2 2 2 2 2 2 54" xfId="188"/>
    <cellStyle name="Comma 2 2 2 2 2 2 2 54 2" xfId="18031"/>
    <cellStyle name="Comma 2 2 2 2 2 2 2 54 2 2" xfId="22459"/>
    <cellStyle name="Comma 2 2 2 2 2 2 2 54 2 3" xfId="26891"/>
    <cellStyle name="Comma 2 2 2 2 2 2 2 54 3" xfId="20247"/>
    <cellStyle name="Comma 2 2 2 2 2 2 2 54 4" xfId="24679"/>
    <cellStyle name="Comma 2 2 2 2 2 2 2 55" xfId="189"/>
    <cellStyle name="Comma 2 2 2 2 2 2 2 55 2" xfId="18032"/>
    <cellStyle name="Comma 2 2 2 2 2 2 2 55 2 2" xfId="22460"/>
    <cellStyle name="Comma 2 2 2 2 2 2 2 55 2 3" xfId="26892"/>
    <cellStyle name="Comma 2 2 2 2 2 2 2 55 3" xfId="20248"/>
    <cellStyle name="Comma 2 2 2 2 2 2 2 55 4" xfId="24680"/>
    <cellStyle name="Comma 2 2 2 2 2 2 2 56" xfId="190"/>
    <cellStyle name="Comma 2 2 2 2 2 2 2 56 2" xfId="18033"/>
    <cellStyle name="Comma 2 2 2 2 2 2 2 56 2 2" xfId="22461"/>
    <cellStyle name="Comma 2 2 2 2 2 2 2 56 2 3" xfId="26893"/>
    <cellStyle name="Comma 2 2 2 2 2 2 2 56 3" xfId="20249"/>
    <cellStyle name="Comma 2 2 2 2 2 2 2 56 4" xfId="24681"/>
    <cellStyle name="Comma 2 2 2 2 2 2 2 57" xfId="191"/>
    <cellStyle name="Comma 2 2 2 2 2 2 2 57 2" xfId="18034"/>
    <cellStyle name="Comma 2 2 2 2 2 2 2 57 2 2" xfId="22462"/>
    <cellStyle name="Comma 2 2 2 2 2 2 2 57 2 3" xfId="26894"/>
    <cellStyle name="Comma 2 2 2 2 2 2 2 57 3" xfId="20250"/>
    <cellStyle name="Comma 2 2 2 2 2 2 2 57 4" xfId="24682"/>
    <cellStyle name="Comma 2 2 2 2 2 2 2 58" xfId="192"/>
    <cellStyle name="Comma 2 2 2 2 2 2 2 58 2" xfId="18035"/>
    <cellStyle name="Comma 2 2 2 2 2 2 2 58 2 2" xfId="22463"/>
    <cellStyle name="Comma 2 2 2 2 2 2 2 58 2 3" xfId="26895"/>
    <cellStyle name="Comma 2 2 2 2 2 2 2 58 3" xfId="20251"/>
    <cellStyle name="Comma 2 2 2 2 2 2 2 58 4" xfId="24683"/>
    <cellStyle name="Comma 2 2 2 2 2 2 2 59" xfId="193"/>
    <cellStyle name="Comma 2 2 2 2 2 2 2 59 2" xfId="18036"/>
    <cellStyle name="Comma 2 2 2 2 2 2 2 59 2 2" xfId="22464"/>
    <cellStyle name="Comma 2 2 2 2 2 2 2 59 2 3" xfId="26896"/>
    <cellStyle name="Comma 2 2 2 2 2 2 2 59 3" xfId="20252"/>
    <cellStyle name="Comma 2 2 2 2 2 2 2 59 4" xfId="24684"/>
    <cellStyle name="Comma 2 2 2 2 2 2 2 6" xfId="194"/>
    <cellStyle name="Comma 2 2 2 2 2 2 2 6 2" xfId="18037"/>
    <cellStyle name="Comma 2 2 2 2 2 2 2 6 2 2" xfId="22465"/>
    <cellStyle name="Comma 2 2 2 2 2 2 2 6 2 3" xfId="26897"/>
    <cellStyle name="Comma 2 2 2 2 2 2 2 6 3" xfId="20253"/>
    <cellStyle name="Comma 2 2 2 2 2 2 2 6 4" xfId="24685"/>
    <cellStyle name="Comma 2 2 2 2 2 2 2 60" xfId="195"/>
    <cellStyle name="Comma 2 2 2 2 2 2 2 60 2" xfId="18038"/>
    <cellStyle name="Comma 2 2 2 2 2 2 2 60 2 2" xfId="22466"/>
    <cellStyle name="Comma 2 2 2 2 2 2 2 60 2 3" xfId="26898"/>
    <cellStyle name="Comma 2 2 2 2 2 2 2 60 3" xfId="20254"/>
    <cellStyle name="Comma 2 2 2 2 2 2 2 60 4" xfId="24686"/>
    <cellStyle name="Comma 2 2 2 2 2 2 2 61" xfId="196"/>
    <cellStyle name="Comma 2 2 2 2 2 2 2 61 2" xfId="18039"/>
    <cellStyle name="Comma 2 2 2 2 2 2 2 61 2 2" xfId="22467"/>
    <cellStyle name="Comma 2 2 2 2 2 2 2 61 2 3" xfId="26899"/>
    <cellStyle name="Comma 2 2 2 2 2 2 2 61 3" xfId="20255"/>
    <cellStyle name="Comma 2 2 2 2 2 2 2 61 4" xfId="24687"/>
    <cellStyle name="Comma 2 2 2 2 2 2 2 62" xfId="197"/>
    <cellStyle name="Comma 2 2 2 2 2 2 2 62 2" xfId="18040"/>
    <cellStyle name="Comma 2 2 2 2 2 2 2 62 2 2" xfId="22468"/>
    <cellStyle name="Comma 2 2 2 2 2 2 2 62 2 3" xfId="26900"/>
    <cellStyle name="Comma 2 2 2 2 2 2 2 62 3" xfId="20256"/>
    <cellStyle name="Comma 2 2 2 2 2 2 2 62 4" xfId="24688"/>
    <cellStyle name="Comma 2 2 2 2 2 2 2 63" xfId="198"/>
    <cellStyle name="Comma 2 2 2 2 2 2 2 63 2" xfId="18041"/>
    <cellStyle name="Comma 2 2 2 2 2 2 2 63 2 2" xfId="22469"/>
    <cellStyle name="Comma 2 2 2 2 2 2 2 63 2 3" xfId="26901"/>
    <cellStyle name="Comma 2 2 2 2 2 2 2 63 3" xfId="20257"/>
    <cellStyle name="Comma 2 2 2 2 2 2 2 63 4" xfId="24689"/>
    <cellStyle name="Comma 2 2 2 2 2 2 2 64" xfId="199"/>
    <cellStyle name="Comma 2 2 2 2 2 2 2 64 2" xfId="18042"/>
    <cellStyle name="Comma 2 2 2 2 2 2 2 64 2 2" xfId="22470"/>
    <cellStyle name="Comma 2 2 2 2 2 2 2 64 2 3" xfId="26902"/>
    <cellStyle name="Comma 2 2 2 2 2 2 2 64 3" xfId="20258"/>
    <cellStyle name="Comma 2 2 2 2 2 2 2 64 4" xfId="24690"/>
    <cellStyle name="Comma 2 2 2 2 2 2 2 65" xfId="200"/>
    <cellStyle name="Comma 2 2 2 2 2 2 2 65 2" xfId="18043"/>
    <cellStyle name="Comma 2 2 2 2 2 2 2 65 2 2" xfId="22471"/>
    <cellStyle name="Comma 2 2 2 2 2 2 2 65 2 3" xfId="26903"/>
    <cellStyle name="Comma 2 2 2 2 2 2 2 65 3" xfId="20259"/>
    <cellStyle name="Comma 2 2 2 2 2 2 2 65 4" xfId="24691"/>
    <cellStyle name="Comma 2 2 2 2 2 2 2 66" xfId="201"/>
    <cellStyle name="Comma 2 2 2 2 2 2 2 66 2" xfId="18044"/>
    <cellStyle name="Comma 2 2 2 2 2 2 2 66 2 2" xfId="22472"/>
    <cellStyle name="Comma 2 2 2 2 2 2 2 66 2 3" xfId="26904"/>
    <cellStyle name="Comma 2 2 2 2 2 2 2 66 3" xfId="20260"/>
    <cellStyle name="Comma 2 2 2 2 2 2 2 66 4" xfId="24692"/>
    <cellStyle name="Comma 2 2 2 2 2 2 2 67" xfId="202"/>
    <cellStyle name="Comma 2 2 2 2 2 2 2 67 2" xfId="18045"/>
    <cellStyle name="Comma 2 2 2 2 2 2 2 67 2 2" xfId="22473"/>
    <cellStyle name="Comma 2 2 2 2 2 2 2 67 2 3" xfId="26905"/>
    <cellStyle name="Comma 2 2 2 2 2 2 2 67 3" xfId="20261"/>
    <cellStyle name="Comma 2 2 2 2 2 2 2 67 4" xfId="24693"/>
    <cellStyle name="Comma 2 2 2 2 2 2 2 68" xfId="203"/>
    <cellStyle name="Comma 2 2 2 2 2 2 2 68 2" xfId="18046"/>
    <cellStyle name="Comma 2 2 2 2 2 2 2 68 2 2" xfId="22474"/>
    <cellStyle name="Comma 2 2 2 2 2 2 2 68 2 3" xfId="26906"/>
    <cellStyle name="Comma 2 2 2 2 2 2 2 68 3" xfId="20262"/>
    <cellStyle name="Comma 2 2 2 2 2 2 2 68 4" xfId="24694"/>
    <cellStyle name="Comma 2 2 2 2 2 2 2 69" xfId="12307"/>
    <cellStyle name="Comma 2 2 2 2 2 2 2 69 2" xfId="19522"/>
    <cellStyle name="Comma 2 2 2 2 2 2 2 69 2 2" xfId="23950"/>
    <cellStyle name="Comma 2 2 2 2 2 2 2 69 2 3" xfId="28382"/>
    <cellStyle name="Comma 2 2 2 2 2 2 2 69 3" xfId="21737"/>
    <cellStyle name="Comma 2 2 2 2 2 2 2 69 4" xfId="26169"/>
    <cellStyle name="Comma 2 2 2 2 2 2 2 7" xfId="204"/>
    <cellStyle name="Comma 2 2 2 2 2 2 2 7 2" xfId="18047"/>
    <cellStyle name="Comma 2 2 2 2 2 2 2 7 2 2" xfId="22475"/>
    <cellStyle name="Comma 2 2 2 2 2 2 2 7 2 3" xfId="26907"/>
    <cellStyle name="Comma 2 2 2 2 2 2 2 7 3" xfId="20263"/>
    <cellStyle name="Comma 2 2 2 2 2 2 2 7 4" xfId="24695"/>
    <cellStyle name="Comma 2 2 2 2 2 2 2 70" xfId="17982"/>
    <cellStyle name="Comma 2 2 2 2 2 2 2 70 2" xfId="22410"/>
    <cellStyle name="Comma 2 2 2 2 2 2 2 70 3" xfId="26842"/>
    <cellStyle name="Comma 2 2 2 2 2 2 2 71" xfId="20198"/>
    <cellStyle name="Comma 2 2 2 2 2 2 2 72" xfId="24630"/>
    <cellStyle name="Comma 2 2 2 2 2 2 2 8" xfId="205"/>
    <cellStyle name="Comma 2 2 2 2 2 2 2 8 2" xfId="18048"/>
    <cellStyle name="Comma 2 2 2 2 2 2 2 8 2 2" xfId="22476"/>
    <cellStyle name="Comma 2 2 2 2 2 2 2 8 2 3" xfId="26908"/>
    <cellStyle name="Comma 2 2 2 2 2 2 2 8 3" xfId="20264"/>
    <cellStyle name="Comma 2 2 2 2 2 2 2 8 4" xfId="24696"/>
    <cellStyle name="Comma 2 2 2 2 2 2 2 9" xfId="206"/>
    <cellStyle name="Comma 2 2 2 2 2 2 2 9 2" xfId="18049"/>
    <cellStyle name="Comma 2 2 2 2 2 2 2 9 2 2" xfId="22477"/>
    <cellStyle name="Comma 2 2 2 2 2 2 2 9 2 3" xfId="26909"/>
    <cellStyle name="Comma 2 2 2 2 2 2 2 9 3" xfId="20265"/>
    <cellStyle name="Comma 2 2 2 2 2 2 2 9 4" xfId="24697"/>
    <cellStyle name="Comma 2 2 2 2 2 2 20" xfId="207"/>
    <cellStyle name="Comma 2 2 2 2 2 2 20 2" xfId="12341"/>
    <cellStyle name="Comma 2 2 2 2 2 2 20 2 2" xfId="19523"/>
    <cellStyle name="Comma 2 2 2 2 2 2 20 2 2 2" xfId="23951"/>
    <cellStyle name="Comma 2 2 2 2 2 2 20 2 2 3" xfId="28383"/>
    <cellStyle name="Comma 2 2 2 2 2 2 20 2 3" xfId="21738"/>
    <cellStyle name="Comma 2 2 2 2 2 2 20 2 4" xfId="26170"/>
    <cellStyle name="Comma 2 2 2 2 2 2 20 3" xfId="18050"/>
    <cellStyle name="Comma 2 2 2 2 2 2 20 3 2" xfId="22478"/>
    <cellStyle name="Comma 2 2 2 2 2 2 20 3 3" xfId="26910"/>
    <cellStyle name="Comma 2 2 2 2 2 2 20 4" xfId="20266"/>
    <cellStyle name="Comma 2 2 2 2 2 2 20 5" xfId="24698"/>
    <cellStyle name="Comma 2 2 2 2 2 2 21" xfId="208"/>
    <cellStyle name="Comma 2 2 2 2 2 2 21 2" xfId="12342"/>
    <cellStyle name="Comma 2 2 2 2 2 2 21 2 2" xfId="19524"/>
    <cellStyle name="Comma 2 2 2 2 2 2 21 2 2 2" xfId="23952"/>
    <cellStyle name="Comma 2 2 2 2 2 2 21 2 2 3" xfId="28384"/>
    <cellStyle name="Comma 2 2 2 2 2 2 21 2 3" xfId="21739"/>
    <cellStyle name="Comma 2 2 2 2 2 2 21 2 4" xfId="26171"/>
    <cellStyle name="Comma 2 2 2 2 2 2 21 3" xfId="18051"/>
    <cellStyle name="Comma 2 2 2 2 2 2 21 3 2" xfId="22479"/>
    <cellStyle name="Comma 2 2 2 2 2 2 21 3 3" xfId="26911"/>
    <cellStyle name="Comma 2 2 2 2 2 2 21 4" xfId="20267"/>
    <cellStyle name="Comma 2 2 2 2 2 2 21 5" xfId="24699"/>
    <cellStyle name="Comma 2 2 2 2 2 2 22" xfId="209"/>
    <cellStyle name="Comma 2 2 2 2 2 2 22 2" xfId="12343"/>
    <cellStyle name="Comma 2 2 2 2 2 2 22 2 2" xfId="19525"/>
    <cellStyle name="Comma 2 2 2 2 2 2 22 2 2 2" xfId="23953"/>
    <cellStyle name="Comma 2 2 2 2 2 2 22 2 2 3" xfId="28385"/>
    <cellStyle name="Comma 2 2 2 2 2 2 22 2 3" xfId="21740"/>
    <cellStyle name="Comma 2 2 2 2 2 2 22 2 4" xfId="26172"/>
    <cellStyle name="Comma 2 2 2 2 2 2 22 3" xfId="18052"/>
    <cellStyle name="Comma 2 2 2 2 2 2 22 3 2" xfId="22480"/>
    <cellStyle name="Comma 2 2 2 2 2 2 22 3 3" xfId="26912"/>
    <cellStyle name="Comma 2 2 2 2 2 2 22 4" xfId="20268"/>
    <cellStyle name="Comma 2 2 2 2 2 2 22 5" xfId="24700"/>
    <cellStyle name="Comma 2 2 2 2 2 2 23" xfId="210"/>
    <cellStyle name="Comma 2 2 2 2 2 2 23 2" xfId="12344"/>
    <cellStyle name="Comma 2 2 2 2 2 2 23 2 2" xfId="19526"/>
    <cellStyle name="Comma 2 2 2 2 2 2 23 2 2 2" xfId="23954"/>
    <cellStyle name="Comma 2 2 2 2 2 2 23 2 2 3" xfId="28386"/>
    <cellStyle name="Comma 2 2 2 2 2 2 23 2 3" xfId="21741"/>
    <cellStyle name="Comma 2 2 2 2 2 2 23 2 4" xfId="26173"/>
    <cellStyle name="Comma 2 2 2 2 2 2 23 3" xfId="18053"/>
    <cellStyle name="Comma 2 2 2 2 2 2 23 3 2" xfId="22481"/>
    <cellStyle name="Comma 2 2 2 2 2 2 23 3 3" xfId="26913"/>
    <cellStyle name="Comma 2 2 2 2 2 2 23 4" xfId="20269"/>
    <cellStyle name="Comma 2 2 2 2 2 2 23 5" xfId="24701"/>
    <cellStyle name="Comma 2 2 2 2 2 2 24" xfId="211"/>
    <cellStyle name="Comma 2 2 2 2 2 2 24 2" xfId="12345"/>
    <cellStyle name="Comma 2 2 2 2 2 2 24 2 2" xfId="19527"/>
    <cellStyle name="Comma 2 2 2 2 2 2 24 2 2 2" xfId="23955"/>
    <cellStyle name="Comma 2 2 2 2 2 2 24 2 2 3" xfId="28387"/>
    <cellStyle name="Comma 2 2 2 2 2 2 24 2 3" xfId="21742"/>
    <cellStyle name="Comma 2 2 2 2 2 2 24 2 4" xfId="26174"/>
    <cellStyle name="Comma 2 2 2 2 2 2 24 3" xfId="18054"/>
    <cellStyle name="Comma 2 2 2 2 2 2 24 3 2" xfId="22482"/>
    <cellStyle name="Comma 2 2 2 2 2 2 24 3 3" xfId="26914"/>
    <cellStyle name="Comma 2 2 2 2 2 2 24 4" xfId="20270"/>
    <cellStyle name="Comma 2 2 2 2 2 2 24 5" xfId="24702"/>
    <cellStyle name="Comma 2 2 2 2 2 2 25" xfId="212"/>
    <cellStyle name="Comma 2 2 2 2 2 2 25 2" xfId="12346"/>
    <cellStyle name="Comma 2 2 2 2 2 2 25 2 2" xfId="19528"/>
    <cellStyle name="Comma 2 2 2 2 2 2 25 2 2 2" xfId="23956"/>
    <cellStyle name="Comma 2 2 2 2 2 2 25 2 2 3" xfId="28388"/>
    <cellStyle name="Comma 2 2 2 2 2 2 25 2 3" xfId="21743"/>
    <cellStyle name="Comma 2 2 2 2 2 2 25 2 4" xfId="26175"/>
    <cellStyle name="Comma 2 2 2 2 2 2 25 3" xfId="18055"/>
    <cellStyle name="Comma 2 2 2 2 2 2 25 3 2" xfId="22483"/>
    <cellStyle name="Comma 2 2 2 2 2 2 25 3 3" xfId="26915"/>
    <cellStyle name="Comma 2 2 2 2 2 2 25 4" xfId="20271"/>
    <cellStyle name="Comma 2 2 2 2 2 2 25 5" xfId="24703"/>
    <cellStyle name="Comma 2 2 2 2 2 2 26" xfId="213"/>
    <cellStyle name="Comma 2 2 2 2 2 2 26 2" xfId="12347"/>
    <cellStyle name="Comma 2 2 2 2 2 2 26 2 2" xfId="19529"/>
    <cellStyle name="Comma 2 2 2 2 2 2 26 2 2 2" xfId="23957"/>
    <cellStyle name="Comma 2 2 2 2 2 2 26 2 2 3" xfId="28389"/>
    <cellStyle name="Comma 2 2 2 2 2 2 26 2 3" xfId="21744"/>
    <cellStyle name="Comma 2 2 2 2 2 2 26 2 4" xfId="26176"/>
    <cellStyle name="Comma 2 2 2 2 2 2 26 3" xfId="18056"/>
    <cellStyle name="Comma 2 2 2 2 2 2 26 3 2" xfId="22484"/>
    <cellStyle name="Comma 2 2 2 2 2 2 26 3 3" xfId="26916"/>
    <cellStyle name="Comma 2 2 2 2 2 2 26 4" xfId="20272"/>
    <cellStyle name="Comma 2 2 2 2 2 2 26 5" xfId="24704"/>
    <cellStyle name="Comma 2 2 2 2 2 2 27" xfId="214"/>
    <cellStyle name="Comma 2 2 2 2 2 2 27 2" xfId="12348"/>
    <cellStyle name="Comma 2 2 2 2 2 2 27 2 2" xfId="19530"/>
    <cellStyle name="Comma 2 2 2 2 2 2 27 2 2 2" xfId="23958"/>
    <cellStyle name="Comma 2 2 2 2 2 2 27 2 2 3" xfId="28390"/>
    <cellStyle name="Comma 2 2 2 2 2 2 27 2 3" xfId="21745"/>
    <cellStyle name="Comma 2 2 2 2 2 2 27 2 4" xfId="26177"/>
    <cellStyle name="Comma 2 2 2 2 2 2 27 3" xfId="18057"/>
    <cellStyle name="Comma 2 2 2 2 2 2 27 3 2" xfId="22485"/>
    <cellStyle name="Comma 2 2 2 2 2 2 27 3 3" xfId="26917"/>
    <cellStyle name="Comma 2 2 2 2 2 2 27 4" xfId="20273"/>
    <cellStyle name="Comma 2 2 2 2 2 2 27 5" xfId="24705"/>
    <cellStyle name="Comma 2 2 2 2 2 2 28" xfId="215"/>
    <cellStyle name="Comma 2 2 2 2 2 2 28 2" xfId="12349"/>
    <cellStyle name="Comma 2 2 2 2 2 2 28 2 2" xfId="19531"/>
    <cellStyle name="Comma 2 2 2 2 2 2 28 2 2 2" xfId="23959"/>
    <cellStyle name="Comma 2 2 2 2 2 2 28 2 2 3" xfId="28391"/>
    <cellStyle name="Comma 2 2 2 2 2 2 28 2 3" xfId="21746"/>
    <cellStyle name="Comma 2 2 2 2 2 2 28 2 4" xfId="26178"/>
    <cellStyle name="Comma 2 2 2 2 2 2 28 3" xfId="18058"/>
    <cellStyle name="Comma 2 2 2 2 2 2 28 3 2" xfId="22486"/>
    <cellStyle name="Comma 2 2 2 2 2 2 28 3 3" xfId="26918"/>
    <cellStyle name="Comma 2 2 2 2 2 2 28 4" xfId="20274"/>
    <cellStyle name="Comma 2 2 2 2 2 2 28 5" xfId="24706"/>
    <cellStyle name="Comma 2 2 2 2 2 2 29" xfId="216"/>
    <cellStyle name="Comma 2 2 2 2 2 2 29 2" xfId="12350"/>
    <cellStyle name="Comma 2 2 2 2 2 2 29 2 2" xfId="19532"/>
    <cellStyle name="Comma 2 2 2 2 2 2 29 2 2 2" xfId="23960"/>
    <cellStyle name="Comma 2 2 2 2 2 2 29 2 2 3" xfId="28392"/>
    <cellStyle name="Comma 2 2 2 2 2 2 29 2 3" xfId="21747"/>
    <cellStyle name="Comma 2 2 2 2 2 2 29 2 4" xfId="26179"/>
    <cellStyle name="Comma 2 2 2 2 2 2 29 3" xfId="18059"/>
    <cellStyle name="Comma 2 2 2 2 2 2 29 3 2" xfId="22487"/>
    <cellStyle name="Comma 2 2 2 2 2 2 29 3 3" xfId="26919"/>
    <cellStyle name="Comma 2 2 2 2 2 2 29 4" xfId="20275"/>
    <cellStyle name="Comma 2 2 2 2 2 2 29 5" xfId="24707"/>
    <cellStyle name="Comma 2 2 2 2 2 2 3" xfId="217"/>
    <cellStyle name="Comma 2 2 2 2 2 2 3 2" xfId="12351"/>
    <cellStyle name="Comma 2 2 2 2 2 2 3 2 2" xfId="19533"/>
    <cellStyle name="Comma 2 2 2 2 2 2 3 2 2 2" xfId="23961"/>
    <cellStyle name="Comma 2 2 2 2 2 2 3 2 2 3" xfId="28393"/>
    <cellStyle name="Comma 2 2 2 2 2 2 3 2 3" xfId="21748"/>
    <cellStyle name="Comma 2 2 2 2 2 2 3 2 4" xfId="26180"/>
    <cellStyle name="Comma 2 2 2 2 2 2 3 3" xfId="18060"/>
    <cellStyle name="Comma 2 2 2 2 2 2 3 3 2" xfId="22488"/>
    <cellStyle name="Comma 2 2 2 2 2 2 3 3 3" xfId="26920"/>
    <cellStyle name="Comma 2 2 2 2 2 2 3 4" xfId="20276"/>
    <cellStyle name="Comma 2 2 2 2 2 2 3 5" xfId="24708"/>
    <cellStyle name="Comma 2 2 2 2 2 2 30" xfId="218"/>
    <cellStyle name="Comma 2 2 2 2 2 2 30 2" xfId="12352"/>
    <cellStyle name="Comma 2 2 2 2 2 2 30 2 2" xfId="19534"/>
    <cellStyle name="Comma 2 2 2 2 2 2 30 2 2 2" xfId="23962"/>
    <cellStyle name="Comma 2 2 2 2 2 2 30 2 2 3" xfId="28394"/>
    <cellStyle name="Comma 2 2 2 2 2 2 30 2 3" xfId="21749"/>
    <cellStyle name="Comma 2 2 2 2 2 2 30 2 4" xfId="26181"/>
    <cellStyle name="Comma 2 2 2 2 2 2 30 3" xfId="18061"/>
    <cellStyle name="Comma 2 2 2 2 2 2 30 3 2" xfId="22489"/>
    <cellStyle name="Comma 2 2 2 2 2 2 30 3 3" xfId="26921"/>
    <cellStyle name="Comma 2 2 2 2 2 2 30 4" xfId="20277"/>
    <cellStyle name="Comma 2 2 2 2 2 2 30 5" xfId="24709"/>
    <cellStyle name="Comma 2 2 2 2 2 2 31" xfId="219"/>
    <cellStyle name="Comma 2 2 2 2 2 2 31 2" xfId="12353"/>
    <cellStyle name="Comma 2 2 2 2 2 2 31 2 2" xfId="19535"/>
    <cellStyle name="Comma 2 2 2 2 2 2 31 2 2 2" xfId="23963"/>
    <cellStyle name="Comma 2 2 2 2 2 2 31 2 2 3" xfId="28395"/>
    <cellStyle name="Comma 2 2 2 2 2 2 31 2 3" xfId="21750"/>
    <cellStyle name="Comma 2 2 2 2 2 2 31 2 4" xfId="26182"/>
    <cellStyle name="Comma 2 2 2 2 2 2 31 3" xfId="18062"/>
    <cellStyle name="Comma 2 2 2 2 2 2 31 3 2" xfId="22490"/>
    <cellStyle name="Comma 2 2 2 2 2 2 31 3 3" xfId="26922"/>
    <cellStyle name="Comma 2 2 2 2 2 2 31 4" xfId="20278"/>
    <cellStyle name="Comma 2 2 2 2 2 2 31 5" xfId="24710"/>
    <cellStyle name="Comma 2 2 2 2 2 2 32" xfId="220"/>
    <cellStyle name="Comma 2 2 2 2 2 2 32 2" xfId="12354"/>
    <cellStyle name="Comma 2 2 2 2 2 2 32 2 2" xfId="19536"/>
    <cellStyle name="Comma 2 2 2 2 2 2 32 2 2 2" xfId="23964"/>
    <cellStyle name="Comma 2 2 2 2 2 2 32 2 2 3" xfId="28396"/>
    <cellStyle name="Comma 2 2 2 2 2 2 32 2 3" xfId="21751"/>
    <cellStyle name="Comma 2 2 2 2 2 2 32 2 4" xfId="26183"/>
    <cellStyle name="Comma 2 2 2 2 2 2 32 3" xfId="18063"/>
    <cellStyle name="Comma 2 2 2 2 2 2 32 3 2" xfId="22491"/>
    <cellStyle name="Comma 2 2 2 2 2 2 32 3 3" xfId="26923"/>
    <cellStyle name="Comma 2 2 2 2 2 2 32 4" xfId="20279"/>
    <cellStyle name="Comma 2 2 2 2 2 2 32 5" xfId="24711"/>
    <cellStyle name="Comma 2 2 2 2 2 2 33" xfId="221"/>
    <cellStyle name="Comma 2 2 2 2 2 2 33 2" xfId="12355"/>
    <cellStyle name="Comma 2 2 2 2 2 2 33 2 2" xfId="19537"/>
    <cellStyle name="Comma 2 2 2 2 2 2 33 2 2 2" xfId="23965"/>
    <cellStyle name="Comma 2 2 2 2 2 2 33 2 2 3" xfId="28397"/>
    <cellStyle name="Comma 2 2 2 2 2 2 33 2 3" xfId="21752"/>
    <cellStyle name="Comma 2 2 2 2 2 2 33 2 4" xfId="26184"/>
    <cellStyle name="Comma 2 2 2 2 2 2 33 3" xfId="18064"/>
    <cellStyle name="Comma 2 2 2 2 2 2 33 3 2" xfId="22492"/>
    <cellStyle name="Comma 2 2 2 2 2 2 33 3 3" xfId="26924"/>
    <cellStyle name="Comma 2 2 2 2 2 2 33 4" xfId="20280"/>
    <cellStyle name="Comma 2 2 2 2 2 2 33 5" xfId="24712"/>
    <cellStyle name="Comma 2 2 2 2 2 2 34" xfId="222"/>
    <cellStyle name="Comma 2 2 2 2 2 2 34 2" xfId="12356"/>
    <cellStyle name="Comma 2 2 2 2 2 2 34 2 2" xfId="19538"/>
    <cellStyle name="Comma 2 2 2 2 2 2 34 2 2 2" xfId="23966"/>
    <cellStyle name="Comma 2 2 2 2 2 2 34 2 2 3" xfId="28398"/>
    <cellStyle name="Comma 2 2 2 2 2 2 34 2 3" xfId="21753"/>
    <cellStyle name="Comma 2 2 2 2 2 2 34 2 4" xfId="26185"/>
    <cellStyle name="Comma 2 2 2 2 2 2 34 3" xfId="18065"/>
    <cellStyle name="Comma 2 2 2 2 2 2 34 3 2" xfId="22493"/>
    <cellStyle name="Comma 2 2 2 2 2 2 34 3 3" xfId="26925"/>
    <cellStyle name="Comma 2 2 2 2 2 2 34 4" xfId="20281"/>
    <cellStyle name="Comma 2 2 2 2 2 2 34 5" xfId="24713"/>
    <cellStyle name="Comma 2 2 2 2 2 2 35" xfId="223"/>
    <cellStyle name="Comma 2 2 2 2 2 2 35 2" xfId="12357"/>
    <cellStyle name="Comma 2 2 2 2 2 2 35 2 2" xfId="19539"/>
    <cellStyle name="Comma 2 2 2 2 2 2 35 2 2 2" xfId="23967"/>
    <cellStyle name="Comma 2 2 2 2 2 2 35 2 2 3" xfId="28399"/>
    <cellStyle name="Comma 2 2 2 2 2 2 35 2 3" xfId="21754"/>
    <cellStyle name="Comma 2 2 2 2 2 2 35 2 4" xfId="26186"/>
    <cellStyle name="Comma 2 2 2 2 2 2 35 3" xfId="18066"/>
    <cellStyle name="Comma 2 2 2 2 2 2 35 3 2" xfId="22494"/>
    <cellStyle name="Comma 2 2 2 2 2 2 35 3 3" xfId="26926"/>
    <cellStyle name="Comma 2 2 2 2 2 2 35 4" xfId="20282"/>
    <cellStyle name="Comma 2 2 2 2 2 2 35 5" xfId="24714"/>
    <cellStyle name="Comma 2 2 2 2 2 2 36" xfId="224"/>
    <cellStyle name="Comma 2 2 2 2 2 2 36 2" xfId="12358"/>
    <cellStyle name="Comma 2 2 2 2 2 2 36 2 2" xfId="19540"/>
    <cellStyle name="Comma 2 2 2 2 2 2 36 2 2 2" xfId="23968"/>
    <cellStyle name="Comma 2 2 2 2 2 2 36 2 2 3" xfId="28400"/>
    <cellStyle name="Comma 2 2 2 2 2 2 36 2 3" xfId="21755"/>
    <cellStyle name="Comma 2 2 2 2 2 2 36 2 4" xfId="26187"/>
    <cellStyle name="Comma 2 2 2 2 2 2 36 3" xfId="18067"/>
    <cellStyle name="Comma 2 2 2 2 2 2 36 3 2" xfId="22495"/>
    <cellStyle name="Comma 2 2 2 2 2 2 36 3 3" xfId="26927"/>
    <cellStyle name="Comma 2 2 2 2 2 2 36 4" xfId="20283"/>
    <cellStyle name="Comma 2 2 2 2 2 2 36 5" xfId="24715"/>
    <cellStyle name="Comma 2 2 2 2 2 2 37" xfId="225"/>
    <cellStyle name="Comma 2 2 2 2 2 2 37 2" xfId="12359"/>
    <cellStyle name="Comma 2 2 2 2 2 2 37 2 2" xfId="19541"/>
    <cellStyle name="Comma 2 2 2 2 2 2 37 2 2 2" xfId="23969"/>
    <cellStyle name="Comma 2 2 2 2 2 2 37 2 2 3" xfId="28401"/>
    <cellStyle name="Comma 2 2 2 2 2 2 37 2 3" xfId="21756"/>
    <cellStyle name="Comma 2 2 2 2 2 2 37 2 4" xfId="26188"/>
    <cellStyle name="Comma 2 2 2 2 2 2 37 3" xfId="18068"/>
    <cellStyle name="Comma 2 2 2 2 2 2 37 3 2" xfId="22496"/>
    <cellStyle name="Comma 2 2 2 2 2 2 37 3 3" xfId="26928"/>
    <cellStyle name="Comma 2 2 2 2 2 2 37 4" xfId="20284"/>
    <cellStyle name="Comma 2 2 2 2 2 2 37 5" xfId="24716"/>
    <cellStyle name="Comma 2 2 2 2 2 2 38" xfId="226"/>
    <cellStyle name="Comma 2 2 2 2 2 2 38 2" xfId="12360"/>
    <cellStyle name="Comma 2 2 2 2 2 2 38 2 2" xfId="19542"/>
    <cellStyle name="Comma 2 2 2 2 2 2 38 2 2 2" xfId="23970"/>
    <cellStyle name="Comma 2 2 2 2 2 2 38 2 2 3" xfId="28402"/>
    <cellStyle name="Comma 2 2 2 2 2 2 38 2 3" xfId="21757"/>
    <cellStyle name="Comma 2 2 2 2 2 2 38 2 4" xfId="26189"/>
    <cellStyle name="Comma 2 2 2 2 2 2 38 3" xfId="18069"/>
    <cellStyle name="Comma 2 2 2 2 2 2 38 3 2" xfId="22497"/>
    <cellStyle name="Comma 2 2 2 2 2 2 38 3 3" xfId="26929"/>
    <cellStyle name="Comma 2 2 2 2 2 2 38 4" xfId="20285"/>
    <cellStyle name="Comma 2 2 2 2 2 2 38 5" xfId="24717"/>
    <cellStyle name="Comma 2 2 2 2 2 2 39" xfId="227"/>
    <cellStyle name="Comma 2 2 2 2 2 2 39 2" xfId="12361"/>
    <cellStyle name="Comma 2 2 2 2 2 2 39 2 2" xfId="19543"/>
    <cellStyle name="Comma 2 2 2 2 2 2 39 2 2 2" xfId="23971"/>
    <cellStyle name="Comma 2 2 2 2 2 2 39 2 2 3" xfId="28403"/>
    <cellStyle name="Comma 2 2 2 2 2 2 39 2 3" xfId="21758"/>
    <cellStyle name="Comma 2 2 2 2 2 2 39 2 4" xfId="26190"/>
    <cellStyle name="Comma 2 2 2 2 2 2 39 3" xfId="18070"/>
    <cellStyle name="Comma 2 2 2 2 2 2 39 3 2" xfId="22498"/>
    <cellStyle name="Comma 2 2 2 2 2 2 39 3 3" xfId="26930"/>
    <cellStyle name="Comma 2 2 2 2 2 2 39 4" xfId="20286"/>
    <cellStyle name="Comma 2 2 2 2 2 2 39 5" xfId="24718"/>
    <cellStyle name="Comma 2 2 2 2 2 2 4" xfId="228"/>
    <cellStyle name="Comma 2 2 2 2 2 2 4 2" xfId="12362"/>
    <cellStyle name="Comma 2 2 2 2 2 2 4 2 2" xfId="19544"/>
    <cellStyle name="Comma 2 2 2 2 2 2 4 2 2 2" xfId="23972"/>
    <cellStyle name="Comma 2 2 2 2 2 2 4 2 2 3" xfId="28404"/>
    <cellStyle name="Comma 2 2 2 2 2 2 4 2 3" xfId="21759"/>
    <cellStyle name="Comma 2 2 2 2 2 2 4 2 4" xfId="26191"/>
    <cellStyle name="Comma 2 2 2 2 2 2 4 3" xfId="18071"/>
    <cellStyle name="Comma 2 2 2 2 2 2 4 3 2" xfId="22499"/>
    <cellStyle name="Comma 2 2 2 2 2 2 4 3 3" xfId="26931"/>
    <cellStyle name="Comma 2 2 2 2 2 2 4 4" xfId="20287"/>
    <cellStyle name="Comma 2 2 2 2 2 2 4 5" xfId="24719"/>
    <cellStyle name="Comma 2 2 2 2 2 2 40" xfId="229"/>
    <cellStyle name="Comma 2 2 2 2 2 2 40 2" xfId="12363"/>
    <cellStyle name="Comma 2 2 2 2 2 2 40 2 2" xfId="19545"/>
    <cellStyle name="Comma 2 2 2 2 2 2 40 2 2 2" xfId="23973"/>
    <cellStyle name="Comma 2 2 2 2 2 2 40 2 2 3" xfId="28405"/>
    <cellStyle name="Comma 2 2 2 2 2 2 40 2 3" xfId="21760"/>
    <cellStyle name="Comma 2 2 2 2 2 2 40 2 4" xfId="26192"/>
    <cellStyle name="Comma 2 2 2 2 2 2 40 3" xfId="18072"/>
    <cellStyle name="Comma 2 2 2 2 2 2 40 3 2" xfId="22500"/>
    <cellStyle name="Comma 2 2 2 2 2 2 40 3 3" xfId="26932"/>
    <cellStyle name="Comma 2 2 2 2 2 2 40 4" xfId="20288"/>
    <cellStyle name="Comma 2 2 2 2 2 2 40 5" xfId="24720"/>
    <cellStyle name="Comma 2 2 2 2 2 2 41" xfId="230"/>
    <cellStyle name="Comma 2 2 2 2 2 2 41 2" xfId="12364"/>
    <cellStyle name="Comma 2 2 2 2 2 2 41 2 2" xfId="19546"/>
    <cellStyle name="Comma 2 2 2 2 2 2 41 2 2 2" xfId="23974"/>
    <cellStyle name="Comma 2 2 2 2 2 2 41 2 2 3" xfId="28406"/>
    <cellStyle name="Comma 2 2 2 2 2 2 41 2 3" xfId="21761"/>
    <cellStyle name="Comma 2 2 2 2 2 2 41 2 4" xfId="26193"/>
    <cellStyle name="Comma 2 2 2 2 2 2 41 3" xfId="18073"/>
    <cellStyle name="Comma 2 2 2 2 2 2 41 3 2" xfId="22501"/>
    <cellStyle name="Comma 2 2 2 2 2 2 41 3 3" xfId="26933"/>
    <cellStyle name="Comma 2 2 2 2 2 2 41 4" xfId="20289"/>
    <cellStyle name="Comma 2 2 2 2 2 2 41 5" xfId="24721"/>
    <cellStyle name="Comma 2 2 2 2 2 2 42" xfId="231"/>
    <cellStyle name="Comma 2 2 2 2 2 2 42 2" xfId="12365"/>
    <cellStyle name="Comma 2 2 2 2 2 2 42 2 2" xfId="19547"/>
    <cellStyle name="Comma 2 2 2 2 2 2 42 2 2 2" xfId="23975"/>
    <cellStyle name="Comma 2 2 2 2 2 2 42 2 2 3" xfId="28407"/>
    <cellStyle name="Comma 2 2 2 2 2 2 42 2 3" xfId="21762"/>
    <cellStyle name="Comma 2 2 2 2 2 2 42 2 4" xfId="26194"/>
    <cellStyle name="Comma 2 2 2 2 2 2 42 3" xfId="18074"/>
    <cellStyle name="Comma 2 2 2 2 2 2 42 3 2" xfId="22502"/>
    <cellStyle name="Comma 2 2 2 2 2 2 42 3 3" xfId="26934"/>
    <cellStyle name="Comma 2 2 2 2 2 2 42 4" xfId="20290"/>
    <cellStyle name="Comma 2 2 2 2 2 2 42 5" xfId="24722"/>
    <cellStyle name="Comma 2 2 2 2 2 2 43" xfId="232"/>
    <cellStyle name="Comma 2 2 2 2 2 2 43 2" xfId="12366"/>
    <cellStyle name="Comma 2 2 2 2 2 2 43 2 2" xfId="19548"/>
    <cellStyle name="Comma 2 2 2 2 2 2 43 2 2 2" xfId="23976"/>
    <cellStyle name="Comma 2 2 2 2 2 2 43 2 2 3" xfId="28408"/>
    <cellStyle name="Comma 2 2 2 2 2 2 43 2 3" xfId="21763"/>
    <cellStyle name="Comma 2 2 2 2 2 2 43 2 4" xfId="26195"/>
    <cellStyle name="Comma 2 2 2 2 2 2 43 3" xfId="18075"/>
    <cellStyle name="Comma 2 2 2 2 2 2 43 3 2" xfId="22503"/>
    <cellStyle name="Comma 2 2 2 2 2 2 43 3 3" xfId="26935"/>
    <cellStyle name="Comma 2 2 2 2 2 2 43 4" xfId="20291"/>
    <cellStyle name="Comma 2 2 2 2 2 2 43 5" xfId="24723"/>
    <cellStyle name="Comma 2 2 2 2 2 2 44" xfId="233"/>
    <cellStyle name="Comma 2 2 2 2 2 2 44 2" xfId="12367"/>
    <cellStyle name="Comma 2 2 2 2 2 2 44 2 2" xfId="19549"/>
    <cellStyle name="Comma 2 2 2 2 2 2 44 2 2 2" xfId="23977"/>
    <cellStyle name="Comma 2 2 2 2 2 2 44 2 2 3" xfId="28409"/>
    <cellStyle name="Comma 2 2 2 2 2 2 44 2 3" xfId="21764"/>
    <cellStyle name="Comma 2 2 2 2 2 2 44 2 4" xfId="26196"/>
    <cellStyle name="Comma 2 2 2 2 2 2 44 3" xfId="18076"/>
    <cellStyle name="Comma 2 2 2 2 2 2 44 3 2" xfId="22504"/>
    <cellStyle name="Comma 2 2 2 2 2 2 44 3 3" xfId="26936"/>
    <cellStyle name="Comma 2 2 2 2 2 2 44 4" xfId="20292"/>
    <cellStyle name="Comma 2 2 2 2 2 2 44 5" xfId="24724"/>
    <cellStyle name="Comma 2 2 2 2 2 2 45" xfId="234"/>
    <cellStyle name="Comma 2 2 2 2 2 2 45 2" xfId="12368"/>
    <cellStyle name="Comma 2 2 2 2 2 2 45 2 2" xfId="19550"/>
    <cellStyle name="Comma 2 2 2 2 2 2 45 2 2 2" xfId="23978"/>
    <cellStyle name="Comma 2 2 2 2 2 2 45 2 2 3" xfId="28410"/>
    <cellStyle name="Comma 2 2 2 2 2 2 45 2 3" xfId="21765"/>
    <cellStyle name="Comma 2 2 2 2 2 2 45 2 4" xfId="26197"/>
    <cellStyle name="Comma 2 2 2 2 2 2 45 3" xfId="18077"/>
    <cellStyle name="Comma 2 2 2 2 2 2 45 3 2" xfId="22505"/>
    <cellStyle name="Comma 2 2 2 2 2 2 45 3 3" xfId="26937"/>
    <cellStyle name="Comma 2 2 2 2 2 2 45 4" xfId="20293"/>
    <cellStyle name="Comma 2 2 2 2 2 2 45 5" xfId="24725"/>
    <cellStyle name="Comma 2 2 2 2 2 2 46" xfId="235"/>
    <cellStyle name="Comma 2 2 2 2 2 2 46 2" xfId="12369"/>
    <cellStyle name="Comma 2 2 2 2 2 2 46 2 2" xfId="19551"/>
    <cellStyle name="Comma 2 2 2 2 2 2 46 2 2 2" xfId="23979"/>
    <cellStyle name="Comma 2 2 2 2 2 2 46 2 2 3" xfId="28411"/>
    <cellStyle name="Comma 2 2 2 2 2 2 46 2 3" xfId="21766"/>
    <cellStyle name="Comma 2 2 2 2 2 2 46 2 4" xfId="26198"/>
    <cellStyle name="Comma 2 2 2 2 2 2 46 3" xfId="18078"/>
    <cellStyle name="Comma 2 2 2 2 2 2 46 3 2" xfId="22506"/>
    <cellStyle name="Comma 2 2 2 2 2 2 46 3 3" xfId="26938"/>
    <cellStyle name="Comma 2 2 2 2 2 2 46 4" xfId="20294"/>
    <cellStyle name="Comma 2 2 2 2 2 2 46 5" xfId="24726"/>
    <cellStyle name="Comma 2 2 2 2 2 2 47" xfId="236"/>
    <cellStyle name="Comma 2 2 2 2 2 2 47 2" xfId="12370"/>
    <cellStyle name="Comma 2 2 2 2 2 2 47 2 2" xfId="19552"/>
    <cellStyle name="Comma 2 2 2 2 2 2 47 2 2 2" xfId="23980"/>
    <cellStyle name="Comma 2 2 2 2 2 2 47 2 2 3" xfId="28412"/>
    <cellStyle name="Comma 2 2 2 2 2 2 47 2 3" xfId="21767"/>
    <cellStyle name="Comma 2 2 2 2 2 2 47 2 4" xfId="26199"/>
    <cellStyle name="Comma 2 2 2 2 2 2 47 3" xfId="18079"/>
    <cellStyle name="Comma 2 2 2 2 2 2 47 3 2" xfId="22507"/>
    <cellStyle name="Comma 2 2 2 2 2 2 47 3 3" xfId="26939"/>
    <cellStyle name="Comma 2 2 2 2 2 2 47 4" xfId="20295"/>
    <cellStyle name="Comma 2 2 2 2 2 2 47 5" xfId="24727"/>
    <cellStyle name="Comma 2 2 2 2 2 2 48" xfId="237"/>
    <cellStyle name="Comma 2 2 2 2 2 2 48 2" xfId="12371"/>
    <cellStyle name="Comma 2 2 2 2 2 2 48 2 2" xfId="19553"/>
    <cellStyle name="Comma 2 2 2 2 2 2 48 2 2 2" xfId="23981"/>
    <cellStyle name="Comma 2 2 2 2 2 2 48 2 2 3" xfId="28413"/>
    <cellStyle name="Comma 2 2 2 2 2 2 48 2 3" xfId="21768"/>
    <cellStyle name="Comma 2 2 2 2 2 2 48 2 4" xfId="26200"/>
    <cellStyle name="Comma 2 2 2 2 2 2 48 3" xfId="18080"/>
    <cellStyle name="Comma 2 2 2 2 2 2 48 3 2" xfId="22508"/>
    <cellStyle name="Comma 2 2 2 2 2 2 48 3 3" xfId="26940"/>
    <cellStyle name="Comma 2 2 2 2 2 2 48 4" xfId="20296"/>
    <cellStyle name="Comma 2 2 2 2 2 2 48 5" xfId="24728"/>
    <cellStyle name="Comma 2 2 2 2 2 2 49" xfId="238"/>
    <cellStyle name="Comma 2 2 2 2 2 2 49 2" xfId="12372"/>
    <cellStyle name="Comma 2 2 2 2 2 2 49 2 2" xfId="19554"/>
    <cellStyle name="Comma 2 2 2 2 2 2 49 2 2 2" xfId="23982"/>
    <cellStyle name="Comma 2 2 2 2 2 2 49 2 2 3" xfId="28414"/>
    <cellStyle name="Comma 2 2 2 2 2 2 49 2 3" xfId="21769"/>
    <cellStyle name="Comma 2 2 2 2 2 2 49 2 4" xfId="26201"/>
    <cellStyle name="Comma 2 2 2 2 2 2 49 3" xfId="18081"/>
    <cellStyle name="Comma 2 2 2 2 2 2 49 3 2" xfId="22509"/>
    <cellStyle name="Comma 2 2 2 2 2 2 49 3 3" xfId="26941"/>
    <cellStyle name="Comma 2 2 2 2 2 2 49 4" xfId="20297"/>
    <cellStyle name="Comma 2 2 2 2 2 2 49 5" xfId="24729"/>
    <cellStyle name="Comma 2 2 2 2 2 2 5" xfId="239"/>
    <cellStyle name="Comma 2 2 2 2 2 2 5 2" xfId="12373"/>
    <cellStyle name="Comma 2 2 2 2 2 2 5 2 2" xfId="19555"/>
    <cellStyle name="Comma 2 2 2 2 2 2 5 2 2 2" xfId="23983"/>
    <cellStyle name="Comma 2 2 2 2 2 2 5 2 2 3" xfId="28415"/>
    <cellStyle name="Comma 2 2 2 2 2 2 5 2 3" xfId="21770"/>
    <cellStyle name="Comma 2 2 2 2 2 2 5 2 4" xfId="26202"/>
    <cellStyle name="Comma 2 2 2 2 2 2 5 3" xfId="18082"/>
    <cellStyle name="Comma 2 2 2 2 2 2 5 3 2" xfId="22510"/>
    <cellStyle name="Comma 2 2 2 2 2 2 5 3 3" xfId="26942"/>
    <cellStyle name="Comma 2 2 2 2 2 2 5 4" xfId="20298"/>
    <cellStyle name="Comma 2 2 2 2 2 2 5 5" xfId="24730"/>
    <cellStyle name="Comma 2 2 2 2 2 2 50" xfId="240"/>
    <cellStyle name="Comma 2 2 2 2 2 2 50 2" xfId="12374"/>
    <cellStyle name="Comma 2 2 2 2 2 2 50 2 2" xfId="19556"/>
    <cellStyle name="Comma 2 2 2 2 2 2 50 2 2 2" xfId="23984"/>
    <cellStyle name="Comma 2 2 2 2 2 2 50 2 2 3" xfId="28416"/>
    <cellStyle name="Comma 2 2 2 2 2 2 50 2 3" xfId="21771"/>
    <cellStyle name="Comma 2 2 2 2 2 2 50 2 4" xfId="26203"/>
    <cellStyle name="Comma 2 2 2 2 2 2 50 3" xfId="18083"/>
    <cellStyle name="Comma 2 2 2 2 2 2 50 3 2" xfId="22511"/>
    <cellStyle name="Comma 2 2 2 2 2 2 50 3 3" xfId="26943"/>
    <cellStyle name="Comma 2 2 2 2 2 2 50 4" xfId="20299"/>
    <cellStyle name="Comma 2 2 2 2 2 2 50 5" xfId="24731"/>
    <cellStyle name="Comma 2 2 2 2 2 2 51" xfId="241"/>
    <cellStyle name="Comma 2 2 2 2 2 2 51 2" xfId="12375"/>
    <cellStyle name="Comma 2 2 2 2 2 2 51 2 2" xfId="19557"/>
    <cellStyle name="Comma 2 2 2 2 2 2 51 2 2 2" xfId="23985"/>
    <cellStyle name="Comma 2 2 2 2 2 2 51 2 2 3" xfId="28417"/>
    <cellStyle name="Comma 2 2 2 2 2 2 51 2 3" xfId="21772"/>
    <cellStyle name="Comma 2 2 2 2 2 2 51 2 4" xfId="26204"/>
    <cellStyle name="Comma 2 2 2 2 2 2 51 3" xfId="18084"/>
    <cellStyle name="Comma 2 2 2 2 2 2 51 3 2" xfId="22512"/>
    <cellStyle name="Comma 2 2 2 2 2 2 51 3 3" xfId="26944"/>
    <cellStyle name="Comma 2 2 2 2 2 2 51 4" xfId="20300"/>
    <cellStyle name="Comma 2 2 2 2 2 2 51 5" xfId="24732"/>
    <cellStyle name="Comma 2 2 2 2 2 2 52" xfId="242"/>
    <cellStyle name="Comma 2 2 2 2 2 2 52 2" xfId="12376"/>
    <cellStyle name="Comma 2 2 2 2 2 2 52 2 2" xfId="19558"/>
    <cellStyle name="Comma 2 2 2 2 2 2 52 2 2 2" xfId="23986"/>
    <cellStyle name="Comma 2 2 2 2 2 2 52 2 2 3" xfId="28418"/>
    <cellStyle name="Comma 2 2 2 2 2 2 52 2 3" xfId="21773"/>
    <cellStyle name="Comma 2 2 2 2 2 2 52 2 4" xfId="26205"/>
    <cellStyle name="Comma 2 2 2 2 2 2 52 3" xfId="18085"/>
    <cellStyle name="Comma 2 2 2 2 2 2 52 3 2" xfId="22513"/>
    <cellStyle name="Comma 2 2 2 2 2 2 52 3 3" xfId="26945"/>
    <cellStyle name="Comma 2 2 2 2 2 2 52 4" xfId="20301"/>
    <cellStyle name="Comma 2 2 2 2 2 2 52 5" xfId="24733"/>
    <cellStyle name="Comma 2 2 2 2 2 2 53" xfId="243"/>
    <cellStyle name="Comma 2 2 2 2 2 2 53 2" xfId="12377"/>
    <cellStyle name="Comma 2 2 2 2 2 2 53 2 2" xfId="19559"/>
    <cellStyle name="Comma 2 2 2 2 2 2 53 2 2 2" xfId="23987"/>
    <cellStyle name="Comma 2 2 2 2 2 2 53 2 2 3" xfId="28419"/>
    <cellStyle name="Comma 2 2 2 2 2 2 53 2 3" xfId="21774"/>
    <cellStyle name="Comma 2 2 2 2 2 2 53 2 4" xfId="26206"/>
    <cellStyle name="Comma 2 2 2 2 2 2 53 3" xfId="18086"/>
    <cellStyle name="Comma 2 2 2 2 2 2 53 3 2" xfId="22514"/>
    <cellStyle name="Comma 2 2 2 2 2 2 53 3 3" xfId="26946"/>
    <cellStyle name="Comma 2 2 2 2 2 2 53 4" xfId="20302"/>
    <cellStyle name="Comma 2 2 2 2 2 2 53 5" xfId="24734"/>
    <cellStyle name="Comma 2 2 2 2 2 2 54" xfId="244"/>
    <cellStyle name="Comma 2 2 2 2 2 2 54 2" xfId="12378"/>
    <cellStyle name="Comma 2 2 2 2 2 2 54 2 2" xfId="19560"/>
    <cellStyle name="Comma 2 2 2 2 2 2 54 2 2 2" xfId="23988"/>
    <cellStyle name="Comma 2 2 2 2 2 2 54 2 2 3" xfId="28420"/>
    <cellStyle name="Comma 2 2 2 2 2 2 54 2 3" xfId="21775"/>
    <cellStyle name="Comma 2 2 2 2 2 2 54 2 4" xfId="26207"/>
    <cellStyle name="Comma 2 2 2 2 2 2 54 3" xfId="18087"/>
    <cellStyle name="Comma 2 2 2 2 2 2 54 3 2" xfId="22515"/>
    <cellStyle name="Comma 2 2 2 2 2 2 54 3 3" xfId="26947"/>
    <cellStyle name="Comma 2 2 2 2 2 2 54 4" xfId="20303"/>
    <cellStyle name="Comma 2 2 2 2 2 2 54 5" xfId="24735"/>
    <cellStyle name="Comma 2 2 2 2 2 2 55" xfId="245"/>
    <cellStyle name="Comma 2 2 2 2 2 2 55 2" xfId="12379"/>
    <cellStyle name="Comma 2 2 2 2 2 2 55 2 2" xfId="19561"/>
    <cellStyle name="Comma 2 2 2 2 2 2 55 2 2 2" xfId="23989"/>
    <cellStyle name="Comma 2 2 2 2 2 2 55 2 2 3" xfId="28421"/>
    <cellStyle name="Comma 2 2 2 2 2 2 55 2 3" xfId="21776"/>
    <cellStyle name="Comma 2 2 2 2 2 2 55 2 4" xfId="26208"/>
    <cellStyle name="Comma 2 2 2 2 2 2 55 3" xfId="18088"/>
    <cellStyle name="Comma 2 2 2 2 2 2 55 3 2" xfId="22516"/>
    <cellStyle name="Comma 2 2 2 2 2 2 55 3 3" xfId="26948"/>
    <cellStyle name="Comma 2 2 2 2 2 2 55 4" xfId="20304"/>
    <cellStyle name="Comma 2 2 2 2 2 2 55 5" xfId="24736"/>
    <cellStyle name="Comma 2 2 2 2 2 2 56" xfId="246"/>
    <cellStyle name="Comma 2 2 2 2 2 2 56 2" xfId="12380"/>
    <cellStyle name="Comma 2 2 2 2 2 2 56 2 2" xfId="19562"/>
    <cellStyle name="Comma 2 2 2 2 2 2 56 2 2 2" xfId="23990"/>
    <cellStyle name="Comma 2 2 2 2 2 2 56 2 2 3" xfId="28422"/>
    <cellStyle name="Comma 2 2 2 2 2 2 56 2 3" xfId="21777"/>
    <cellStyle name="Comma 2 2 2 2 2 2 56 2 4" xfId="26209"/>
    <cellStyle name="Comma 2 2 2 2 2 2 56 3" xfId="18089"/>
    <cellStyle name="Comma 2 2 2 2 2 2 56 3 2" xfId="22517"/>
    <cellStyle name="Comma 2 2 2 2 2 2 56 3 3" xfId="26949"/>
    <cellStyle name="Comma 2 2 2 2 2 2 56 4" xfId="20305"/>
    <cellStyle name="Comma 2 2 2 2 2 2 56 5" xfId="24737"/>
    <cellStyle name="Comma 2 2 2 2 2 2 57" xfId="247"/>
    <cellStyle name="Comma 2 2 2 2 2 2 57 2" xfId="12381"/>
    <cellStyle name="Comma 2 2 2 2 2 2 57 2 2" xfId="19563"/>
    <cellStyle name="Comma 2 2 2 2 2 2 57 2 2 2" xfId="23991"/>
    <cellStyle name="Comma 2 2 2 2 2 2 57 2 2 3" xfId="28423"/>
    <cellStyle name="Comma 2 2 2 2 2 2 57 2 3" xfId="21778"/>
    <cellStyle name="Comma 2 2 2 2 2 2 57 2 4" xfId="26210"/>
    <cellStyle name="Comma 2 2 2 2 2 2 57 3" xfId="18090"/>
    <cellStyle name="Comma 2 2 2 2 2 2 57 3 2" xfId="22518"/>
    <cellStyle name="Comma 2 2 2 2 2 2 57 3 3" xfId="26950"/>
    <cellStyle name="Comma 2 2 2 2 2 2 57 4" xfId="20306"/>
    <cellStyle name="Comma 2 2 2 2 2 2 57 5" xfId="24738"/>
    <cellStyle name="Comma 2 2 2 2 2 2 58" xfId="248"/>
    <cellStyle name="Comma 2 2 2 2 2 2 58 2" xfId="12382"/>
    <cellStyle name="Comma 2 2 2 2 2 2 58 2 2" xfId="19564"/>
    <cellStyle name="Comma 2 2 2 2 2 2 58 2 2 2" xfId="23992"/>
    <cellStyle name="Comma 2 2 2 2 2 2 58 2 2 3" xfId="28424"/>
    <cellStyle name="Comma 2 2 2 2 2 2 58 2 3" xfId="21779"/>
    <cellStyle name="Comma 2 2 2 2 2 2 58 2 4" xfId="26211"/>
    <cellStyle name="Comma 2 2 2 2 2 2 58 3" xfId="18091"/>
    <cellStyle name="Comma 2 2 2 2 2 2 58 3 2" xfId="22519"/>
    <cellStyle name="Comma 2 2 2 2 2 2 58 3 3" xfId="26951"/>
    <cellStyle name="Comma 2 2 2 2 2 2 58 4" xfId="20307"/>
    <cellStyle name="Comma 2 2 2 2 2 2 58 5" xfId="24739"/>
    <cellStyle name="Comma 2 2 2 2 2 2 59" xfId="249"/>
    <cellStyle name="Comma 2 2 2 2 2 2 59 2" xfId="12383"/>
    <cellStyle name="Comma 2 2 2 2 2 2 59 2 2" xfId="19565"/>
    <cellStyle name="Comma 2 2 2 2 2 2 59 2 2 2" xfId="23993"/>
    <cellStyle name="Comma 2 2 2 2 2 2 59 2 2 3" xfId="28425"/>
    <cellStyle name="Comma 2 2 2 2 2 2 59 2 3" xfId="21780"/>
    <cellStyle name="Comma 2 2 2 2 2 2 59 2 4" xfId="26212"/>
    <cellStyle name="Comma 2 2 2 2 2 2 59 3" xfId="18092"/>
    <cellStyle name="Comma 2 2 2 2 2 2 59 3 2" xfId="22520"/>
    <cellStyle name="Comma 2 2 2 2 2 2 59 3 3" xfId="26952"/>
    <cellStyle name="Comma 2 2 2 2 2 2 59 4" xfId="20308"/>
    <cellStyle name="Comma 2 2 2 2 2 2 59 5" xfId="24740"/>
    <cellStyle name="Comma 2 2 2 2 2 2 6" xfId="250"/>
    <cellStyle name="Comma 2 2 2 2 2 2 6 2" xfId="12384"/>
    <cellStyle name="Comma 2 2 2 2 2 2 6 2 2" xfId="19566"/>
    <cellStyle name="Comma 2 2 2 2 2 2 6 2 2 2" xfId="23994"/>
    <cellStyle name="Comma 2 2 2 2 2 2 6 2 2 3" xfId="28426"/>
    <cellStyle name="Comma 2 2 2 2 2 2 6 2 3" xfId="21781"/>
    <cellStyle name="Comma 2 2 2 2 2 2 6 2 4" xfId="26213"/>
    <cellStyle name="Comma 2 2 2 2 2 2 6 3" xfId="18093"/>
    <cellStyle name="Comma 2 2 2 2 2 2 6 3 2" xfId="22521"/>
    <cellStyle name="Comma 2 2 2 2 2 2 6 3 3" xfId="26953"/>
    <cellStyle name="Comma 2 2 2 2 2 2 6 4" xfId="20309"/>
    <cellStyle name="Comma 2 2 2 2 2 2 6 5" xfId="24741"/>
    <cellStyle name="Comma 2 2 2 2 2 2 60" xfId="251"/>
    <cellStyle name="Comma 2 2 2 2 2 2 60 2" xfId="12385"/>
    <cellStyle name="Comma 2 2 2 2 2 2 60 2 2" xfId="19567"/>
    <cellStyle name="Comma 2 2 2 2 2 2 60 2 2 2" xfId="23995"/>
    <cellStyle name="Comma 2 2 2 2 2 2 60 2 2 3" xfId="28427"/>
    <cellStyle name="Comma 2 2 2 2 2 2 60 2 3" xfId="21782"/>
    <cellStyle name="Comma 2 2 2 2 2 2 60 2 4" xfId="26214"/>
    <cellStyle name="Comma 2 2 2 2 2 2 60 3" xfId="18094"/>
    <cellStyle name="Comma 2 2 2 2 2 2 60 3 2" xfId="22522"/>
    <cellStyle name="Comma 2 2 2 2 2 2 60 3 3" xfId="26954"/>
    <cellStyle name="Comma 2 2 2 2 2 2 60 4" xfId="20310"/>
    <cellStyle name="Comma 2 2 2 2 2 2 60 5" xfId="24742"/>
    <cellStyle name="Comma 2 2 2 2 2 2 61" xfId="252"/>
    <cellStyle name="Comma 2 2 2 2 2 2 61 2" xfId="12386"/>
    <cellStyle name="Comma 2 2 2 2 2 2 61 2 2" xfId="19568"/>
    <cellStyle name="Comma 2 2 2 2 2 2 61 2 2 2" xfId="23996"/>
    <cellStyle name="Comma 2 2 2 2 2 2 61 2 2 3" xfId="28428"/>
    <cellStyle name="Comma 2 2 2 2 2 2 61 2 3" xfId="21783"/>
    <cellStyle name="Comma 2 2 2 2 2 2 61 2 4" xfId="26215"/>
    <cellStyle name="Comma 2 2 2 2 2 2 61 3" xfId="18095"/>
    <cellStyle name="Comma 2 2 2 2 2 2 61 3 2" xfId="22523"/>
    <cellStyle name="Comma 2 2 2 2 2 2 61 3 3" xfId="26955"/>
    <cellStyle name="Comma 2 2 2 2 2 2 61 4" xfId="20311"/>
    <cellStyle name="Comma 2 2 2 2 2 2 61 5" xfId="24743"/>
    <cellStyle name="Comma 2 2 2 2 2 2 62" xfId="253"/>
    <cellStyle name="Comma 2 2 2 2 2 2 62 2" xfId="12387"/>
    <cellStyle name="Comma 2 2 2 2 2 2 62 2 2" xfId="19569"/>
    <cellStyle name="Comma 2 2 2 2 2 2 62 2 2 2" xfId="23997"/>
    <cellStyle name="Comma 2 2 2 2 2 2 62 2 2 3" xfId="28429"/>
    <cellStyle name="Comma 2 2 2 2 2 2 62 2 3" xfId="21784"/>
    <cellStyle name="Comma 2 2 2 2 2 2 62 2 4" xfId="26216"/>
    <cellStyle name="Comma 2 2 2 2 2 2 62 3" xfId="18096"/>
    <cellStyle name="Comma 2 2 2 2 2 2 62 3 2" xfId="22524"/>
    <cellStyle name="Comma 2 2 2 2 2 2 62 3 3" xfId="26956"/>
    <cellStyle name="Comma 2 2 2 2 2 2 62 4" xfId="20312"/>
    <cellStyle name="Comma 2 2 2 2 2 2 62 5" xfId="24744"/>
    <cellStyle name="Comma 2 2 2 2 2 2 63" xfId="254"/>
    <cellStyle name="Comma 2 2 2 2 2 2 63 2" xfId="12388"/>
    <cellStyle name="Comma 2 2 2 2 2 2 63 2 2" xfId="19570"/>
    <cellStyle name="Comma 2 2 2 2 2 2 63 2 2 2" xfId="23998"/>
    <cellStyle name="Comma 2 2 2 2 2 2 63 2 2 3" xfId="28430"/>
    <cellStyle name="Comma 2 2 2 2 2 2 63 2 3" xfId="21785"/>
    <cellStyle name="Comma 2 2 2 2 2 2 63 2 4" xfId="26217"/>
    <cellStyle name="Comma 2 2 2 2 2 2 63 3" xfId="18097"/>
    <cellStyle name="Comma 2 2 2 2 2 2 63 3 2" xfId="22525"/>
    <cellStyle name="Comma 2 2 2 2 2 2 63 3 3" xfId="26957"/>
    <cellStyle name="Comma 2 2 2 2 2 2 63 4" xfId="20313"/>
    <cellStyle name="Comma 2 2 2 2 2 2 63 5" xfId="24745"/>
    <cellStyle name="Comma 2 2 2 2 2 2 64" xfId="255"/>
    <cellStyle name="Comma 2 2 2 2 2 2 64 2" xfId="12389"/>
    <cellStyle name="Comma 2 2 2 2 2 2 64 2 2" xfId="19571"/>
    <cellStyle name="Comma 2 2 2 2 2 2 64 2 2 2" xfId="23999"/>
    <cellStyle name="Comma 2 2 2 2 2 2 64 2 2 3" xfId="28431"/>
    <cellStyle name="Comma 2 2 2 2 2 2 64 2 3" xfId="21786"/>
    <cellStyle name="Comma 2 2 2 2 2 2 64 2 4" xfId="26218"/>
    <cellStyle name="Comma 2 2 2 2 2 2 64 3" xfId="18098"/>
    <cellStyle name="Comma 2 2 2 2 2 2 64 3 2" xfId="22526"/>
    <cellStyle name="Comma 2 2 2 2 2 2 64 3 3" xfId="26958"/>
    <cellStyle name="Comma 2 2 2 2 2 2 64 4" xfId="20314"/>
    <cellStyle name="Comma 2 2 2 2 2 2 64 5" xfId="24746"/>
    <cellStyle name="Comma 2 2 2 2 2 2 65" xfId="256"/>
    <cellStyle name="Comma 2 2 2 2 2 2 65 2" xfId="12390"/>
    <cellStyle name="Comma 2 2 2 2 2 2 65 2 2" xfId="19572"/>
    <cellStyle name="Comma 2 2 2 2 2 2 65 2 2 2" xfId="24000"/>
    <cellStyle name="Comma 2 2 2 2 2 2 65 2 2 3" xfId="28432"/>
    <cellStyle name="Comma 2 2 2 2 2 2 65 2 3" xfId="21787"/>
    <cellStyle name="Comma 2 2 2 2 2 2 65 2 4" xfId="26219"/>
    <cellStyle name="Comma 2 2 2 2 2 2 65 3" xfId="18099"/>
    <cellStyle name="Comma 2 2 2 2 2 2 65 3 2" xfId="22527"/>
    <cellStyle name="Comma 2 2 2 2 2 2 65 3 3" xfId="26959"/>
    <cellStyle name="Comma 2 2 2 2 2 2 65 4" xfId="20315"/>
    <cellStyle name="Comma 2 2 2 2 2 2 65 5" xfId="24747"/>
    <cellStyle name="Comma 2 2 2 2 2 2 66" xfId="257"/>
    <cellStyle name="Comma 2 2 2 2 2 2 66 2" xfId="12391"/>
    <cellStyle name="Comma 2 2 2 2 2 2 66 2 2" xfId="19573"/>
    <cellStyle name="Comma 2 2 2 2 2 2 66 2 2 2" xfId="24001"/>
    <cellStyle name="Comma 2 2 2 2 2 2 66 2 2 3" xfId="28433"/>
    <cellStyle name="Comma 2 2 2 2 2 2 66 2 3" xfId="21788"/>
    <cellStyle name="Comma 2 2 2 2 2 2 66 2 4" xfId="26220"/>
    <cellStyle name="Comma 2 2 2 2 2 2 66 3" xfId="18100"/>
    <cellStyle name="Comma 2 2 2 2 2 2 66 3 2" xfId="22528"/>
    <cellStyle name="Comma 2 2 2 2 2 2 66 3 3" xfId="26960"/>
    <cellStyle name="Comma 2 2 2 2 2 2 66 4" xfId="20316"/>
    <cellStyle name="Comma 2 2 2 2 2 2 66 5" xfId="24748"/>
    <cellStyle name="Comma 2 2 2 2 2 2 67" xfId="258"/>
    <cellStyle name="Comma 2 2 2 2 2 2 67 2" xfId="12392"/>
    <cellStyle name="Comma 2 2 2 2 2 2 67 2 2" xfId="19574"/>
    <cellStyle name="Comma 2 2 2 2 2 2 67 2 2 2" xfId="24002"/>
    <cellStyle name="Comma 2 2 2 2 2 2 67 2 2 3" xfId="28434"/>
    <cellStyle name="Comma 2 2 2 2 2 2 67 2 3" xfId="21789"/>
    <cellStyle name="Comma 2 2 2 2 2 2 67 2 4" xfId="26221"/>
    <cellStyle name="Comma 2 2 2 2 2 2 67 3" xfId="18101"/>
    <cellStyle name="Comma 2 2 2 2 2 2 67 3 2" xfId="22529"/>
    <cellStyle name="Comma 2 2 2 2 2 2 67 3 3" xfId="26961"/>
    <cellStyle name="Comma 2 2 2 2 2 2 67 4" xfId="20317"/>
    <cellStyle name="Comma 2 2 2 2 2 2 67 5" xfId="24749"/>
    <cellStyle name="Comma 2 2 2 2 2 2 68" xfId="259"/>
    <cellStyle name="Comma 2 2 2 2 2 2 68 2" xfId="12393"/>
    <cellStyle name="Comma 2 2 2 2 2 2 68 2 2" xfId="19575"/>
    <cellStyle name="Comma 2 2 2 2 2 2 68 2 2 2" xfId="24003"/>
    <cellStyle name="Comma 2 2 2 2 2 2 68 2 2 3" xfId="28435"/>
    <cellStyle name="Comma 2 2 2 2 2 2 68 2 3" xfId="21790"/>
    <cellStyle name="Comma 2 2 2 2 2 2 68 2 4" xfId="26222"/>
    <cellStyle name="Comma 2 2 2 2 2 2 68 3" xfId="18102"/>
    <cellStyle name="Comma 2 2 2 2 2 2 68 3 2" xfId="22530"/>
    <cellStyle name="Comma 2 2 2 2 2 2 68 3 3" xfId="26962"/>
    <cellStyle name="Comma 2 2 2 2 2 2 68 4" xfId="20318"/>
    <cellStyle name="Comma 2 2 2 2 2 2 68 5" xfId="24750"/>
    <cellStyle name="Comma 2 2 2 2 2 2 69" xfId="17971"/>
    <cellStyle name="Comma 2 2 2 2 2 2 69 2" xfId="22399"/>
    <cellStyle name="Comma 2 2 2 2 2 2 69 3" xfId="26831"/>
    <cellStyle name="Comma 2 2 2 2 2 2 7" xfId="260"/>
    <cellStyle name="Comma 2 2 2 2 2 2 7 2" xfId="12394"/>
    <cellStyle name="Comma 2 2 2 2 2 2 7 2 2" xfId="19576"/>
    <cellStyle name="Comma 2 2 2 2 2 2 7 2 2 2" xfId="24004"/>
    <cellStyle name="Comma 2 2 2 2 2 2 7 2 2 3" xfId="28436"/>
    <cellStyle name="Comma 2 2 2 2 2 2 7 2 3" xfId="21791"/>
    <cellStyle name="Comma 2 2 2 2 2 2 7 2 4" xfId="26223"/>
    <cellStyle name="Comma 2 2 2 2 2 2 7 3" xfId="18103"/>
    <cellStyle name="Comma 2 2 2 2 2 2 7 3 2" xfId="22531"/>
    <cellStyle name="Comma 2 2 2 2 2 2 7 3 3" xfId="26963"/>
    <cellStyle name="Comma 2 2 2 2 2 2 7 4" xfId="20319"/>
    <cellStyle name="Comma 2 2 2 2 2 2 7 5" xfId="24751"/>
    <cellStyle name="Comma 2 2 2 2 2 2 70" xfId="20187"/>
    <cellStyle name="Comma 2 2 2 2 2 2 71" xfId="24619"/>
    <cellStyle name="Comma 2 2 2 2 2 2 8" xfId="261"/>
    <cellStyle name="Comma 2 2 2 2 2 2 8 2" xfId="12395"/>
    <cellStyle name="Comma 2 2 2 2 2 2 8 2 2" xfId="19577"/>
    <cellStyle name="Comma 2 2 2 2 2 2 8 2 2 2" xfId="24005"/>
    <cellStyle name="Comma 2 2 2 2 2 2 8 2 2 3" xfId="28437"/>
    <cellStyle name="Comma 2 2 2 2 2 2 8 2 3" xfId="21792"/>
    <cellStyle name="Comma 2 2 2 2 2 2 8 2 4" xfId="26224"/>
    <cellStyle name="Comma 2 2 2 2 2 2 8 3" xfId="18104"/>
    <cellStyle name="Comma 2 2 2 2 2 2 8 3 2" xfId="22532"/>
    <cellStyle name="Comma 2 2 2 2 2 2 8 3 3" xfId="26964"/>
    <cellStyle name="Comma 2 2 2 2 2 2 8 4" xfId="20320"/>
    <cellStyle name="Comma 2 2 2 2 2 2 8 5" xfId="24752"/>
    <cellStyle name="Comma 2 2 2 2 2 2 9" xfId="262"/>
    <cellStyle name="Comma 2 2 2 2 2 2 9 2" xfId="12396"/>
    <cellStyle name="Comma 2 2 2 2 2 2 9 2 2" xfId="19578"/>
    <cellStyle name="Comma 2 2 2 2 2 2 9 2 2 2" xfId="24006"/>
    <cellStyle name="Comma 2 2 2 2 2 2 9 2 2 3" xfId="28438"/>
    <cellStyle name="Comma 2 2 2 2 2 2 9 2 3" xfId="21793"/>
    <cellStyle name="Comma 2 2 2 2 2 2 9 2 4" xfId="26225"/>
    <cellStyle name="Comma 2 2 2 2 2 2 9 3" xfId="18105"/>
    <cellStyle name="Comma 2 2 2 2 2 2 9 3 2" xfId="22533"/>
    <cellStyle name="Comma 2 2 2 2 2 2 9 3 3" xfId="26965"/>
    <cellStyle name="Comma 2 2 2 2 2 2 9 4" xfId="20321"/>
    <cellStyle name="Comma 2 2 2 2 2 2 9 5" xfId="24753"/>
    <cellStyle name="Comma 2 2 2 2 2 2_Previous P&amp;L" xfId="17849"/>
    <cellStyle name="Comma 2 2 2 2 2 20" xfId="263"/>
    <cellStyle name="Comma 2 2 2 2 2 20 2" xfId="18106"/>
    <cellStyle name="Comma 2 2 2 2 2 20 2 2" xfId="22534"/>
    <cellStyle name="Comma 2 2 2 2 2 20 2 3" xfId="26966"/>
    <cellStyle name="Comma 2 2 2 2 2 20 3" xfId="20322"/>
    <cellStyle name="Comma 2 2 2 2 2 20 4" xfId="24754"/>
    <cellStyle name="Comma 2 2 2 2 2 21" xfId="264"/>
    <cellStyle name="Comma 2 2 2 2 2 21 2" xfId="18107"/>
    <cellStyle name="Comma 2 2 2 2 2 21 2 2" xfId="22535"/>
    <cellStyle name="Comma 2 2 2 2 2 21 2 3" xfId="26967"/>
    <cellStyle name="Comma 2 2 2 2 2 21 3" xfId="20323"/>
    <cellStyle name="Comma 2 2 2 2 2 21 4" xfId="24755"/>
    <cellStyle name="Comma 2 2 2 2 2 22" xfId="265"/>
    <cellStyle name="Comma 2 2 2 2 2 22 2" xfId="18108"/>
    <cellStyle name="Comma 2 2 2 2 2 22 2 2" xfId="22536"/>
    <cellStyle name="Comma 2 2 2 2 2 22 2 3" xfId="26968"/>
    <cellStyle name="Comma 2 2 2 2 2 22 3" xfId="20324"/>
    <cellStyle name="Comma 2 2 2 2 2 22 4" xfId="24756"/>
    <cellStyle name="Comma 2 2 2 2 2 23" xfId="266"/>
    <cellStyle name="Comma 2 2 2 2 2 23 2" xfId="18109"/>
    <cellStyle name="Comma 2 2 2 2 2 23 2 2" xfId="22537"/>
    <cellStyle name="Comma 2 2 2 2 2 23 2 3" xfId="26969"/>
    <cellStyle name="Comma 2 2 2 2 2 23 3" xfId="20325"/>
    <cellStyle name="Comma 2 2 2 2 2 23 4" xfId="24757"/>
    <cellStyle name="Comma 2 2 2 2 2 24" xfId="267"/>
    <cellStyle name="Comma 2 2 2 2 2 24 2" xfId="18110"/>
    <cellStyle name="Comma 2 2 2 2 2 24 2 2" xfId="22538"/>
    <cellStyle name="Comma 2 2 2 2 2 24 2 3" xfId="26970"/>
    <cellStyle name="Comma 2 2 2 2 2 24 3" xfId="20326"/>
    <cellStyle name="Comma 2 2 2 2 2 24 4" xfId="24758"/>
    <cellStyle name="Comma 2 2 2 2 2 25" xfId="268"/>
    <cellStyle name="Comma 2 2 2 2 2 25 2" xfId="18111"/>
    <cellStyle name="Comma 2 2 2 2 2 25 2 2" xfId="22539"/>
    <cellStyle name="Comma 2 2 2 2 2 25 2 3" xfId="26971"/>
    <cellStyle name="Comma 2 2 2 2 2 25 3" xfId="20327"/>
    <cellStyle name="Comma 2 2 2 2 2 25 4" xfId="24759"/>
    <cellStyle name="Comma 2 2 2 2 2 26" xfId="269"/>
    <cellStyle name="Comma 2 2 2 2 2 26 2" xfId="18112"/>
    <cellStyle name="Comma 2 2 2 2 2 26 2 2" xfId="22540"/>
    <cellStyle name="Comma 2 2 2 2 2 26 2 3" xfId="26972"/>
    <cellStyle name="Comma 2 2 2 2 2 26 3" xfId="20328"/>
    <cellStyle name="Comma 2 2 2 2 2 26 4" xfId="24760"/>
    <cellStyle name="Comma 2 2 2 2 2 27" xfId="270"/>
    <cellStyle name="Comma 2 2 2 2 2 27 2" xfId="18113"/>
    <cellStyle name="Comma 2 2 2 2 2 27 2 2" xfId="22541"/>
    <cellStyle name="Comma 2 2 2 2 2 27 2 3" xfId="26973"/>
    <cellStyle name="Comma 2 2 2 2 2 27 3" xfId="20329"/>
    <cellStyle name="Comma 2 2 2 2 2 27 4" xfId="24761"/>
    <cellStyle name="Comma 2 2 2 2 2 28" xfId="271"/>
    <cellStyle name="Comma 2 2 2 2 2 28 2" xfId="18114"/>
    <cellStyle name="Comma 2 2 2 2 2 28 2 2" xfId="22542"/>
    <cellStyle name="Comma 2 2 2 2 2 28 2 3" xfId="26974"/>
    <cellStyle name="Comma 2 2 2 2 2 28 3" xfId="20330"/>
    <cellStyle name="Comma 2 2 2 2 2 28 4" xfId="24762"/>
    <cellStyle name="Comma 2 2 2 2 2 29" xfId="272"/>
    <cellStyle name="Comma 2 2 2 2 2 29 2" xfId="18115"/>
    <cellStyle name="Comma 2 2 2 2 2 29 2 2" xfId="22543"/>
    <cellStyle name="Comma 2 2 2 2 2 29 2 3" xfId="26975"/>
    <cellStyle name="Comma 2 2 2 2 2 29 3" xfId="20331"/>
    <cellStyle name="Comma 2 2 2 2 2 29 4" xfId="24763"/>
    <cellStyle name="Comma 2 2 2 2 2 3" xfId="273"/>
    <cellStyle name="Comma 2 2 2 2 2 3 2" xfId="18116"/>
    <cellStyle name="Comma 2 2 2 2 2 3 2 2" xfId="22544"/>
    <cellStyle name="Comma 2 2 2 2 2 3 2 3" xfId="26976"/>
    <cellStyle name="Comma 2 2 2 2 2 3 3" xfId="20332"/>
    <cellStyle name="Comma 2 2 2 2 2 3 4" xfId="24764"/>
    <cellStyle name="Comma 2 2 2 2 2 30" xfId="274"/>
    <cellStyle name="Comma 2 2 2 2 2 30 2" xfId="18117"/>
    <cellStyle name="Comma 2 2 2 2 2 30 2 2" xfId="22545"/>
    <cellStyle name="Comma 2 2 2 2 2 30 2 3" xfId="26977"/>
    <cellStyle name="Comma 2 2 2 2 2 30 3" xfId="20333"/>
    <cellStyle name="Comma 2 2 2 2 2 30 4" xfId="24765"/>
    <cellStyle name="Comma 2 2 2 2 2 31" xfId="275"/>
    <cellStyle name="Comma 2 2 2 2 2 31 2" xfId="18118"/>
    <cellStyle name="Comma 2 2 2 2 2 31 2 2" xfId="22546"/>
    <cellStyle name="Comma 2 2 2 2 2 31 2 3" xfId="26978"/>
    <cellStyle name="Comma 2 2 2 2 2 31 3" xfId="20334"/>
    <cellStyle name="Comma 2 2 2 2 2 31 4" xfId="24766"/>
    <cellStyle name="Comma 2 2 2 2 2 32" xfId="276"/>
    <cellStyle name="Comma 2 2 2 2 2 32 2" xfId="18119"/>
    <cellStyle name="Comma 2 2 2 2 2 32 2 2" xfId="22547"/>
    <cellStyle name="Comma 2 2 2 2 2 32 2 3" xfId="26979"/>
    <cellStyle name="Comma 2 2 2 2 2 32 3" xfId="20335"/>
    <cellStyle name="Comma 2 2 2 2 2 32 4" xfId="24767"/>
    <cellStyle name="Comma 2 2 2 2 2 33" xfId="277"/>
    <cellStyle name="Comma 2 2 2 2 2 33 2" xfId="18120"/>
    <cellStyle name="Comma 2 2 2 2 2 33 2 2" xfId="22548"/>
    <cellStyle name="Comma 2 2 2 2 2 33 2 3" xfId="26980"/>
    <cellStyle name="Comma 2 2 2 2 2 33 3" xfId="20336"/>
    <cellStyle name="Comma 2 2 2 2 2 33 4" xfId="24768"/>
    <cellStyle name="Comma 2 2 2 2 2 34" xfId="278"/>
    <cellStyle name="Comma 2 2 2 2 2 34 2" xfId="18121"/>
    <cellStyle name="Comma 2 2 2 2 2 34 2 2" xfId="22549"/>
    <cellStyle name="Comma 2 2 2 2 2 34 2 3" xfId="26981"/>
    <cellStyle name="Comma 2 2 2 2 2 34 3" xfId="20337"/>
    <cellStyle name="Comma 2 2 2 2 2 34 4" xfId="24769"/>
    <cellStyle name="Comma 2 2 2 2 2 35" xfId="279"/>
    <cellStyle name="Comma 2 2 2 2 2 35 2" xfId="18122"/>
    <cellStyle name="Comma 2 2 2 2 2 35 2 2" xfId="22550"/>
    <cellStyle name="Comma 2 2 2 2 2 35 2 3" xfId="26982"/>
    <cellStyle name="Comma 2 2 2 2 2 35 3" xfId="20338"/>
    <cellStyle name="Comma 2 2 2 2 2 35 4" xfId="24770"/>
    <cellStyle name="Comma 2 2 2 2 2 36" xfId="280"/>
    <cellStyle name="Comma 2 2 2 2 2 36 2" xfId="18123"/>
    <cellStyle name="Comma 2 2 2 2 2 36 2 2" xfId="22551"/>
    <cellStyle name="Comma 2 2 2 2 2 36 2 3" xfId="26983"/>
    <cellStyle name="Comma 2 2 2 2 2 36 3" xfId="20339"/>
    <cellStyle name="Comma 2 2 2 2 2 36 4" xfId="24771"/>
    <cellStyle name="Comma 2 2 2 2 2 37" xfId="281"/>
    <cellStyle name="Comma 2 2 2 2 2 37 2" xfId="18124"/>
    <cellStyle name="Comma 2 2 2 2 2 37 2 2" xfId="22552"/>
    <cellStyle name="Comma 2 2 2 2 2 37 2 3" xfId="26984"/>
    <cellStyle name="Comma 2 2 2 2 2 37 3" xfId="20340"/>
    <cellStyle name="Comma 2 2 2 2 2 37 4" xfId="24772"/>
    <cellStyle name="Comma 2 2 2 2 2 38" xfId="282"/>
    <cellStyle name="Comma 2 2 2 2 2 38 2" xfId="18125"/>
    <cellStyle name="Comma 2 2 2 2 2 38 2 2" xfId="22553"/>
    <cellStyle name="Comma 2 2 2 2 2 38 2 3" xfId="26985"/>
    <cellStyle name="Comma 2 2 2 2 2 38 3" xfId="20341"/>
    <cellStyle name="Comma 2 2 2 2 2 38 4" xfId="24773"/>
    <cellStyle name="Comma 2 2 2 2 2 39" xfId="283"/>
    <cellStyle name="Comma 2 2 2 2 2 39 2" xfId="18126"/>
    <cellStyle name="Comma 2 2 2 2 2 39 2 2" xfId="22554"/>
    <cellStyle name="Comma 2 2 2 2 2 39 2 3" xfId="26986"/>
    <cellStyle name="Comma 2 2 2 2 2 39 3" xfId="20342"/>
    <cellStyle name="Comma 2 2 2 2 2 39 4" xfId="24774"/>
    <cellStyle name="Comma 2 2 2 2 2 4" xfId="284"/>
    <cellStyle name="Comma 2 2 2 2 2 4 2" xfId="18127"/>
    <cellStyle name="Comma 2 2 2 2 2 4 2 2" xfId="22555"/>
    <cellStyle name="Comma 2 2 2 2 2 4 2 3" xfId="26987"/>
    <cellStyle name="Comma 2 2 2 2 2 4 3" xfId="20343"/>
    <cellStyle name="Comma 2 2 2 2 2 4 4" xfId="24775"/>
    <cellStyle name="Comma 2 2 2 2 2 40" xfId="285"/>
    <cellStyle name="Comma 2 2 2 2 2 40 2" xfId="18128"/>
    <cellStyle name="Comma 2 2 2 2 2 40 2 2" xfId="22556"/>
    <cellStyle name="Comma 2 2 2 2 2 40 2 3" xfId="26988"/>
    <cellStyle name="Comma 2 2 2 2 2 40 3" xfId="20344"/>
    <cellStyle name="Comma 2 2 2 2 2 40 4" xfId="24776"/>
    <cellStyle name="Comma 2 2 2 2 2 41" xfId="286"/>
    <cellStyle name="Comma 2 2 2 2 2 41 2" xfId="18129"/>
    <cellStyle name="Comma 2 2 2 2 2 41 2 2" xfId="22557"/>
    <cellStyle name="Comma 2 2 2 2 2 41 2 3" xfId="26989"/>
    <cellStyle name="Comma 2 2 2 2 2 41 3" xfId="20345"/>
    <cellStyle name="Comma 2 2 2 2 2 41 4" xfId="24777"/>
    <cellStyle name="Comma 2 2 2 2 2 42" xfId="287"/>
    <cellStyle name="Comma 2 2 2 2 2 42 2" xfId="18130"/>
    <cellStyle name="Comma 2 2 2 2 2 42 2 2" xfId="22558"/>
    <cellStyle name="Comma 2 2 2 2 2 42 2 3" xfId="26990"/>
    <cellStyle name="Comma 2 2 2 2 2 42 3" xfId="20346"/>
    <cellStyle name="Comma 2 2 2 2 2 42 4" xfId="24778"/>
    <cellStyle name="Comma 2 2 2 2 2 43" xfId="288"/>
    <cellStyle name="Comma 2 2 2 2 2 43 2" xfId="18131"/>
    <cellStyle name="Comma 2 2 2 2 2 43 2 2" xfId="22559"/>
    <cellStyle name="Comma 2 2 2 2 2 43 2 3" xfId="26991"/>
    <cellStyle name="Comma 2 2 2 2 2 43 3" xfId="20347"/>
    <cellStyle name="Comma 2 2 2 2 2 43 4" xfId="24779"/>
    <cellStyle name="Comma 2 2 2 2 2 44" xfId="289"/>
    <cellStyle name="Comma 2 2 2 2 2 44 2" xfId="18132"/>
    <cellStyle name="Comma 2 2 2 2 2 44 2 2" xfId="22560"/>
    <cellStyle name="Comma 2 2 2 2 2 44 2 3" xfId="26992"/>
    <cellStyle name="Comma 2 2 2 2 2 44 3" xfId="20348"/>
    <cellStyle name="Comma 2 2 2 2 2 44 4" xfId="24780"/>
    <cellStyle name="Comma 2 2 2 2 2 45" xfId="290"/>
    <cellStyle name="Comma 2 2 2 2 2 45 2" xfId="18133"/>
    <cellStyle name="Comma 2 2 2 2 2 45 2 2" xfId="22561"/>
    <cellStyle name="Comma 2 2 2 2 2 45 2 3" xfId="26993"/>
    <cellStyle name="Comma 2 2 2 2 2 45 3" xfId="20349"/>
    <cellStyle name="Comma 2 2 2 2 2 45 4" xfId="24781"/>
    <cellStyle name="Comma 2 2 2 2 2 46" xfId="291"/>
    <cellStyle name="Comma 2 2 2 2 2 46 2" xfId="18134"/>
    <cellStyle name="Comma 2 2 2 2 2 46 2 2" xfId="22562"/>
    <cellStyle name="Comma 2 2 2 2 2 46 2 3" xfId="26994"/>
    <cellStyle name="Comma 2 2 2 2 2 46 3" xfId="20350"/>
    <cellStyle name="Comma 2 2 2 2 2 46 4" xfId="24782"/>
    <cellStyle name="Comma 2 2 2 2 2 47" xfId="292"/>
    <cellStyle name="Comma 2 2 2 2 2 47 2" xfId="18135"/>
    <cellStyle name="Comma 2 2 2 2 2 47 2 2" xfId="22563"/>
    <cellStyle name="Comma 2 2 2 2 2 47 2 3" xfId="26995"/>
    <cellStyle name="Comma 2 2 2 2 2 47 3" xfId="20351"/>
    <cellStyle name="Comma 2 2 2 2 2 47 4" xfId="24783"/>
    <cellStyle name="Comma 2 2 2 2 2 48" xfId="293"/>
    <cellStyle name="Comma 2 2 2 2 2 48 2" xfId="18136"/>
    <cellStyle name="Comma 2 2 2 2 2 48 2 2" xfId="22564"/>
    <cellStyle name="Comma 2 2 2 2 2 48 2 3" xfId="26996"/>
    <cellStyle name="Comma 2 2 2 2 2 48 3" xfId="20352"/>
    <cellStyle name="Comma 2 2 2 2 2 48 4" xfId="24784"/>
    <cellStyle name="Comma 2 2 2 2 2 49" xfId="294"/>
    <cellStyle name="Comma 2 2 2 2 2 49 2" xfId="18137"/>
    <cellStyle name="Comma 2 2 2 2 2 49 2 2" xfId="22565"/>
    <cellStyle name="Comma 2 2 2 2 2 49 2 3" xfId="26997"/>
    <cellStyle name="Comma 2 2 2 2 2 49 3" xfId="20353"/>
    <cellStyle name="Comma 2 2 2 2 2 49 4" xfId="24785"/>
    <cellStyle name="Comma 2 2 2 2 2 5" xfId="295"/>
    <cellStyle name="Comma 2 2 2 2 2 5 2" xfId="18138"/>
    <cellStyle name="Comma 2 2 2 2 2 5 2 2" xfId="22566"/>
    <cellStyle name="Comma 2 2 2 2 2 5 2 3" xfId="26998"/>
    <cellStyle name="Comma 2 2 2 2 2 5 3" xfId="20354"/>
    <cellStyle name="Comma 2 2 2 2 2 5 4" xfId="24786"/>
    <cellStyle name="Comma 2 2 2 2 2 50" xfId="296"/>
    <cellStyle name="Comma 2 2 2 2 2 50 2" xfId="18139"/>
    <cellStyle name="Comma 2 2 2 2 2 50 2 2" xfId="22567"/>
    <cellStyle name="Comma 2 2 2 2 2 50 2 3" xfId="26999"/>
    <cellStyle name="Comma 2 2 2 2 2 50 3" xfId="20355"/>
    <cellStyle name="Comma 2 2 2 2 2 50 4" xfId="24787"/>
    <cellStyle name="Comma 2 2 2 2 2 51" xfId="297"/>
    <cellStyle name="Comma 2 2 2 2 2 51 2" xfId="18140"/>
    <cellStyle name="Comma 2 2 2 2 2 51 2 2" xfId="22568"/>
    <cellStyle name="Comma 2 2 2 2 2 51 2 3" xfId="27000"/>
    <cellStyle name="Comma 2 2 2 2 2 51 3" xfId="20356"/>
    <cellStyle name="Comma 2 2 2 2 2 51 4" xfId="24788"/>
    <cellStyle name="Comma 2 2 2 2 2 52" xfId="298"/>
    <cellStyle name="Comma 2 2 2 2 2 52 2" xfId="18141"/>
    <cellStyle name="Comma 2 2 2 2 2 52 2 2" xfId="22569"/>
    <cellStyle name="Comma 2 2 2 2 2 52 2 3" xfId="27001"/>
    <cellStyle name="Comma 2 2 2 2 2 52 3" xfId="20357"/>
    <cellStyle name="Comma 2 2 2 2 2 52 4" xfId="24789"/>
    <cellStyle name="Comma 2 2 2 2 2 53" xfId="299"/>
    <cellStyle name="Comma 2 2 2 2 2 53 2" xfId="18142"/>
    <cellStyle name="Comma 2 2 2 2 2 53 2 2" xfId="22570"/>
    <cellStyle name="Comma 2 2 2 2 2 53 2 3" xfId="27002"/>
    <cellStyle name="Comma 2 2 2 2 2 53 3" xfId="20358"/>
    <cellStyle name="Comma 2 2 2 2 2 53 4" xfId="24790"/>
    <cellStyle name="Comma 2 2 2 2 2 54" xfId="300"/>
    <cellStyle name="Comma 2 2 2 2 2 54 2" xfId="18143"/>
    <cellStyle name="Comma 2 2 2 2 2 54 2 2" xfId="22571"/>
    <cellStyle name="Comma 2 2 2 2 2 54 2 3" xfId="27003"/>
    <cellStyle name="Comma 2 2 2 2 2 54 3" xfId="20359"/>
    <cellStyle name="Comma 2 2 2 2 2 54 4" xfId="24791"/>
    <cellStyle name="Comma 2 2 2 2 2 55" xfId="301"/>
    <cellStyle name="Comma 2 2 2 2 2 55 2" xfId="18144"/>
    <cellStyle name="Comma 2 2 2 2 2 55 2 2" xfId="22572"/>
    <cellStyle name="Comma 2 2 2 2 2 55 2 3" xfId="27004"/>
    <cellStyle name="Comma 2 2 2 2 2 55 3" xfId="20360"/>
    <cellStyle name="Comma 2 2 2 2 2 55 4" xfId="24792"/>
    <cellStyle name="Comma 2 2 2 2 2 56" xfId="302"/>
    <cellStyle name="Comma 2 2 2 2 2 56 2" xfId="18145"/>
    <cellStyle name="Comma 2 2 2 2 2 56 2 2" xfId="22573"/>
    <cellStyle name="Comma 2 2 2 2 2 56 2 3" xfId="27005"/>
    <cellStyle name="Comma 2 2 2 2 2 56 3" xfId="20361"/>
    <cellStyle name="Comma 2 2 2 2 2 56 4" xfId="24793"/>
    <cellStyle name="Comma 2 2 2 2 2 57" xfId="303"/>
    <cellStyle name="Comma 2 2 2 2 2 57 2" xfId="18146"/>
    <cellStyle name="Comma 2 2 2 2 2 57 2 2" xfId="22574"/>
    <cellStyle name="Comma 2 2 2 2 2 57 2 3" xfId="27006"/>
    <cellStyle name="Comma 2 2 2 2 2 57 3" xfId="20362"/>
    <cellStyle name="Comma 2 2 2 2 2 57 4" xfId="24794"/>
    <cellStyle name="Comma 2 2 2 2 2 58" xfId="304"/>
    <cellStyle name="Comma 2 2 2 2 2 58 2" xfId="18147"/>
    <cellStyle name="Comma 2 2 2 2 2 58 2 2" xfId="22575"/>
    <cellStyle name="Comma 2 2 2 2 2 58 2 3" xfId="27007"/>
    <cellStyle name="Comma 2 2 2 2 2 58 3" xfId="20363"/>
    <cellStyle name="Comma 2 2 2 2 2 58 4" xfId="24795"/>
    <cellStyle name="Comma 2 2 2 2 2 59" xfId="305"/>
    <cellStyle name="Comma 2 2 2 2 2 59 2" xfId="18148"/>
    <cellStyle name="Comma 2 2 2 2 2 59 2 2" xfId="22576"/>
    <cellStyle name="Comma 2 2 2 2 2 59 2 3" xfId="27008"/>
    <cellStyle name="Comma 2 2 2 2 2 59 3" xfId="20364"/>
    <cellStyle name="Comma 2 2 2 2 2 59 4" xfId="24796"/>
    <cellStyle name="Comma 2 2 2 2 2 6" xfId="306"/>
    <cellStyle name="Comma 2 2 2 2 2 6 2" xfId="18149"/>
    <cellStyle name="Comma 2 2 2 2 2 6 2 2" xfId="22577"/>
    <cellStyle name="Comma 2 2 2 2 2 6 2 3" xfId="27009"/>
    <cellStyle name="Comma 2 2 2 2 2 6 3" xfId="20365"/>
    <cellStyle name="Comma 2 2 2 2 2 6 4" xfId="24797"/>
    <cellStyle name="Comma 2 2 2 2 2 60" xfId="307"/>
    <cellStyle name="Comma 2 2 2 2 2 60 2" xfId="18150"/>
    <cellStyle name="Comma 2 2 2 2 2 60 2 2" xfId="22578"/>
    <cellStyle name="Comma 2 2 2 2 2 60 2 3" xfId="27010"/>
    <cellStyle name="Comma 2 2 2 2 2 60 3" xfId="20366"/>
    <cellStyle name="Comma 2 2 2 2 2 60 4" xfId="24798"/>
    <cellStyle name="Comma 2 2 2 2 2 61" xfId="308"/>
    <cellStyle name="Comma 2 2 2 2 2 61 2" xfId="18151"/>
    <cellStyle name="Comma 2 2 2 2 2 61 2 2" xfId="22579"/>
    <cellStyle name="Comma 2 2 2 2 2 61 2 3" xfId="27011"/>
    <cellStyle name="Comma 2 2 2 2 2 61 3" xfId="20367"/>
    <cellStyle name="Comma 2 2 2 2 2 61 4" xfId="24799"/>
    <cellStyle name="Comma 2 2 2 2 2 62" xfId="309"/>
    <cellStyle name="Comma 2 2 2 2 2 62 2" xfId="18152"/>
    <cellStyle name="Comma 2 2 2 2 2 62 2 2" xfId="22580"/>
    <cellStyle name="Comma 2 2 2 2 2 62 2 3" xfId="27012"/>
    <cellStyle name="Comma 2 2 2 2 2 62 3" xfId="20368"/>
    <cellStyle name="Comma 2 2 2 2 2 62 4" xfId="24800"/>
    <cellStyle name="Comma 2 2 2 2 2 63" xfId="310"/>
    <cellStyle name="Comma 2 2 2 2 2 63 2" xfId="18153"/>
    <cellStyle name="Comma 2 2 2 2 2 63 2 2" xfId="22581"/>
    <cellStyle name="Comma 2 2 2 2 2 63 2 3" xfId="27013"/>
    <cellStyle name="Comma 2 2 2 2 2 63 3" xfId="20369"/>
    <cellStyle name="Comma 2 2 2 2 2 63 4" xfId="24801"/>
    <cellStyle name="Comma 2 2 2 2 2 64" xfId="311"/>
    <cellStyle name="Comma 2 2 2 2 2 64 2" xfId="18154"/>
    <cellStyle name="Comma 2 2 2 2 2 64 2 2" xfId="22582"/>
    <cellStyle name="Comma 2 2 2 2 2 64 2 3" xfId="27014"/>
    <cellStyle name="Comma 2 2 2 2 2 64 3" xfId="20370"/>
    <cellStyle name="Comma 2 2 2 2 2 64 4" xfId="24802"/>
    <cellStyle name="Comma 2 2 2 2 2 65" xfId="312"/>
    <cellStyle name="Comma 2 2 2 2 2 65 2" xfId="18155"/>
    <cellStyle name="Comma 2 2 2 2 2 65 2 2" xfId="22583"/>
    <cellStyle name="Comma 2 2 2 2 2 65 2 3" xfId="27015"/>
    <cellStyle name="Comma 2 2 2 2 2 65 3" xfId="20371"/>
    <cellStyle name="Comma 2 2 2 2 2 65 4" xfId="24803"/>
    <cellStyle name="Comma 2 2 2 2 2 66" xfId="313"/>
    <cellStyle name="Comma 2 2 2 2 2 66 2" xfId="18156"/>
    <cellStyle name="Comma 2 2 2 2 2 66 2 2" xfId="22584"/>
    <cellStyle name="Comma 2 2 2 2 2 66 2 3" xfId="27016"/>
    <cellStyle name="Comma 2 2 2 2 2 66 3" xfId="20372"/>
    <cellStyle name="Comma 2 2 2 2 2 66 4" xfId="24804"/>
    <cellStyle name="Comma 2 2 2 2 2 67" xfId="314"/>
    <cellStyle name="Comma 2 2 2 2 2 67 2" xfId="18157"/>
    <cellStyle name="Comma 2 2 2 2 2 67 2 2" xfId="22585"/>
    <cellStyle name="Comma 2 2 2 2 2 67 2 3" xfId="27017"/>
    <cellStyle name="Comma 2 2 2 2 2 67 3" xfId="20373"/>
    <cellStyle name="Comma 2 2 2 2 2 67 4" xfId="24805"/>
    <cellStyle name="Comma 2 2 2 2 2 68" xfId="315"/>
    <cellStyle name="Comma 2 2 2 2 2 68 2" xfId="18158"/>
    <cellStyle name="Comma 2 2 2 2 2 68 2 2" xfId="22586"/>
    <cellStyle name="Comma 2 2 2 2 2 68 2 3" xfId="27018"/>
    <cellStyle name="Comma 2 2 2 2 2 68 3" xfId="20374"/>
    <cellStyle name="Comma 2 2 2 2 2 68 4" xfId="24806"/>
    <cellStyle name="Comma 2 2 2 2 2 69" xfId="316"/>
    <cellStyle name="Comma 2 2 2 2 2 69 2" xfId="18159"/>
    <cellStyle name="Comma 2 2 2 2 2 69 2 2" xfId="22587"/>
    <cellStyle name="Comma 2 2 2 2 2 69 2 3" xfId="27019"/>
    <cellStyle name="Comma 2 2 2 2 2 69 3" xfId="20375"/>
    <cellStyle name="Comma 2 2 2 2 2 69 4" xfId="24807"/>
    <cellStyle name="Comma 2 2 2 2 2 7" xfId="317"/>
    <cellStyle name="Comma 2 2 2 2 2 7 2" xfId="18160"/>
    <cellStyle name="Comma 2 2 2 2 2 7 2 2" xfId="22588"/>
    <cellStyle name="Comma 2 2 2 2 2 7 2 3" xfId="27020"/>
    <cellStyle name="Comma 2 2 2 2 2 7 3" xfId="20376"/>
    <cellStyle name="Comma 2 2 2 2 2 7 4" xfId="24808"/>
    <cellStyle name="Comma 2 2 2 2 2 70" xfId="318"/>
    <cellStyle name="Comma 2 2 2 2 2 70 2" xfId="18161"/>
    <cellStyle name="Comma 2 2 2 2 2 70 2 2" xfId="22589"/>
    <cellStyle name="Comma 2 2 2 2 2 70 2 3" xfId="27021"/>
    <cellStyle name="Comma 2 2 2 2 2 70 3" xfId="20377"/>
    <cellStyle name="Comma 2 2 2 2 2 70 4" xfId="24809"/>
    <cellStyle name="Comma 2 2 2 2 2 71" xfId="12293"/>
    <cellStyle name="Comma 2 2 2 2 2 71 2" xfId="19511"/>
    <cellStyle name="Comma 2 2 2 2 2 71 2 2" xfId="23939"/>
    <cellStyle name="Comma 2 2 2 2 2 71 2 3" xfId="28371"/>
    <cellStyle name="Comma 2 2 2 2 2 71 3" xfId="21726"/>
    <cellStyle name="Comma 2 2 2 2 2 71 4" xfId="26158"/>
    <cellStyle name="Comma 2 2 2 2 2 72" xfId="17960"/>
    <cellStyle name="Comma 2 2 2 2 2 72 2" xfId="22388"/>
    <cellStyle name="Comma 2 2 2 2 2 72 3" xfId="26820"/>
    <cellStyle name="Comma 2 2 2 2 2 73" xfId="20176"/>
    <cellStyle name="Comma 2 2 2 2 2 74" xfId="24608"/>
    <cellStyle name="Comma 2 2 2 2 2 8" xfId="319"/>
    <cellStyle name="Comma 2 2 2 2 2 8 2" xfId="18162"/>
    <cellStyle name="Comma 2 2 2 2 2 8 2 2" xfId="22590"/>
    <cellStyle name="Comma 2 2 2 2 2 8 2 3" xfId="27022"/>
    <cellStyle name="Comma 2 2 2 2 2 8 3" xfId="20378"/>
    <cellStyle name="Comma 2 2 2 2 2 8 4" xfId="24810"/>
    <cellStyle name="Comma 2 2 2 2 2 9" xfId="320"/>
    <cellStyle name="Comma 2 2 2 2 2 9 2" xfId="18163"/>
    <cellStyle name="Comma 2 2 2 2 2 9 2 2" xfId="22591"/>
    <cellStyle name="Comma 2 2 2 2 2 9 2 3" xfId="27023"/>
    <cellStyle name="Comma 2 2 2 2 2 9 3" xfId="20379"/>
    <cellStyle name="Comma 2 2 2 2 2 9 4" xfId="24811"/>
    <cellStyle name="Comma 2 2 2 2 20" xfId="321"/>
    <cellStyle name="Comma 2 2 2 2 20 2" xfId="12420"/>
    <cellStyle name="Comma 2 2 2 2 20 2 2" xfId="19579"/>
    <cellStyle name="Comma 2 2 2 2 20 2 2 2" xfId="24007"/>
    <cellStyle name="Comma 2 2 2 2 20 2 2 3" xfId="28439"/>
    <cellStyle name="Comma 2 2 2 2 20 2 3" xfId="21794"/>
    <cellStyle name="Comma 2 2 2 2 20 2 4" xfId="26226"/>
    <cellStyle name="Comma 2 2 2 2 20 3" xfId="18164"/>
    <cellStyle name="Comma 2 2 2 2 20 3 2" xfId="22592"/>
    <cellStyle name="Comma 2 2 2 2 20 3 3" xfId="27024"/>
    <cellStyle name="Comma 2 2 2 2 20 4" xfId="20380"/>
    <cellStyle name="Comma 2 2 2 2 20 5" xfId="24812"/>
    <cellStyle name="Comma 2 2 2 2 21" xfId="322"/>
    <cellStyle name="Comma 2 2 2 2 21 2" xfId="12421"/>
    <cellStyle name="Comma 2 2 2 2 21 2 2" xfId="19580"/>
    <cellStyle name="Comma 2 2 2 2 21 2 2 2" xfId="24008"/>
    <cellStyle name="Comma 2 2 2 2 21 2 2 3" xfId="28440"/>
    <cellStyle name="Comma 2 2 2 2 21 2 3" xfId="21795"/>
    <cellStyle name="Comma 2 2 2 2 21 2 4" xfId="26227"/>
    <cellStyle name="Comma 2 2 2 2 21 3" xfId="18165"/>
    <cellStyle name="Comma 2 2 2 2 21 3 2" xfId="22593"/>
    <cellStyle name="Comma 2 2 2 2 21 3 3" xfId="27025"/>
    <cellStyle name="Comma 2 2 2 2 21 4" xfId="20381"/>
    <cellStyle name="Comma 2 2 2 2 21 5" xfId="24813"/>
    <cellStyle name="Comma 2 2 2 2 22" xfId="323"/>
    <cellStyle name="Comma 2 2 2 2 22 2" xfId="12422"/>
    <cellStyle name="Comma 2 2 2 2 22 2 2" xfId="19581"/>
    <cellStyle name="Comma 2 2 2 2 22 2 2 2" xfId="24009"/>
    <cellStyle name="Comma 2 2 2 2 22 2 2 3" xfId="28441"/>
    <cellStyle name="Comma 2 2 2 2 22 2 3" xfId="21796"/>
    <cellStyle name="Comma 2 2 2 2 22 2 4" xfId="26228"/>
    <cellStyle name="Comma 2 2 2 2 22 3" xfId="18166"/>
    <cellStyle name="Comma 2 2 2 2 22 3 2" xfId="22594"/>
    <cellStyle name="Comma 2 2 2 2 22 3 3" xfId="27026"/>
    <cellStyle name="Comma 2 2 2 2 22 4" xfId="20382"/>
    <cellStyle name="Comma 2 2 2 2 22 5" xfId="24814"/>
    <cellStyle name="Comma 2 2 2 2 23" xfId="324"/>
    <cellStyle name="Comma 2 2 2 2 23 2" xfId="12423"/>
    <cellStyle name="Comma 2 2 2 2 23 2 2" xfId="19582"/>
    <cellStyle name="Comma 2 2 2 2 23 2 2 2" xfId="24010"/>
    <cellStyle name="Comma 2 2 2 2 23 2 2 3" xfId="28442"/>
    <cellStyle name="Comma 2 2 2 2 23 2 3" xfId="21797"/>
    <cellStyle name="Comma 2 2 2 2 23 2 4" xfId="26229"/>
    <cellStyle name="Comma 2 2 2 2 23 3" xfId="18167"/>
    <cellStyle name="Comma 2 2 2 2 23 3 2" xfId="22595"/>
    <cellStyle name="Comma 2 2 2 2 23 3 3" xfId="27027"/>
    <cellStyle name="Comma 2 2 2 2 23 4" xfId="20383"/>
    <cellStyle name="Comma 2 2 2 2 23 5" xfId="24815"/>
    <cellStyle name="Comma 2 2 2 2 24" xfId="325"/>
    <cellStyle name="Comma 2 2 2 2 24 2" xfId="12424"/>
    <cellStyle name="Comma 2 2 2 2 24 2 2" xfId="19583"/>
    <cellStyle name="Comma 2 2 2 2 24 2 2 2" xfId="24011"/>
    <cellStyle name="Comma 2 2 2 2 24 2 2 3" xfId="28443"/>
    <cellStyle name="Comma 2 2 2 2 24 2 3" xfId="21798"/>
    <cellStyle name="Comma 2 2 2 2 24 2 4" xfId="26230"/>
    <cellStyle name="Comma 2 2 2 2 24 3" xfId="18168"/>
    <cellStyle name="Comma 2 2 2 2 24 3 2" xfId="22596"/>
    <cellStyle name="Comma 2 2 2 2 24 3 3" xfId="27028"/>
    <cellStyle name="Comma 2 2 2 2 24 4" xfId="20384"/>
    <cellStyle name="Comma 2 2 2 2 24 5" xfId="24816"/>
    <cellStyle name="Comma 2 2 2 2 25" xfId="326"/>
    <cellStyle name="Comma 2 2 2 2 25 2" xfId="12425"/>
    <cellStyle name="Comma 2 2 2 2 25 2 2" xfId="19584"/>
    <cellStyle name="Comma 2 2 2 2 25 2 2 2" xfId="24012"/>
    <cellStyle name="Comma 2 2 2 2 25 2 2 3" xfId="28444"/>
    <cellStyle name="Comma 2 2 2 2 25 2 3" xfId="21799"/>
    <cellStyle name="Comma 2 2 2 2 25 2 4" xfId="26231"/>
    <cellStyle name="Comma 2 2 2 2 25 3" xfId="18169"/>
    <cellStyle name="Comma 2 2 2 2 25 3 2" xfId="22597"/>
    <cellStyle name="Comma 2 2 2 2 25 3 3" xfId="27029"/>
    <cellStyle name="Comma 2 2 2 2 25 4" xfId="20385"/>
    <cellStyle name="Comma 2 2 2 2 25 5" xfId="24817"/>
    <cellStyle name="Comma 2 2 2 2 26" xfId="327"/>
    <cellStyle name="Comma 2 2 2 2 26 2" xfId="12426"/>
    <cellStyle name="Comma 2 2 2 2 26 2 2" xfId="19585"/>
    <cellStyle name="Comma 2 2 2 2 26 2 2 2" xfId="24013"/>
    <cellStyle name="Comma 2 2 2 2 26 2 2 3" xfId="28445"/>
    <cellStyle name="Comma 2 2 2 2 26 2 3" xfId="21800"/>
    <cellStyle name="Comma 2 2 2 2 26 2 4" xfId="26232"/>
    <cellStyle name="Comma 2 2 2 2 26 3" xfId="18170"/>
    <cellStyle name="Comma 2 2 2 2 26 3 2" xfId="22598"/>
    <cellStyle name="Comma 2 2 2 2 26 3 3" xfId="27030"/>
    <cellStyle name="Comma 2 2 2 2 26 4" xfId="20386"/>
    <cellStyle name="Comma 2 2 2 2 26 5" xfId="24818"/>
    <cellStyle name="Comma 2 2 2 2 27" xfId="328"/>
    <cellStyle name="Comma 2 2 2 2 27 2" xfId="12427"/>
    <cellStyle name="Comma 2 2 2 2 27 2 2" xfId="19586"/>
    <cellStyle name="Comma 2 2 2 2 27 2 2 2" xfId="24014"/>
    <cellStyle name="Comma 2 2 2 2 27 2 2 3" xfId="28446"/>
    <cellStyle name="Comma 2 2 2 2 27 2 3" xfId="21801"/>
    <cellStyle name="Comma 2 2 2 2 27 2 4" xfId="26233"/>
    <cellStyle name="Comma 2 2 2 2 27 3" xfId="18171"/>
    <cellStyle name="Comma 2 2 2 2 27 3 2" xfId="22599"/>
    <cellStyle name="Comma 2 2 2 2 27 3 3" xfId="27031"/>
    <cellStyle name="Comma 2 2 2 2 27 4" xfId="20387"/>
    <cellStyle name="Comma 2 2 2 2 27 5" xfId="24819"/>
    <cellStyle name="Comma 2 2 2 2 28" xfId="329"/>
    <cellStyle name="Comma 2 2 2 2 28 2" xfId="12428"/>
    <cellStyle name="Comma 2 2 2 2 28 2 2" xfId="19587"/>
    <cellStyle name="Comma 2 2 2 2 28 2 2 2" xfId="24015"/>
    <cellStyle name="Comma 2 2 2 2 28 2 2 3" xfId="28447"/>
    <cellStyle name="Comma 2 2 2 2 28 2 3" xfId="21802"/>
    <cellStyle name="Comma 2 2 2 2 28 2 4" xfId="26234"/>
    <cellStyle name="Comma 2 2 2 2 28 3" xfId="18172"/>
    <cellStyle name="Comma 2 2 2 2 28 3 2" xfId="22600"/>
    <cellStyle name="Comma 2 2 2 2 28 3 3" xfId="27032"/>
    <cellStyle name="Comma 2 2 2 2 28 4" xfId="20388"/>
    <cellStyle name="Comma 2 2 2 2 28 5" xfId="24820"/>
    <cellStyle name="Comma 2 2 2 2 29" xfId="330"/>
    <cellStyle name="Comma 2 2 2 2 29 2" xfId="12429"/>
    <cellStyle name="Comma 2 2 2 2 29 2 2" xfId="19588"/>
    <cellStyle name="Comma 2 2 2 2 29 2 2 2" xfId="24016"/>
    <cellStyle name="Comma 2 2 2 2 29 2 2 3" xfId="28448"/>
    <cellStyle name="Comma 2 2 2 2 29 2 3" xfId="21803"/>
    <cellStyle name="Comma 2 2 2 2 29 2 4" xfId="26235"/>
    <cellStyle name="Comma 2 2 2 2 29 3" xfId="18173"/>
    <cellStyle name="Comma 2 2 2 2 29 3 2" xfId="22601"/>
    <cellStyle name="Comma 2 2 2 2 29 3 3" xfId="27033"/>
    <cellStyle name="Comma 2 2 2 2 29 4" xfId="20389"/>
    <cellStyle name="Comma 2 2 2 2 29 5" xfId="24821"/>
    <cellStyle name="Comma 2 2 2 2 3" xfId="331"/>
    <cellStyle name="Comma 2 2 2 2 3 10" xfId="332"/>
    <cellStyle name="Comma 2 2 2 2 3 10 2" xfId="18175"/>
    <cellStyle name="Comma 2 2 2 2 3 10 2 2" xfId="22603"/>
    <cellStyle name="Comma 2 2 2 2 3 10 2 3" xfId="27035"/>
    <cellStyle name="Comma 2 2 2 2 3 10 3" xfId="20391"/>
    <cellStyle name="Comma 2 2 2 2 3 10 4" xfId="24823"/>
    <cellStyle name="Comma 2 2 2 2 3 11" xfId="333"/>
    <cellStyle name="Comma 2 2 2 2 3 11 2" xfId="18176"/>
    <cellStyle name="Comma 2 2 2 2 3 11 2 2" xfId="22604"/>
    <cellStyle name="Comma 2 2 2 2 3 11 2 3" xfId="27036"/>
    <cellStyle name="Comma 2 2 2 2 3 11 3" xfId="20392"/>
    <cellStyle name="Comma 2 2 2 2 3 11 4" xfId="24824"/>
    <cellStyle name="Comma 2 2 2 2 3 12" xfId="334"/>
    <cellStyle name="Comma 2 2 2 2 3 12 2" xfId="18177"/>
    <cellStyle name="Comma 2 2 2 2 3 12 2 2" xfId="22605"/>
    <cellStyle name="Comma 2 2 2 2 3 12 2 3" xfId="27037"/>
    <cellStyle name="Comma 2 2 2 2 3 12 3" xfId="20393"/>
    <cellStyle name="Comma 2 2 2 2 3 12 4" xfId="24825"/>
    <cellStyle name="Comma 2 2 2 2 3 13" xfId="335"/>
    <cellStyle name="Comma 2 2 2 2 3 13 2" xfId="18178"/>
    <cellStyle name="Comma 2 2 2 2 3 13 2 2" xfId="22606"/>
    <cellStyle name="Comma 2 2 2 2 3 13 2 3" xfId="27038"/>
    <cellStyle name="Comma 2 2 2 2 3 13 3" xfId="20394"/>
    <cellStyle name="Comma 2 2 2 2 3 13 4" xfId="24826"/>
    <cellStyle name="Comma 2 2 2 2 3 14" xfId="336"/>
    <cellStyle name="Comma 2 2 2 2 3 14 2" xfId="18179"/>
    <cellStyle name="Comma 2 2 2 2 3 14 2 2" xfId="22607"/>
    <cellStyle name="Comma 2 2 2 2 3 14 2 3" xfId="27039"/>
    <cellStyle name="Comma 2 2 2 2 3 14 3" xfId="20395"/>
    <cellStyle name="Comma 2 2 2 2 3 14 4" xfId="24827"/>
    <cellStyle name="Comma 2 2 2 2 3 15" xfId="337"/>
    <cellStyle name="Comma 2 2 2 2 3 15 2" xfId="18180"/>
    <cellStyle name="Comma 2 2 2 2 3 15 2 2" xfId="22608"/>
    <cellStyle name="Comma 2 2 2 2 3 15 2 3" xfId="27040"/>
    <cellStyle name="Comma 2 2 2 2 3 15 3" xfId="20396"/>
    <cellStyle name="Comma 2 2 2 2 3 15 4" xfId="24828"/>
    <cellStyle name="Comma 2 2 2 2 3 16" xfId="338"/>
    <cellStyle name="Comma 2 2 2 2 3 16 2" xfId="18181"/>
    <cellStyle name="Comma 2 2 2 2 3 16 2 2" xfId="22609"/>
    <cellStyle name="Comma 2 2 2 2 3 16 2 3" xfId="27041"/>
    <cellStyle name="Comma 2 2 2 2 3 16 3" xfId="20397"/>
    <cellStyle name="Comma 2 2 2 2 3 16 4" xfId="24829"/>
    <cellStyle name="Comma 2 2 2 2 3 17" xfId="339"/>
    <cellStyle name="Comma 2 2 2 2 3 17 2" xfId="18182"/>
    <cellStyle name="Comma 2 2 2 2 3 17 2 2" xfId="22610"/>
    <cellStyle name="Comma 2 2 2 2 3 17 2 3" xfId="27042"/>
    <cellStyle name="Comma 2 2 2 2 3 17 3" xfId="20398"/>
    <cellStyle name="Comma 2 2 2 2 3 17 4" xfId="24830"/>
    <cellStyle name="Comma 2 2 2 2 3 18" xfId="340"/>
    <cellStyle name="Comma 2 2 2 2 3 18 2" xfId="18183"/>
    <cellStyle name="Comma 2 2 2 2 3 18 2 2" xfId="22611"/>
    <cellStyle name="Comma 2 2 2 2 3 18 2 3" xfId="27043"/>
    <cellStyle name="Comma 2 2 2 2 3 18 3" xfId="20399"/>
    <cellStyle name="Comma 2 2 2 2 3 18 4" xfId="24831"/>
    <cellStyle name="Comma 2 2 2 2 3 19" xfId="341"/>
    <cellStyle name="Comma 2 2 2 2 3 19 2" xfId="18184"/>
    <cellStyle name="Comma 2 2 2 2 3 19 2 2" xfId="22612"/>
    <cellStyle name="Comma 2 2 2 2 3 19 2 3" xfId="27044"/>
    <cellStyle name="Comma 2 2 2 2 3 19 3" xfId="20400"/>
    <cellStyle name="Comma 2 2 2 2 3 19 4" xfId="24832"/>
    <cellStyle name="Comma 2 2 2 2 3 2" xfId="342"/>
    <cellStyle name="Comma 2 2 2 2 3 2 10" xfId="343"/>
    <cellStyle name="Comma 2 2 2 2 3 2 10 2" xfId="12436"/>
    <cellStyle name="Comma 2 2 2 2 3 2 10 2 2" xfId="19590"/>
    <cellStyle name="Comma 2 2 2 2 3 2 10 2 2 2" xfId="24018"/>
    <cellStyle name="Comma 2 2 2 2 3 2 10 2 2 3" xfId="28450"/>
    <cellStyle name="Comma 2 2 2 2 3 2 10 2 3" xfId="21805"/>
    <cellStyle name="Comma 2 2 2 2 3 2 10 2 4" xfId="26237"/>
    <cellStyle name="Comma 2 2 2 2 3 2 10 3" xfId="18186"/>
    <cellStyle name="Comma 2 2 2 2 3 2 10 3 2" xfId="22614"/>
    <cellStyle name="Comma 2 2 2 2 3 2 10 3 3" xfId="27046"/>
    <cellStyle name="Comma 2 2 2 2 3 2 10 4" xfId="20402"/>
    <cellStyle name="Comma 2 2 2 2 3 2 10 5" xfId="24834"/>
    <cellStyle name="Comma 2 2 2 2 3 2 11" xfId="344"/>
    <cellStyle name="Comma 2 2 2 2 3 2 11 2" xfId="12437"/>
    <cellStyle name="Comma 2 2 2 2 3 2 11 2 2" xfId="19591"/>
    <cellStyle name="Comma 2 2 2 2 3 2 11 2 2 2" xfId="24019"/>
    <cellStyle name="Comma 2 2 2 2 3 2 11 2 2 3" xfId="28451"/>
    <cellStyle name="Comma 2 2 2 2 3 2 11 2 3" xfId="21806"/>
    <cellStyle name="Comma 2 2 2 2 3 2 11 2 4" xfId="26238"/>
    <cellStyle name="Comma 2 2 2 2 3 2 11 3" xfId="18187"/>
    <cellStyle name="Comma 2 2 2 2 3 2 11 3 2" xfId="22615"/>
    <cellStyle name="Comma 2 2 2 2 3 2 11 3 3" xfId="27047"/>
    <cellStyle name="Comma 2 2 2 2 3 2 11 4" xfId="20403"/>
    <cellStyle name="Comma 2 2 2 2 3 2 11 5" xfId="24835"/>
    <cellStyle name="Comma 2 2 2 2 3 2 12" xfId="345"/>
    <cellStyle name="Comma 2 2 2 2 3 2 12 2" xfId="12438"/>
    <cellStyle name="Comma 2 2 2 2 3 2 12 2 2" xfId="19592"/>
    <cellStyle name="Comma 2 2 2 2 3 2 12 2 2 2" xfId="24020"/>
    <cellStyle name="Comma 2 2 2 2 3 2 12 2 2 3" xfId="28452"/>
    <cellStyle name="Comma 2 2 2 2 3 2 12 2 3" xfId="21807"/>
    <cellStyle name="Comma 2 2 2 2 3 2 12 2 4" xfId="26239"/>
    <cellStyle name="Comma 2 2 2 2 3 2 12 3" xfId="18188"/>
    <cellStyle name="Comma 2 2 2 2 3 2 12 3 2" xfId="22616"/>
    <cellStyle name="Comma 2 2 2 2 3 2 12 3 3" xfId="27048"/>
    <cellStyle name="Comma 2 2 2 2 3 2 12 4" xfId="20404"/>
    <cellStyle name="Comma 2 2 2 2 3 2 12 5" xfId="24836"/>
    <cellStyle name="Comma 2 2 2 2 3 2 13" xfId="346"/>
    <cellStyle name="Comma 2 2 2 2 3 2 13 2" xfId="12439"/>
    <cellStyle name="Comma 2 2 2 2 3 2 13 2 2" xfId="19593"/>
    <cellStyle name="Comma 2 2 2 2 3 2 13 2 2 2" xfId="24021"/>
    <cellStyle name="Comma 2 2 2 2 3 2 13 2 2 3" xfId="28453"/>
    <cellStyle name="Comma 2 2 2 2 3 2 13 2 3" xfId="21808"/>
    <cellStyle name="Comma 2 2 2 2 3 2 13 2 4" xfId="26240"/>
    <cellStyle name="Comma 2 2 2 2 3 2 13 3" xfId="18189"/>
    <cellStyle name="Comma 2 2 2 2 3 2 13 3 2" xfId="22617"/>
    <cellStyle name="Comma 2 2 2 2 3 2 13 3 3" xfId="27049"/>
    <cellStyle name="Comma 2 2 2 2 3 2 13 4" xfId="20405"/>
    <cellStyle name="Comma 2 2 2 2 3 2 13 5" xfId="24837"/>
    <cellStyle name="Comma 2 2 2 2 3 2 14" xfId="347"/>
    <cellStyle name="Comma 2 2 2 2 3 2 14 2" xfId="12440"/>
    <cellStyle name="Comma 2 2 2 2 3 2 14 2 2" xfId="19594"/>
    <cellStyle name="Comma 2 2 2 2 3 2 14 2 2 2" xfId="24022"/>
    <cellStyle name="Comma 2 2 2 2 3 2 14 2 2 3" xfId="28454"/>
    <cellStyle name="Comma 2 2 2 2 3 2 14 2 3" xfId="21809"/>
    <cellStyle name="Comma 2 2 2 2 3 2 14 2 4" xfId="26241"/>
    <cellStyle name="Comma 2 2 2 2 3 2 14 3" xfId="18190"/>
    <cellStyle name="Comma 2 2 2 2 3 2 14 3 2" xfId="22618"/>
    <cellStyle name="Comma 2 2 2 2 3 2 14 3 3" xfId="27050"/>
    <cellStyle name="Comma 2 2 2 2 3 2 14 4" xfId="20406"/>
    <cellStyle name="Comma 2 2 2 2 3 2 14 5" xfId="24838"/>
    <cellStyle name="Comma 2 2 2 2 3 2 15" xfId="348"/>
    <cellStyle name="Comma 2 2 2 2 3 2 15 2" xfId="12441"/>
    <cellStyle name="Comma 2 2 2 2 3 2 15 2 2" xfId="19595"/>
    <cellStyle name="Comma 2 2 2 2 3 2 15 2 2 2" xfId="24023"/>
    <cellStyle name="Comma 2 2 2 2 3 2 15 2 2 3" xfId="28455"/>
    <cellStyle name="Comma 2 2 2 2 3 2 15 2 3" xfId="21810"/>
    <cellStyle name="Comma 2 2 2 2 3 2 15 2 4" xfId="26242"/>
    <cellStyle name="Comma 2 2 2 2 3 2 15 3" xfId="18191"/>
    <cellStyle name="Comma 2 2 2 2 3 2 15 3 2" xfId="22619"/>
    <cellStyle name="Comma 2 2 2 2 3 2 15 3 3" xfId="27051"/>
    <cellStyle name="Comma 2 2 2 2 3 2 15 4" xfId="20407"/>
    <cellStyle name="Comma 2 2 2 2 3 2 15 5" xfId="24839"/>
    <cellStyle name="Comma 2 2 2 2 3 2 16" xfId="349"/>
    <cellStyle name="Comma 2 2 2 2 3 2 16 2" xfId="12442"/>
    <cellStyle name="Comma 2 2 2 2 3 2 16 2 2" xfId="19596"/>
    <cellStyle name="Comma 2 2 2 2 3 2 16 2 2 2" xfId="24024"/>
    <cellStyle name="Comma 2 2 2 2 3 2 16 2 2 3" xfId="28456"/>
    <cellStyle name="Comma 2 2 2 2 3 2 16 2 3" xfId="21811"/>
    <cellStyle name="Comma 2 2 2 2 3 2 16 2 4" xfId="26243"/>
    <cellStyle name="Comma 2 2 2 2 3 2 16 3" xfId="18192"/>
    <cellStyle name="Comma 2 2 2 2 3 2 16 3 2" xfId="22620"/>
    <cellStyle name="Comma 2 2 2 2 3 2 16 3 3" xfId="27052"/>
    <cellStyle name="Comma 2 2 2 2 3 2 16 4" xfId="20408"/>
    <cellStyle name="Comma 2 2 2 2 3 2 16 5" xfId="24840"/>
    <cellStyle name="Comma 2 2 2 2 3 2 17" xfId="350"/>
    <cellStyle name="Comma 2 2 2 2 3 2 17 2" xfId="12443"/>
    <cellStyle name="Comma 2 2 2 2 3 2 17 2 2" xfId="19597"/>
    <cellStyle name="Comma 2 2 2 2 3 2 17 2 2 2" xfId="24025"/>
    <cellStyle name="Comma 2 2 2 2 3 2 17 2 2 3" xfId="28457"/>
    <cellStyle name="Comma 2 2 2 2 3 2 17 2 3" xfId="21812"/>
    <cellStyle name="Comma 2 2 2 2 3 2 17 2 4" xfId="26244"/>
    <cellStyle name="Comma 2 2 2 2 3 2 17 3" xfId="18193"/>
    <cellStyle name="Comma 2 2 2 2 3 2 17 3 2" xfId="22621"/>
    <cellStyle name="Comma 2 2 2 2 3 2 17 3 3" xfId="27053"/>
    <cellStyle name="Comma 2 2 2 2 3 2 17 4" xfId="20409"/>
    <cellStyle name="Comma 2 2 2 2 3 2 17 5" xfId="24841"/>
    <cellStyle name="Comma 2 2 2 2 3 2 18" xfId="351"/>
    <cellStyle name="Comma 2 2 2 2 3 2 18 2" xfId="12444"/>
    <cellStyle name="Comma 2 2 2 2 3 2 18 2 2" xfId="19598"/>
    <cellStyle name="Comma 2 2 2 2 3 2 18 2 2 2" xfId="24026"/>
    <cellStyle name="Comma 2 2 2 2 3 2 18 2 2 3" xfId="28458"/>
    <cellStyle name="Comma 2 2 2 2 3 2 18 2 3" xfId="21813"/>
    <cellStyle name="Comma 2 2 2 2 3 2 18 2 4" xfId="26245"/>
    <cellStyle name="Comma 2 2 2 2 3 2 18 3" xfId="18194"/>
    <cellStyle name="Comma 2 2 2 2 3 2 18 3 2" xfId="22622"/>
    <cellStyle name="Comma 2 2 2 2 3 2 18 3 3" xfId="27054"/>
    <cellStyle name="Comma 2 2 2 2 3 2 18 4" xfId="20410"/>
    <cellStyle name="Comma 2 2 2 2 3 2 18 5" xfId="24842"/>
    <cellStyle name="Comma 2 2 2 2 3 2 19" xfId="352"/>
    <cellStyle name="Comma 2 2 2 2 3 2 19 2" xfId="12445"/>
    <cellStyle name="Comma 2 2 2 2 3 2 19 2 2" xfId="19599"/>
    <cellStyle name="Comma 2 2 2 2 3 2 19 2 2 2" xfId="24027"/>
    <cellStyle name="Comma 2 2 2 2 3 2 19 2 2 3" xfId="28459"/>
    <cellStyle name="Comma 2 2 2 2 3 2 19 2 3" xfId="21814"/>
    <cellStyle name="Comma 2 2 2 2 3 2 19 2 4" xfId="26246"/>
    <cellStyle name="Comma 2 2 2 2 3 2 19 3" xfId="18195"/>
    <cellStyle name="Comma 2 2 2 2 3 2 19 3 2" xfId="22623"/>
    <cellStyle name="Comma 2 2 2 2 3 2 19 3 3" xfId="27055"/>
    <cellStyle name="Comma 2 2 2 2 3 2 19 4" xfId="20411"/>
    <cellStyle name="Comma 2 2 2 2 3 2 19 5" xfId="24843"/>
    <cellStyle name="Comma 2 2 2 2 3 2 2" xfId="353"/>
    <cellStyle name="Comma 2 2 2 2 3 2 2 2" xfId="12446"/>
    <cellStyle name="Comma 2 2 2 2 3 2 2 2 2" xfId="19600"/>
    <cellStyle name="Comma 2 2 2 2 3 2 2 2 2 2" xfId="24028"/>
    <cellStyle name="Comma 2 2 2 2 3 2 2 2 2 3" xfId="28460"/>
    <cellStyle name="Comma 2 2 2 2 3 2 2 2 3" xfId="21815"/>
    <cellStyle name="Comma 2 2 2 2 3 2 2 2 4" xfId="26247"/>
    <cellStyle name="Comma 2 2 2 2 3 2 2 3" xfId="18196"/>
    <cellStyle name="Comma 2 2 2 2 3 2 2 3 2" xfId="22624"/>
    <cellStyle name="Comma 2 2 2 2 3 2 2 3 3" xfId="27056"/>
    <cellStyle name="Comma 2 2 2 2 3 2 2 4" xfId="20412"/>
    <cellStyle name="Comma 2 2 2 2 3 2 2 5" xfId="24844"/>
    <cellStyle name="Comma 2 2 2 2 3 2 20" xfId="354"/>
    <cellStyle name="Comma 2 2 2 2 3 2 20 2" xfId="12447"/>
    <cellStyle name="Comma 2 2 2 2 3 2 20 2 2" xfId="19601"/>
    <cellStyle name="Comma 2 2 2 2 3 2 20 2 2 2" xfId="24029"/>
    <cellStyle name="Comma 2 2 2 2 3 2 20 2 2 3" xfId="28461"/>
    <cellStyle name="Comma 2 2 2 2 3 2 20 2 3" xfId="21816"/>
    <cellStyle name="Comma 2 2 2 2 3 2 20 2 4" xfId="26248"/>
    <cellStyle name="Comma 2 2 2 2 3 2 20 3" xfId="18197"/>
    <cellStyle name="Comma 2 2 2 2 3 2 20 3 2" xfId="22625"/>
    <cellStyle name="Comma 2 2 2 2 3 2 20 3 3" xfId="27057"/>
    <cellStyle name="Comma 2 2 2 2 3 2 20 4" xfId="20413"/>
    <cellStyle name="Comma 2 2 2 2 3 2 20 5" xfId="24845"/>
    <cellStyle name="Comma 2 2 2 2 3 2 21" xfId="355"/>
    <cellStyle name="Comma 2 2 2 2 3 2 21 2" xfId="12448"/>
    <cellStyle name="Comma 2 2 2 2 3 2 21 2 2" xfId="19602"/>
    <cellStyle name="Comma 2 2 2 2 3 2 21 2 2 2" xfId="24030"/>
    <cellStyle name="Comma 2 2 2 2 3 2 21 2 2 3" xfId="28462"/>
    <cellStyle name="Comma 2 2 2 2 3 2 21 2 3" xfId="21817"/>
    <cellStyle name="Comma 2 2 2 2 3 2 21 2 4" xfId="26249"/>
    <cellStyle name="Comma 2 2 2 2 3 2 21 3" xfId="18198"/>
    <cellStyle name="Comma 2 2 2 2 3 2 21 3 2" xfId="22626"/>
    <cellStyle name="Comma 2 2 2 2 3 2 21 3 3" xfId="27058"/>
    <cellStyle name="Comma 2 2 2 2 3 2 21 4" xfId="20414"/>
    <cellStyle name="Comma 2 2 2 2 3 2 21 5" xfId="24846"/>
    <cellStyle name="Comma 2 2 2 2 3 2 22" xfId="356"/>
    <cellStyle name="Comma 2 2 2 2 3 2 22 2" xfId="12449"/>
    <cellStyle name="Comma 2 2 2 2 3 2 22 2 2" xfId="19603"/>
    <cellStyle name="Comma 2 2 2 2 3 2 22 2 2 2" xfId="24031"/>
    <cellStyle name="Comma 2 2 2 2 3 2 22 2 2 3" xfId="28463"/>
    <cellStyle name="Comma 2 2 2 2 3 2 22 2 3" xfId="21818"/>
    <cellStyle name="Comma 2 2 2 2 3 2 22 2 4" xfId="26250"/>
    <cellStyle name="Comma 2 2 2 2 3 2 22 3" xfId="18199"/>
    <cellStyle name="Comma 2 2 2 2 3 2 22 3 2" xfId="22627"/>
    <cellStyle name="Comma 2 2 2 2 3 2 22 3 3" xfId="27059"/>
    <cellStyle name="Comma 2 2 2 2 3 2 22 4" xfId="20415"/>
    <cellStyle name="Comma 2 2 2 2 3 2 22 5" xfId="24847"/>
    <cellStyle name="Comma 2 2 2 2 3 2 23" xfId="357"/>
    <cellStyle name="Comma 2 2 2 2 3 2 23 2" xfId="12450"/>
    <cellStyle name="Comma 2 2 2 2 3 2 23 2 2" xfId="19604"/>
    <cellStyle name="Comma 2 2 2 2 3 2 23 2 2 2" xfId="24032"/>
    <cellStyle name="Comma 2 2 2 2 3 2 23 2 2 3" xfId="28464"/>
    <cellStyle name="Comma 2 2 2 2 3 2 23 2 3" xfId="21819"/>
    <cellStyle name="Comma 2 2 2 2 3 2 23 2 4" xfId="26251"/>
    <cellStyle name="Comma 2 2 2 2 3 2 23 3" xfId="18200"/>
    <cellStyle name="Comma 2 2 2 2 3 2 23 3 2" xfId="22628"/>
    <cellStyle name="Comma 2 2 2 2 3 2 23 3 3" xfId="27060"/>
    <cellStyle name="Comma 2 2 2 2 3 2 23 4" xfId="20416"/>
    <cellStyle name="Comma 2 2 2 2 3 2 23 5" xfId="24848"/>
    <cellStyle name="Comma 2 2 2 2 3 2 24" xfId="358"/>
    <cellStyle name="Comma 2 2 2 2 3 2 24 2" xfId="12451"/>
    <cellStyle name="Comma 2 2 2 2 3 2 24 2 2" xfId="19605"/>
    <cellStyle name="Comma 2 2 2 2 3 2 24 2 2 2" xfId="24033"/>
    <cellStyle name="Comma 2 2 2 2 3 2 24 2 2 3" xfId="28465"/>
    <cellStyle name="Comma 2 2 2 2 3 2 24 2 3" xfId="21820"/>
    <cellStyle name="Comma 2 2 2 2 3 2 24 2 4" xfId="26252"/>
    <cellStyle name="Comma 2 2 2 2 3 2 24 3" xfId="18201"/>
    <cellStyle name="Comma 2 2 2 2 3 2 24 3 2" xfId="22629"/>
    <cellStyle name="Comma 2 2 2 2 3 2 24 3 3" xfId="27061"/>
    <cellStyle name="Comma 2 2 2 2 3 2 24 4" xfId="20417"/>
    <cellStyle name="Comma 2 2 2 2 3 2 24 5" xfId="24849"/>
    <cellStyle name="Comma 2 2 2 2 3 2 25" xfId="359"/>
    <cellStyle name="Comma 2 2 2 2 3 2 25 2" xfId="12452"/>
    <cellStyle name="Comma 2 2 2 2 3 2 25 2 2" xfId="19606"/>
    <cellStyle name="Comma 2 2 2 2 3 2 25 2 2 2" xfId="24034"/>
    <cellStyle name="Comma 2 2 2 2 3 2 25 2 2 3" xfId="28466"/>
    <cellStyle name="Comma 2 2 2 2 3 2 25 2 3" xfId="21821"/>
    <cellStyle name="Comma 2 2 2 2 3 2 25 2 4" xfId="26253"/>
    <cellStyle name="Comma 2 2 2 2 3 2 25 3" xfId="18202"/>
    <cellStyle name="Comma 2 2 2 2 3 2 25 3 2" xfId="22630"/>
    <cellStyle name="Comma 2 2 2 2 3 2 25 3 3" xfId="27062"/>
    <cellStyle name="Comma 2 2 2 2 3 2 25 4" xfId="20418"/>
    <cellStyle name="Comma 2 2 2 2 3 2 25 5" xfId="24850"/>
    <cellStyle name="Comma 2 2 2 2 3 2 26" xfId="360"/>
    <cellStyle name="Comma 2 2 2 2 3 2 26 2" xfId="12453"/>
    <cellStyle name="Comma 2 2 2 2 3 2 26 2 2" xfId="19607"/>
    <cellStyle name="Comma 2 2 2 2 3 2 26 2 2 2" xfId="24035"/>
    <cellStyle name="Comma 2 2 2 2 3 2 26 2 2 3" xfId="28467"/>
    <cellStyle name="Comma 2 2 2 2 3 2 26 2 3" xfId="21822"/>
    <cellStyle name="Comma 2 2 2 2 3 2 26 2 4" xfId="26254"/>
    <cellStyle name="Comma 2 2 2 2 3 2 26 3" xfId="18203"/>
    <cellStyle name="Comma 2 2 2 2 3 2 26 3 2" xfId="22631"/>
    <cellStyle name="Comma 2 2 2 2 3 2 26 3 3" xfId="27063"/>
    <cellStyle name="Comma 2 2 2 2 3 2 26 4" xfId="20419"/>
    <cellStyle name="Comma 2 2 2 2 3 2 26 5" xfId="24851"/>
    <cellStyle name="Comma 2 2 2 2 3 2 27" xfId="361"/>
    <cellStyle name="Comma 2 2 2 2 3 2 27 2" xfId="12454"/>
    <cellStyle name="Comma 2 2 2 2 3 2 27 2 2" xfId="19608"/>
    <cellStyle name="Comma 2 2 2 2 3 2 27 2 2 2" xfId="24036"/>
    <cellStyle name="Comma 2 2 2 2 3 2 27 2 2 3" xfId="28468"/>
    <cellStyle name="Comma 2 2 2 2 3 2 27 2 3" xfId="21823"/>
    <cellStyle name="Comma 2 2 2 2 3 2 27 2 4" xfId="26255"/>
    <cellStyle name="Comma 2 2 2 2 3 2 27 3" xfId="18204"/>
    <cellStyle name="Comma 2 2 2 2 3 2 27 3 2" xfId="22632"/>
    <cellStyle name="Comma 2 2 2 2 3 2 27 3 3" xfId="27064"/>
    <cellStyle name="Comma 2 2 2 2 3 2 27 4" xfId="20420"/>
    <cellStyle name="Comma 2 2 2 2 3 2 27 5" xfId="24852"/>
    <cellStyle name="Comma 2 2 2 2 3 2 28" xfId="362"/>
    <cellStyle name="Comma 2 2 2 2 3 2 28 2" xfId="12455"/>
    <cellStyle name="Comma 2 2 2 2 3 2 28 2 2" xfId="19609"/>
    <cellStyle name="Comma 2 2 2 2 3 2 28 2 2 2" xfId="24037"/>
    <cellStyle name="Comma 2 2 2 2 3 2 28 2 2 3" xfId="28469"/>
    <cellStyle name="Comma 2 2 2 2 3 2 28 2 3" xfId="21824"/>
    <cellStyle name="Comma 2 2 2 2 3 2 28 2 4" xfId="26256"/>
    <cellStyle name="Comma 2 2 2 2 3 2 28 3" xfId="18205"/>
    <cellStyle name="Comma 2 2 2 2 3 2 28 3 2" xfId="22633"/>
    <cellStyle name="Comma 2 2 2 2 3 2 28 3 3" xfId="27065"/>
    <cellStyle name="Comma 2 2 2 2 3 2 28 4" xfId="20421"/>
    <cellStyle name="Comma 2 2 2 2 3 2 28 5" xfId="24853"/>
    <cellStyle name="Comma 2 2 2 2 3 2 29" xfId="363"/>
    <cellStyle name="Comma 2 2 2 2 3 2 29 2" xfId="12456"/>
    <cellStyle name="Comma 2 2 2 2 3 2 29 2 2" xfId="19610"/>
    <cellStyle name="Comma 2 2 2 2 3 2 29 2 2 2" xfId="24038"/>
    <cellStyle name="Comma 2 2 2 2 3 2 29 2 2 3" xfId="28470"/>
    <cellStyle name="Comma 2 2 2 2 3 2 29 2 3" xfId="21825"/>
    <cellStyle name="Comma 2 2 2 2 3 2 29 2 4" xfId="26257"/>
    <cellStyle name="Comma 2 2 2 2 3 2 29 3" xfId="18206"/>
    <cellStyle name="Comma 2 2 2 2 3 2 29 3 2" xfId="22634"/>
    <cellStyle name="Comma 2 2 2 2 3 2 29 3 3" xfId="27066"/>
    <cellStyle name="Comma 2 2 2 2 3 2 29 4" xfId="20422"/>
    <cellStyle name="Comma 2 2 2 2 3 2 29 5" xfId="24854"/>
    <cellStyle name="Comma 2 2 2 2 3 2 3" xfId="364"/>
    <cellStyle name="Comma 2 2 2 2 3 2 3 2" xfId="12457"/>
    <cellStyle name="Comma 2 2 2 2 3 2 3 2 2" xfId="19611"/>
    <cellStyle name="Comma 2 2 2 2 3 2 3 2 2 2" xfId="24039"/>
    <cellStyle name="Comma 2 2 2 2 3 2 3 2 2 3" xfId="28471"/>
    <cellStyle name="Comma 2 2 2 2 3 2 3 2 3" xfId="21826"/>
    <cellStyle name="Comma 2 2 2 2 3 2 3 2 4" xfId="26258"/>
    <cellStyle name="Comma 2 2 2 2 3 2 3 3" xfId="18207"/>
    <cellStyle name="Comma 2 2 2 2 3 2 3 3 2" xfId="22635"/>
    <cellStyle name="Comma 2 2 2 2 3 2 3 3 3" xfId="27067"/>
    <cellStyle name="Comma 2 2 2 2 3 2 3 4" xfId="20423"/>
    <cellStyle name="Comma 2 2 2 2 3 2 3 5" xfId="24855"/>
    <cellStyle name="Comma 2 2 2 2 3 2 30" xfId="365"/>
    <cellStyle name="Comma 2 2 2 2 3 2 30 2" xfId="12458"/>
    <cellStyle name="Comma 2 2 2 2 3 2 30 2 2" xfId="19612"/>
    <cellStyle name="Comma 2 2 2 2 3 2 30 2 2 2" xfId="24040"/>
    <cellStyle name="Comma 2 2 2 2 3 2 30 2 2 3" xfId="28472"/>
    <cellStyle name="Comma 2 2 2 2 3 2 30 2 3" xfId="21827"/>
    <cellStyle name="Comma 2 2 2 2 3 2 30 2 4" xfId="26259"/>
    <cellStyle name="Comma 2 2 2 2 3 2 30 3" xfId="18208"/>
    <cellStyle name="Comma 2 2 2 2 3 2 30 3 2" xfId="22636"/>
    <cellStyle name="Comma 2 2 2 2 3 2 30 3 3" xfId="27068"/>
    <cellStyle name="Comma 2 2 2 2 3 2 30 4" xfId="20424"/>
    <cellStyle name="Comma 2 2 2 2 3 2 30 5" xfId="24856"/>
    <cellStyle name="Comma 2 2 2 2 3 2 31" xfId="366"/>
    <cellStyle name="Comma 2 2 2 2 3 2 31 2" xfId="12459"/>
    <cellStyle name="Comma 2 2 2 2 3 2 31 2 2" xfId="19613"/>
    <cellStyle name="Comma 2 2 2 2 3 2 31 2 2 2" xfId="24041"/>
    <cellStyle name="Comma 2 2 2 2 3 2 31 2 2 3" xfId="28473"/>
    <cellStyle name="Comma 2 2 2 2 3 2 31 2 3" xfId="21828"/>
    <cellStyle name="Comma 2 2 2 2 3 2 31 2 4" xfId="26260"/>
    <cellStyle name="Comma 2 2 2 2 3 2 31 3" xfId="18209"/>
    <cellStyle name="Comma 2 2 2 2 3 2 31 3 2" xfId="22637"/>
    <cellStyle name="Comma 2 2 2 2 3 2 31 3 3" xfId="27069"/>
    <cellStyle name="Comma 2 2 2 2 3 2 31 4" xfId="20425"/>
    <cellStyle name="Comma 2 2 2 2 3 2 31 5" xfId="24857"/>
    <cellStyle name="Comma 2 2 2 2 3 2 32" xfId="367"/>
    <cellStyle name="Comma 2 2 2 2 3 2 32 2" xfId="12460"/>
    <cellStyle name="Comma 2 2 2 2 3 2 32 2 2" xfId="19614"/>
    <cellStyle name="Comma 2 2 2 2 3 2 32 2 2 2" xfId="24042"/>
    <cellStyle name="Comma 2 2 2 2 3 2 32 2 2 3" xfId="28474"/>
    <cellStyle name="Comma 2 2 2 2 3 2 32 2 3" xfId="21829"/>
    <cellStyle name="Comma 2 2 2 2 3 2 32 2 4" xfId="26261"/>
    <cellStyle name="Comma 2 2 2 2 3 2 32 3" xfId="18210"/>
    <cellStyle name="Comma 2 2 2 2 3 2 32 3 2" xfId="22638"/>
    <cellStyle name="Comma 2 2 2 2 3 2 32 3 3" xfId="27070"/>
    <cellStyle name="Comma 2 2 2 2 3 2 32 4" xfId="20426"/>
    <cellStyle name="Comma 2 2 2 2 3 2 32 5" xfId="24858"/>
    <cellStyle name="Comma 2 2 2 2 3 2 33" xfId="368"/>
    <cellStyle name="Comma 2 2 2 2 3 2 33 2" xfId="12461"/>
    <cellStyle name="Comma 2 2 2 2 3 2 33 2 2" xfId="19615"/>
    <cellStyle name="Comma 2 2 2 2 3 2 33 2 2 2" xfId="24043"/>
    <cellStyle name="Comma 2 2 2 2 3 2 33 2 2 3" xfId="28475"/>
    <cellStyle name="Comma 2 2 2 2 3 2 33 2 3" xfId="21830"/>
    <cellStyle name="Comma 2 2 2 2 3 2 33 2 4" xfId="26262"/>
    <cellStyle name="Comma 2 2 2 2 3 2 33 3" xfId="18211"/>
    <cellStyle name="Comma 2 2 2 2 3 2 33 3 2" xfId="22639"/>
    <cellStyle name="Comma 2 2 2 2 3 2 33 3 3" xfId="27071"/>
    <cellStyle name="Comma 2 2 2 2 3 2 33 4" xfId="20427"/>
    <cellStyle name="Comma 2 2 2 2 3 2 33 5" xfId="24859"/>
    <cellStyle name="Comma 2 2 2 2 3 2 34" xfId="369"/>
    <cellStyle name="Comma 2 2 2 2 3 2 34 2" xfId="12462"/>
    <cellStyle name="Comma 2 2 2 2 3 2 34 2 2" xfId="19616"/>
    <cellStyle name="Comma 2 2 2 2 3 2 34 2 2 2" xfId="24044"/>
    <cellStyle name="Comma 2 2 2 2 3 2 34 2 2 3" xfId="28476"/>
    <cellStyle name="Comma 2 2 2 2 3 2 34 2 3" xfId="21831"/>
    <cellStyle name="Comma 2 2 2 2 3 2 34 2 4" xfId="26263"/>
    <cellStyle name="Comma 2 2 2 2 3 2 34 3" xfId="18212"/>
    <cellStyle name="Comma 2 2 2 2 3 2 34 3 2" xfId="22640"/>
    <cellStyle name="Comma 2 2 2 2 3 2 34 3 3" xfId="27072"/>
    <cellStyle name="Comma 2 2 2 2 3 2 34 4" xfId="20428"/>
    <cellStyle name="Comma 2 2 2 2 3 2 34 5" xfId="24860"/>
    <cellStyle name="Comma 2 2 2 2 3 2 35" xfId="370"/>
    <cellStyle name="Comma 2 2 2 2 3 2 35 2" xfId="12463"/>
    <cellStyle name="Comma 2 2 2 2 3 2 35 2 2" xfId="19617"/>
    <cellStyle name="Comma 2 2 2 2 3 2 35 2 2 2" xfId="24045"/>
    <cellStyle name="Comma 2 2 2 2 3 2 35 2 2 3" xfId="28477"/>
    <cellStyle name="Comma 2 2 2 2 3 2 35 2 3" xfId="21832"/>
    <cellStyle name="Comma 2 2 2 2 3 2 35 2 4" xfId="26264"/>
    <cellStyle name="Comma 2 2 2 2 3 2 35 3" xfId="18213"/>
    <cellStyle name="Comma 2 2 2 2 3 2 35 3 2" xfId="22641"/>
    <cellStyle name="Comma 2 2 2 2 3 2 35 3 3" xfId="27073"/>
    <cellStyle name="Comma 2 2 2 2 3 2 35 4" xfId="20429"/>
    <cellStyle name="Comma 2 2 2 2 3 2 35 5" xfId="24861"/>
    <cellStyle name="Comma 2 2 2 2 3 2 36" xfId="371"/>
    <cellStyle name="Comma 2 2 2 2 3 2 36 2" xfId="12464"/>
    <cellStyle name="Comma 2 2 2 2 3 2 36 2 2" xfId="19618"/>
    <cellStyle name="Comma 2 2 2 2 3 2 36 2 2 2" xfId="24046"/>
    <cellStyle name="Comma 2 2 2 2 3 2 36 2 2 3" xfId="28478"/>
    <cellStyle name="Comma 2 2 2 2 3 2 36 2 3" xfId="21833"/>
    <cellStyle name="Comma 2 2 2 2 3 2 36 2 4" xfId="26265"/>
    <cellStyle name="Comma 2 2 2 2 3 2 36 3" xfId="18214"/>
    <cellStyle name="Comma 2 2 2 2 3 2 36 3 2" xfId="22642"/>
    <cellStyle name="Comma 2 2 2 2 3 2 36 3 3" xfId="27074"/>
    <cellStyle name="Comma 2 2 2 2 3 2 36 4" xfId="20430"/>
    <cellStyle name="Comma 2 2 2 2 3 2 36 5" xfId="24862"/>
    <cellStyle name="Comma 2 2 2 2 3 2 37" xfId="372"/>
    <cellStyle name="Comma 2 2 2 2 3 2 37 2" xfId="12465"/>
    <cellStyle name="Comma 2 2 2 2 3 2 37 2 2" xfId="19619"/>
    <cellStyle name="Comma 2 2 2 2 3 2 37 2 2 2" xfId="24047"/>
    <cellStyle name="Comma 2 2 2 2 3 2 37 2 2 3" xfId="28479"/>
    <cellStyle name="Comma 2 2 2 2 3 2 37 2 3" xfId="21834"/>
    <cellStyle name="Comma 2 2 2 2 3 2 37 2 4" xfId="26266"/>
    <cellStyle name="Comma 2 2 2 2 3 2 37 3" xfId="18215"/>
    <cellStyle name="Comma 2 2 2 2 3 2 37 3 2" xfId="22643"/>
    <cellStyle name="Comma 2 2 2 2 3 2 37 3 3" xfId="27075"/>
    <cellStyle name="Comma 2 2 2 2 3 2 37 4" xfId="20431"/>
    <cellStyle name="Comma 2 2 2 2 3 2 37 5" xfId="24863"/>
    <cellStyle name="Comma 2 2 2 2 3 2 38" xfId="373"/>
    <cellStyle name="Comma 2 2 2 2 3 2 38 2" xfId="12466"/>
    <cellStyle name="Comma 2 2 2 2 3 2 38 2 2" xfId="19620"/>
    <cellStyle name="Comma 2 2 2 2 3 2 38 2 2 2" xfId="24048"/>
    <cellStyle name="Comma 2 2 2 2 3 2 38 2 2 3" xfId="28480"/>
    <cellStyle name="Comma 2 2 2 2 3 2 38 2 3" xfId="21835"/>
    <cellStyle name="Comma 2 2 2 2 3 2 38 2 4" xfId="26267"/>
    <cellStyle name="Comma 2 2 2 2 3 2 38 3" xfId="18216"/>
    <cellStyle name="Comma 2 2 2 2 3 2 38 3 2" xfId="22644"/>
    <cellStyle name="Comma 2 2 2 2 3 2 38 3 3" xfId="27076"/>
    <cellStyle name="Comma 2 2 2 2 3 2 38 4" xfId="20432"/>
    <cellStyle name="Comma 2 2 2 2 3 2 38 5" xfId="24864"/>
    <cellStyle name="Comma 2 2 2 2 3 2 39" xfId="374"/>
    <cellStyle name="Comma 2 2 2 2 3 2 39 2" xfId="12467"/>
    <cellStyle name="Comma 2 2 2 2 3 2 39 2 2" xfId="19621"/>
    <cellStyle name="Comma 2 2 2 2 3 2 39 2 2 2" xfId="24049"/>
    <cellStyle name="Comma 2 2 2 2 3 2 39 2 2 3" xfId="28481"/>
    <cellStyle name="Comma 2 2 2 2 3 2 39 2 3" xfId="21836"/>
    <cellStyle name="Comma 2 2 2 2 3 2 39 2 4" xfId="26268"/>
    <cellStyle name="Comma 2 2 2 2 3 2 39 3" xfId="18217"/>
    <cellStyle name="Comma 2 2 2 2 3 2 39 3 2" xfId="22645"/>
    <cellStyle name="Comma 2 2 2 2 3 2 39 3 3" xfId="27077"/>
    <cellStyle name="Comma 2 2 2 2 3 2 39 4" xfId="20433"/>
    <cellStyle name="Comma 2 2 2 2 3 2 39 5" xfId="24865"/>
    <cellStyle name="Comma 2 2 2 2 3 2 4" xfId="375"/>
    <cellStyle name="Comma 2 2 2 2 3 2 4 2" xfId="12468"/>
    <cellStyle name="Comma 2 2 2 2 3 2 4 2 2" xfId="19622"/>
    <cellStyle name="Comma 2 2 2 2 3 2 4 2 2 2" xfId="24050"/>
    <cellStyle name="Comma 2 2 2 2 3 2 4 2 2 3" xfId="28482"/>
    <cellStyle name="Comma 2 2 2 2 3 2 4 2 3" xfId="21837"/>
    <cellStyle name="Comma 2 2 2 2 3 2 4 2 4" xfId="26269"/>
    <cellStyle name="Comma 2 2 2 2 3 2 4 3" xfId="18218"/>
    <cellStyle name="Comma 2 2 2 2 3 2 4 3 2" xfId="22646"/>
    <cellStyle name="Comma 2 2 2 2 3 2 4 3 3" xfId="27078"/>
    <cellStyle name="Comma 2 2 2 2 3 2 4 4" xfId="20434"/>
    <cellStyle name="Comma 2 2 2 2 3 2 4 5" xfId="24866"/>
    <cellStyle name="Comma 2 2 2 2 3 2 40" xfId="376"/>
    <cellStyle name="Comma 2 2 2 2 3 2 40 2" xfId="12469"/>
    <cellStyle name="Comma 2 2 2 2 3 2 40 2 2" xfId="19623"/>
    <cellStyle name="Comma 2 2 2 2 3 2 40 2 2 2" xfId="24051"/>
    <cellStyle name="Comma 2 2 2 2 3 2 40 2 2 3" xfId="28483"/>
    <cellStyle name="Comma 2 2 2 2 3 2 40 2 3" xfId="21838"/>
    <cellStyle name="Comma 2 2 2 2 3 2 40 2 4" xfId="26270"/>
    <cellStyle name="Comma 2 2 2 2 3 2 40 3" xfId="18219"/>
    <cellStyle name="Comma 2 2 2 2 3 2 40 3 2" xfId="22647"/>
    <cellStyle name="Comma 2 2 2 2 3 2 40 3 3" xfId="27079"/>
    <cellStyle name="Comma 2 2 2 2 3 2 40 4" xfId="20435"/>
    <cellStyle name="Comma 2 2 2 2 3 2 40 5" xfId="24867"/>
    <cellStyle name="Comma 2 2 2 2 3 2 41" xfId="377"/>
    <cellStyle name="Comma 2 2 2 2 3 2 41 2" xfId="12470"/>
    <cellStyle name="Comma 2 2 2 2 3 2 41 2 2" xfId="19624"/>
    <cellStyle name="Comma 2 2 2 2 3 2 41 2 2 2" xfId="24052"/>
    <cellStyle name="Comma 2 2 2 2 3 2 41 2 2 3" xfId="28484"/>
    <cellStyle name="Comma 2 2 2 2 3 2 41 2 3" xfId="21839"/>
    <cellStyle name="Comma 2 2 2 2 3 2 41 2 4" xfId="26271"/>
    <cellStyle name="Comma 2 2 2 2 3 2 41 3" xfId="18220"/>
    <cellStyle name="Comma 2 2 2 2 3 2 41 3 2" xfId="22648"/>
    <cellStyle name="Comma 2 2 2 2 3 2 41 3 3" xfId="27080"/>
    <cellStyle name="Comma 2 2 2 2 3 2 41 4" xfId="20436"/>
    <cellStyle name="Comma 2 2 2 2 3 2 41 5" xfId="24868"/>
    <cellStyle name="Comma 2 2 2 2 3 2 42" xfId="378"/>
    <cellStyle name="Comma 2 2 2 2 3 2 42 2" xfId="12471"/>
    <cellStyle name="Comma 2 2 2 2 3 2 42 2 2" xfId="19625"/>
    <cellStyle name="Comma 2 2 2 2 3 2 42 2 2 2" xfId="24053"/>
    <cellStyle name="Comma 2 2 2 2 3 2 42 2 2 3" xfId="28485"/>
    <cellStyle name="Comma 2 2 2 2 3 2 42 2 3" xfId="21840"/>
    <cellStyle name="Comma 2 2 2 2 3 2 42 2 4" xfId="26272"/>
    <cellStyle name="Comma 2 2 2 2 3 2 42 3" xfId="18221"/>
    <cellStyle name="Comma 2 2 2 2 3 2 42 3 2" xfId="22649"/>
    <cellStyle name="Comma 2 2 2 2 3 2 42 3 3" xfId="27081"/>
    <cellStyle name="Comma 2 2 2 2 3 2 42 4" xfId="20437"/>
    <cellStyle name="Comma 2 2 2 2 3 2 42 5" xfId="24869"/>
    <cellStyle name="Comma 2 2 2 2 3 2 43" xfId="379"/>
    <cellStyle name="Comma 2 2 2 2 3 2 43 2" xfId="12472"/>
    <cellStyle name="Comma 2 2 2 2 3 2 43 2 2" xfId="19626"/>
    <cellStyle name="Comma 2 2 2 2 3 2 43 2 2 2" xfId="24054"/>
    <cellStyle name="Comma 2 2 2 2 3 2 43 2 2 3" xfId="28486"/>
    <cellStyle name="Comma 2 2 2 2 3 2 43 2 3" xfId="21841"/>
    <cellStyle name="Comma 2 2 2 2 3 2 43 2 4" xfId="26273"/>
    <cellStyle name="Comma 2 2 2 2 3 2 43 3" xfId="18222"/>
    <cellStyle name="Comma 2 2 2 2 3 2 43 3 2" xfId="22650"/>
    <cellStyle name="Comma 2 2 2 2 3 2 43 3 3" xfId="27082"/>
    <cellStyle name="Comma 2 2 2 2 3 2 43 4" xfId="20438"/>
    <cellStyle name="Comma 2 2 2 2 3 2 43 5" xfId="24870"/>
    <cellStyle name="Comma 2 2 2 2 3 2 44" xfId="380"/>
    <cellStyle name="Comma 2 2 2 2 3 2 44 2" xfId="12473"/>
    <cellStyle name="Comma 2 2 2 2 3 2 44 2 2" xfId="19627"/>
    <cellStyle name="Comma 2 2 2 2 3 2 44 2 2 2" xfId="24055"/>
    <cellStyle name="Comma 2 2 2 2 3 2 44 2 2 3" xfId="28487"/>
    <cellStyle name="Comma 2 2 2 2 3 2 44 2 3" xfId="21842"/>
    <cellStyle name="Comma 2 2 2 2 3 2 44 2 4" xfId="26274"/>
    <cellStyle name="Comma 2 2 2 2 3 2 44 3" xfId="18223"/>
    <cellStyle name="Comma 2 2 2 2 3 2 44 3 2" xfId="22651"/>
    <cellStyle name="Comma 2 2 2 2 3 2 44 3 3" xfId="27083"/>
    <cellStyle name="Comma 2 2 2 2 3 2 44 4" xfId="20439"/>
    <cellStyle name="Comma 2 2 2 2 3 2 44 5" xfId="24871"/>
    <cellStyle name="Comma 2 2 2 2 3 2 45" xfId="381"/>
    <cellStyle name="Comma 2 2 2 2 3 2 45 2" xfId="12474"/>
    <cellStyle name="Comma 2 2 2 2 3 2 45 2 2" xfId="19628"/>
    <cellStyle name="Comma 2 2 2 2 3 2 45 2 2 2" xfId="24056"/>
    <cellStyle name="Comma 2 2 2 2 3 2 45 2 2 3" xfId="28488"/>
    <cellStyle name="Comma 2 2 2 2 3 2 45 2 3" xfId="21843"/>
    <cellStyle name="Comma 2 2 2 2 3 2 45 2 4" xfId="26275"/>
    <cellStyle name="Comma 2 2 2 2 3 2 45 3" xfId="18224"/>
    <cellStyle name="Comma 2 2 2 2 3 2 45 3 2" xfId="22652"/>
    <cellStyle name="Comma 2 2 2 2 3 2 45 3 3" xfId="27084"/>
    <cellStyle name="Comma 2 2 2 2 3 2 45 4" xfId="20440"/>
    <cellStyle name="Comma 2 2 2 2 3 2 45 5" xfId="24872"/>
    <cellStyle name="Comma 2 2 2 2 3 2 46" xfId="382"/>
    <cellStyle name="Comma 2 2 2 2 3 2 46 2" xfId="12475"/>
    <cellStyle name="Comma 2 2 2 2 3 2 46 2 2" xfId="19629"/>
    <cellStyle name="Comma 2 2 2 2 3 2 46 2 2 2" xfId="24057"/>
    <cellStyle name="Comma 2 2 2 2 3 2 46 2 2 3" xfId="28489"/>
    <cellStyle name="Comma 2 2 2 2 3 2 46 2 3" xfId="21844"/>
    <cellStyle name="Comma 2 2 2 2 3 2 46 2 4" xfId="26276"/>
    <cellStyle name="Comma 2 2 2 2 3 2 46 3" xfId="18225"/>
    <cellStyle name="Comma 2 2 2 2 3 2 46 3 2" xfId="22653"/>
    <cellStyle name="Comma 2 2 2 2 3 2 46 3 3" xfId="27085"/>
    <cellStyle name="Comma 2 2 2 2 3 2 46 4" xfId="20441"/>
    <cellStyle name="Comma 2 2 2 2 3 2 46 5" xfId="24873"/>
    <cellStyle name="Comma 2 2 2 2 3 2 47" xfId="383"/>
    <cellStyle name="Comma 2 2 2 2 3 2 47 2" xfId="12476"/>
    <cellStyle name="Comma 2 2 2 2 3 2 47 2 2" xfId="19630"/>
    <cellStyle name="Comma 2 2 2 2 3 2 47 2 2 2" xfId="24058"/>
    <cellStyle name="Comma 2 2 2 2 3 2 47 2 2 3" xfId="28490"/>
    <cellStyle name="Comma 2 2 2 2 3 2 47 2 3" xfId="21845"/>
    <cellStyle name="Comma 2 2 2 2 3 2 47 2 4" xfId="26277"/>
    <cellStyle name="Comma 2 2 2 2 3 2 47 3" xfId="18226"/>
    <cellStyle name="Comma 2 2 2 2 3 2 47 3 2" xfId="22654"/>
    <cellStyle name="Comma 2 2 2 2 3 2 47 3 3" xfId="27086"/>
    <cellStyle name="Comma 2 2 2 2 3 2 47 4" xfId="20442"/>
    <cellStyle name="Comma 2 2 2 2 3 2 47 5" xfId="24874"/>
    <cellStyle name="Comma 2 2 2 2 3 2 48" xfId="384"/>
    <cellStyle name="Comma 2 2 2 2 3 2 48 2" xfId="12477"/>
    <cellStyle name="Comma 2 2 2 2 3 2 48 2 2" xfId="19631"/>
    <cellStyle name="Comma 2 2 2 2 3 2 48 2 2 2" xfId="24059"/>
    <cellStyle name="Comma 2 2 2 2 3 2 48 2 2 3" xfId="28491"/>
    <cellStyle name="Comma 2 2 2 2 3 2 48 2 3" xfId="21846"/>
    <cellStyle name="Comma 2 2 2 2 3 2 48 2 4" xfId="26278"/>
    <cellStyle name="Comma 2 2 2 2 3 2 48 3" xfId="18227"/>
    <cellStyle name="Comma 2 2 2 2 3 2 48 3 2" xfId="22655"/>
    <cellStyle name="Comma 2 2 2 2 3 2 48 3 3" xfId="27087"/>
    <cellStyle name="Comma 2 2 2 2 3 2 48 4" xfId="20443"/>
    <cellStyle name="Comma 2 2 2 2 3 2 48 5" xfId="24875"/>
    <cellStyle name="Comma 2 2 2 2 3 2 49" xfId="385"/>
    <cellStyle name="Comma 2 2 2 2 3 2 49 2" xfId="12478"/>
    <cellStyle name="Comma 2 2 2 2 3 2 49 2 2" xfId="19632"/>
    <cellStyle name="Comma 2 2 2 2 3 2 49 2 2 2" xfId="24060"/>
    <cellStyle name="Comma 2 2 2 2 3 2 49 2 2 3" xfId="28492"/>
    <cellStyle name="Comma 2 2 2 2 3 2 49 2 3" xfId="21847"/>
    <cellStyle name="Comma 2 2 2 2 3 2 49 2 4" xfId="26279"/>
    <cellStyle name="Comma 2 2 2 2 3 2 49 3" xfId="18228"/>
    <cellStyle name="Comma 2 2 2 2 3 2 49 3 2" xfId="22656"/>
    <cellStyle name="Comma 2 2 2 2 3 2 49 3 3" xfId="27088"/>
    <cellStyle name="Comma 2 2 2 2 3 2 49 4" xfId="20444"/>
    <cellStyle name="Comma 2 2 2 2 3 2 49 5" xfId="24876"/>
    <cellStyle name="Comma 2 2 2 2 3 2 5" xfId="386"/>
    <cellStyle name="Comma 2 2 2 2 3 2 5 2" xfId="12479"/>
    <cellStyle name="Comma 2 2 2 2 3 2 5 2 2" xfId="19633"/>
    <cellStyle name="Comma 2 2 2 2 3 2 5 2 2 2" xfId="24061"/>
    <cellStyle name="Comma 2 2 2 2 3 2 5 2 2 3" xfId="28493"/>
    <cellStyle name="Comma 2 2 2 2 3 2 5 2 3" xfId="21848"/>
    <cellStyle name="Comma 2 2 2 2 3 2 5 2 4" xfId="26280"/>
    <cellStyle name="Comma 2 2 2 2 3 2 5 3" xfId="18229"/>
    <cellStyle name="Comma 2 2 2 2 3 2 5 3 2" xfId="22657"/>
    <cellStyle name="Comma 2 2 2 2 3 2 5 3 3" xfId="27089"/>
    <cellStyle name="Comma 2 2 2 2 3 2 5 4" xfId="20445"/>
    <cellStyle name="Comma 2 2 2 2 3 2 5 5" xfId="24877"/>
    <cellStyle name="Comma 2 2 2 2 3 2 50" xfId="387"/>
    <cellStyle name="Comma 2 2 2 2 3 2 50 2" xfId="12480"/>
    <cellStyle name="Comma 2 2 2 2 3 2 50 2 2" xfId="19634"/>
    <cellStyle name="Comma 2 2 2 2 3 2 50 2 2 2" xfId="24062"/>
    <cellStyle name="Comma 2 2 2 2 3 2 50 2 2 3" xfId="28494"/>
    <cellStyle name="Comma 2 2 2 2 3 2 50 2 3" xfId="21849"/>
    <cellStyle name="Comma 2 2 2 2 3 2 50 2 4" xfId="26281"/>
    <cellStyle name="Comma 2 2 2 2 3 2 50 3" xfId="18230"/>
    <cellStyle name="Comma 2 2 2 2 3 2 50 3 2" xfId="22658"/>
    <cellStyle name="Comma 2 2 2 2 3 2 50 3 3" xfId="27090"/>
    <cellStyle name="Comma 2 2 2 2 3 2 50 4" xfId="20446"/>
    <cellStyle name="Comma 2 2 2 2 3 2 50 5" xfId="24878"/>
    <cellStyle name="Comma 2 2 2 2 3 2 51" xfId="388"/>
    <cellStyle name="Comma 2 2 2 2 3 2 51 2" xfId="12481"/>
    <cellStyle name="Comma 2 2 2 2 3 2 51 2 2" xfId="19635"/>
    <cellStyle name="Comma 2 2 2 2 3 2 51 2 2 2" xfId="24063"/>
    <cellStyle name="Comma 2 2 2 2 3 2 51 2 2 3" xfId="28495"/>
    <cellStyle name="Comma 2 2 2 2 3 2 51 2 3" xfId="21850"/>
    <cellStyle name="Comma 2 2 2 2 3 2 51 2 4" xfId="26282"/>
    <cellStyle name="Comma 2 2 2 2 3 2 51 3" xfId="18231"/>
    <cellStyle name="Comma 2 2 2 2 3 2 51 3 2" xfId="22659"/>
    <cellStyle name="Comma 2 2 2 2 3 2 51 3 3" xfId="27091"/>
    <cellStyle name="Comma 2 2 2 2 3 2 51 4" xfId="20447"/>
    <cellStyle name="Comma 2 2 2 2 3 2 51 5" xfId="24879"/>
    <cellStyle name="Comma 2 2 2 2 3 2 52" xfId="389"/>
    <cellStyle name="Comma 2 2 2 2 3 2 52 2" xfId="12482"/>
    <cellStyle name="Comma 2 2 2 2 3 2 52 2 2" xfId="19636"/>
    <cellStyle name="Comma 2 2 2 2 3 2 52 2 2 2" xfId="24064"/>
    <cellStyle name="Comma 2 2 2 2 3 2 52 2 2 3" xfId="28496"/>
    <cellStyle name="Comma 2 2 2 2 3 2 52 2 3" xfId="21851"/>
    <cellStyle name="Comma 2 2 2 2 3 2 52 2 4" xfId="26283"/>
    <cellStyle name="Comma 2 2 2 2 3 2 52 3" xfId="18232"/>
    <cellStyle name="Comma 2 2 2 2 3 2 52 3 2" xfId="22660"/>
    <cellStyle name="Comma 2 2 2 2 3 2 52 3 3" xfId="27092"/>
    <cellStyle name="Comma 2 2 2 2 3 2 52 4" xfId="20448"/>
    <cellStyle name="Comma 2 2 2 2 3 2 52 5" xfId="24880"/>
    <cellStyle name="Comma 2 2 2 2 3 2 53" xfId="390"/>
    <cellStyle name="Comma 2 2 2 2 3 2 53 2" xfId="12483"/>
    <cellStyle name="Comma 2 2 2 2 3 2 53 2 2" xfId="19637"/>
    <cellStyle name="Comma 2 2 2 2 3 2 53 2 2 2" xfId="24065"/>
    <cellStyle name="Comma 2 2 2 2 3 2 53 2 2 3" xfId="28497"/>
    <cellStyle name="Comma 2 2 2 2 3 2 53 2 3" xfId="21852"/>
    <cellStyle name="Comma 2 2 2 2 3 2 53 2 4" xfId="26284"/>
    <cellStyle name="Comma 2 2 2 2 3 2 53 3" xfId="18233"/>
    <cellStyle name="Comma 2 2 2 2 3 2 53 3 2" xfId="22661"/>
    <cellStyle name="Comma 2 2 2 2 3 2 53 3 3" xfId="27093"/>
    <cellStyle name="Comma 2 2 2 2 3 2 53 4" xfId="20449"/>
    <cellStyle name="Comma 2 2 2 2 3 2 53 5" xfId="24881"/>
    <cellStyle name="Comma 2 2 2 2 3 2 54" xfId="391"/>
    <cellStyle name="Comma 2 2 2 2 3 2 54 2" xfId="12484"/>
    <cellStyle name="Comma 2 2 2 2 3 2 54 2 2" xfId="19638"/>
    <cellStyle name="Comma 2 2 2 2 3 2 54 2 2 2" xfId="24066"/>
    <cellStyle name="Comma 2 2 2 2 3 2 54 2 2 3" xfId="28498"/>
    <cellStyle name="Comma 2 2 2 2 3 2 54 2 3" xfId="21853"/>
    <cellStyle name="Comma 2 2 2 2 3 2 54 2 4" xfId="26285"/>
    <cellStyle name="Comma 2 2 2 2 3 2 54 3" xfId="18234"/>
    <cellStyle name="Comma 2 2 2 2 3 2 54 3 2" xfId="22662"/>
    <cellStyle name="Comma 2 2 2 2 3 2 54 3 3" xfId="27094"/>
    <cellStyle name="Comma 2 2 2 2 3 2 54 4" xfId="20450"/>
    <cellStyle name="Comma 2 2 2 2 3 2 54 5" xfId="24882"/>
    <cellStyle name="Comma 2 2 2 2 3 2 55" xfId="392"/>
    <cellStyle name="Comma 2 2 2 2 3 2 55 2" xfId="12485"/>
    <cellStyle name="Comma 2 2 2 2 3 2 55 2 2" xfId="19639"/>
    <cellStyle name="Comma 2 2 2 2 3 2 55 2 2 2" xfId="24067"/>
    <cellStyle name="Comma 2 2 2 2 3 2 55 2 2 3" xfId="28499"/>
    <cellStyle name="Comma 2 2 2 2 3 2 55 2 3" xfId="21854"/>
    <cellStyle name="Comma 2 2 2 2 3 2 55 2 4" xfId="26286"/>
    <cellStyle name="Comma 2 2 2 2 3 2 55 3" xfId="18235"/>
    <cellStyle name="Comma 2 2 2 2 3 2 55 3 2" xfId="22663"/>
    <cellStyle name="Comma 2 2 2 2 3 2 55 3 3" xfId="27095"/>
    <cellStyle name="Comma 2 2 2 2 3 2 55 4" xfId="20451"/>
    <cellStyle name="Comma 2 2 2 2 3 2 55 5" xfId="24883"/>
    <cellStyle name="Comma 2 2 2 2 3 2 56" xfId="393"/>
    <cellStyle name="Comma 2 2 2 2 3 2 56 2" xfId="12486"/>
    <cellStyle name="Comma 2 2 2 2 3 2 56 2 2" xfId="19640"/>
    <cellStyle name="Comma 2 2 2 2 3 2 56 2 2 2" xfId="24068"/>
    <cellStyle name="Comma 2 2 2 2 3 2 56 2 2 3" xfId="28500"/>
    <cellStyle name="Comma 2 2 2 2 3 2 56 2 3" xfId="21855"/>
    <cellStyle name="Comma 2 2 2 2 3 2 56 2 4" xfId="26287"/>
    <cellStyle name="Comma 2 2 2 2 3 2 56 3" xfId="18236"/>
    <cellStyle name="Comma 2 2 2 2 3 2 56 3 2" xfId="22664"/>
    <cellStyle name="Comma 2 2 2 2 3 2 56 3 3" xfId="27096"/>
    <cellStyle name="Comma 2 2 2 2 3 2 56 4" xfId="20452"/>
    <cellStyle name="Comma 2 2 2 2 3 2 56 5" xfId="24884"/>
    <cellStyle name="Comma 2 2 2 2 3 2 57" xfId="394"/>
    <cellStyle name="Comma 2 2 2 2 3 2 57 2" xfId="12487"/>
    <cellStyle name="Comma 2 2 2 2 3 2 57 2 2" xfId="19641"/>
    <cellStyle name="Comma 2 2 2 2 3 2 57 2 2 2" xfId="24069"/>
    <cellStyle name="Comma 2 2 2 2 3 2 57 2 2 3" xfId="28501"/>
    <cellStyle name="Comma 2 2 2 2 3 2 57 2 3" xfId="21856"/>
    <cellStyle name="Comma 2 2 2 2 3 2 57 2 4" xfId="26288"/>
    <cellStyle name="Comma 2 2 2 2 3 2 57 3" xfId="18237"/>
    <cellStyle name="Comma 2 2 2 2 3 2 57 3 2" xfId="22665"/>
    <cellStyle name="Comma 2 2 2 2 3 2 57 3 3" xfId="27097"/>
    <cellStyle name="Comma 2 2 2 2 3 2 57 4" xfId="20453"/>
    <cellStyle name="Comma 2 2 2 2 3 2 57 5" xfId="24885"/>
    <cellStyle name="Comma 2 2 2 2 3 2 58" xfId="395"/>
    <cellStyle name="Comma 2 2 2 2 3 2 58 2" xfId="12488"/>
    <cellStyle name="Comma 2 2 2 2 3 2 58 2 2" xfId="19642"/>
    <cellStyle name="Comma 2 2 2 2 3 2 58 2 2 2" xfId="24070"/>
    <cellStyle name="Comma 2 2 2 2 3 2 58 2 2 3" xfId="28502"/>
    <cellStyle name="Comma 2 2 2 2 3 2 58 2 3" xfId="21857"/>
    <cellStyle name="Comma 2 2 2 2 3 2 58 2 4" xfId="26289"/>
    <cellStyle name="Comma 2 2 2 2 3 2 58 3" xfId="18238"/>
    <cellStyle name="Comma 2 2 2 2 3 2 58 3 2" xfId="22666"/>
    <cellStyle name="Comma 2 2 2 2 3 2 58 3 3" xfId="27098"/>
    <cellStyle name="Comma 2 2 2 2 3 2 58 4" xfId="20454"/>
    <cellStyle name="Comma 2 2 2 2 3 2 58 5" xfId="24886"/>
    <cellStyle name="Comma 2 2 2 2 3 2 59" xfId="396"/>
    <cellStyle name="Comma 2 2 2 2 3 2 59 2" xfId="12489"/>
    <cellStyle name="Comma 2 2 2 2 3 2 59 2 2" xfId="19643"/>
    <cellStyle name="Comma 2 2 2 2 3 2 59 2 2 2" xfId="24071"/>
    <cellStyle name="Comma 2 2 2 2 3 2 59 2 2 3" xfId="28503"/>
    <cellStyle name="Comma 2 2 2 2 3 2 59 2 3" xfId="21858"/>
    <cellStyle name="Comma 2 2 2 2 3 2 59 2 4" xfId="26290"/>
    <cellStyle name="Comma 2 2 2 2 3 2 59 3" xfId="18239"/>
    <cellStyle name="Comma 2 2 2 2 3 2 59 3 2" xfId="22667"/>
    <cellStyle name="Comma 2 2 2 2 3 2 59 3 3" xfId="27099"/>
    <cellStyle name="Comma 2 2 2 2 3 2 59 4" xfId="20455"/>
    <cellStyle name="Comma 2 2 2 2 3 2 59 5" xfId="24887"/>
    <cellStyle name="Comma 2 2 2 2 3 2 6" xfId="397"/>
    <cellStyle name="Comma 2 2 2 2 3 2 6 2" xfId="12490"/>
    <cellStyle name="Comma 2 2 2 2 3 2 6 2 2" xfId="19644"/>
    <cellStyle name="Comma 2 2 2 2 3 2 6 2 2 2" xfId="24072"/>
    <cellStyle name="Comma 2 2 2 2 3 2 6 2 2 3" xfId="28504"/>
    <cellStyle name="Comma 2 2 2 2 3 2 6 2 3" xfId="21859"/>
    <cellStyle name="Comma 2 2 2 2 3 2 6 2 4" xfId="26291"/>
    <cellStyle name="Comma 2 2 2 2 3 2 6 3" xfId="18240"/>
    <cellStyle name="Comma 2 2 2 2 3 2 6 3 2" xfId="22668"/>
    <cellStyle name="Comma 2 2 2 2 3 2 6 3 3" xfId="27100"/>
    <cellStyle name="Comma 2 2 2 2 3 2 6 4" xfId="20456"/>
    <cellStyle name="Comma 2 2 2 2 3 2 6 5" xfId="24888"/>
    <cellStyle name="Comma 2 2 2 2 3 2 60" xfId="398"/>
    <cellStyle name="Comma 2 2 2 2 3 2 60 2" xfId="12491"/>
    <cellStyle name="Comma 2 2 2 2 3 2 60 2 2" xfId="19645"/>
    <cellStyle name="Comma 2 2 2 2 3 2 60 2 2 2" xfId="24073"/>
    <cellStyle name="Comma 2 2 2 2 3 2 60 2 2 3" xfId="28505"/>
    <cellStyle name="Comma 2 2 2 2 3 2 60 2 3" xfId="21860"/>
    <cellStyle name="Comma 2 2 2 2 3 2 60 2 4" xfId="26292"/>
    <cellStyle name="Comma 2 2 2 2 3 2 60 3" xfId="18241"/>
    <cellStyle name="Comma 2 2 2 2 3 2 60 3 2" xfId="22669"/>
    <cellStyle name="Comma 2 2 2 2 3 2 60 3 3" xfId="27101"/>
    <cellStyle name="Comma 2 2 2 2 3 2 60 4" xfId="20457"/>
    <cellStyle name="Comma 2 2 2 2 3 2 60 5" xfId="24889"/>
    <cellStyle name="Comma 2 2 2 2 3 2 61" xfId="399"/>
    <cellStyle name="Comma 2 2 2 2 3 2 61 2" xfId="12492"/>
    <cellStyle name="Comma 2 2 2 2 3 2 61 2 2" xfId="19646"/>
    <cellStyle name="Comma 2 2 2 2 3 2 61 2 2 2" xfId="24074"/>
    <cellStyle name="Comma 2 2 2 2 3 2 61 2 2 3" xfId="28506"/>
    <cellStyle name="Comma 2 2 2 2 3 2 61 2 3" xfId="21861"/>
    <cellStyle name="Comma 2 2 2 2 3 2 61 2 4" xfId="26293"/>
    <cellStyle name="Comma 2 2 2 2 3 2 61 3" xfId="18242"/>
    <cellStyle name="Comma 2 2 2 2 3 2 61 3 2" xfId="22670"/>
    <cellStyle name="Comma 2 2 2 2 3 2 61 3 3" xfId="27102"/>
    <cellStyle name="Comma 2 2 2 2 3 2 61 4" xfId="20458"/>
    <cellStyle name="Comma 2 2 2 2 3 2 61 5" xfId="24890"/>
    <cellStyle name="Comma 2 2 2 2 3 2 62" xfId="400"/>
    <cellStyle name="Comma 2 2 2 2 3 2 62 2" xfId="12493"/>
    <cellStyle name="Comma 2 2 2 2 3 2 62 2 2" xfId="19647"/>
    <cellStyle name="Comma 2 2 2 2 3 2 62 2 2 2" xfId="24075"/>
    <cellStyle name="Comma 2 2 2 2 3 2 62 2 2 3" xfId="28507"/>
    <cellStyle name="Comma 2 2 2 2 3 2 62 2 3" xfId="21862"/>
    <cellStyle name="Comma 2 2 2 2 3 2 62 2 4" xfId="26294"/>
    <cellStyle name="Comma 2 2 2 2 3 2 62 3" xfId="18243"/>
    <cellStyle name="Comma 2 2 2 2 3 2 62 3 2" xfId="22671"/>
    <cellStyle name="Comma 2 2 2 2 3 2 62 3 3" xfId="27103"/>
    <cellStyle name="Comma 2 2 2 2 3 2 62 4" xfId="20459"/>
    <cellStyle name="Comma 2 2 2 2 3 2 62 5" xfId="24891"/>
    <cellStyle name="Comma 2 2 2 2 3 2 63" xfId="401"/>
    <cellStyle name="Comma 2 2 2 2 3 2 63 2" xfId="12494"/>
    <cellStyle name="Comma 2 2 2 2 3 2 63 2 2" xfId="19648"/>
    <cellStyle name="Comma 2 2 2 2 3 2 63 2 2 2" xfId="24076"/>
    <cellStyle name="Comma 2 2 2 2 3 2 63 2 2 3" xfId="28508"/>
    <cellStyle name="Comma 2 2 2 2 3 2 63 2 3" xfId="21863"/>
    <cellStyle name="Comma 2 2 2 2 3 2 63 2 4" xfId="26295"/>
    <cellStyle name="Comma 2 2 2 2 3 2 63 3" xfId="18244"/>
    <cellStyle name="Comma 2 2 2 2 3 2 63 3 2" xfId="22672"/>
    <cellStyle name="Comma 2 2 2 2 3 2 63 3 3" xfId="27104"/>
    <cellStyle name="Comma 2 2 2 2 3 2 63 4" xfId="20460"/>
    <cellStyle name="Comma 2 2 2 2 3 2 63 5" xfId="24892"/>
    <cellStyle name="Comma 2 2 2 2 3 2 64" xfId="402"/>
    <cellStyle name="Comma 2 2 2 2 3 2 64 2" xfId="12495"/>
    <cellStyle name="Comma 2 2 2 2 3 2 64 2 2" xfId="19649"/>
    <cellStyle name="Comma 2 2 2 2 3 2 64 2 2 2" xfId="24077"/>
    <cellStyle name="Comma 2 2 2 2 3 2 64 2 2 3" xfId="28509"/>
    <cellStyle name="Comma 2 2 2 2 3 2 64 2 3" xfId="21864"/>
    <cellStyle name="Comma 2 2 2 2 3 2 64 2 4" xfId="26296"/>
    <cellStyle name="Comma 2 2 2 2 3 2 64 3" xfId="18245"/>
    <cellStyle name="Comma 2 2 2 2 3 2 64 3 2" xfId="22673"/>
    <cellStyle name="Comma 2 2 2 2 3 2 64 3 3" xfId="27105"/>
    <cellStyle name="Comma 2 2 2 2 3 2 64 4" xfId="20461"/>
    <cellStyle name="Comma 2 2 2 2 3 2 64 5" xfId="24893"/>
    <cellStyle name="Comma 2 2 2 2 3 2 65" xfId="403"/>
    <cellStyle name="Comma 2 2 2 2 3 2 65 2" xfId="12496"/>
    <cellStyle name="Comma 2 2 2 2 3 2 65 2 2" xfId="19650"/>
    <cellStyle name="Comma 2 2 2 2 3 2 65 2 2 2" xfId="24078"/>
    <cellStyle name="Comma 2 2 2 2 3 2 65 2 2 3" xfId="28510"/>
    <cellStyle name="Comma 2 2 2 2 3 2 65 2 3" xfId="21865"/>
    <cellStyle name="Comma 2 2 2 2 3 2 65 2 4" xfId="26297"/>
    <cellStyle name="Comma 2 2 2 2 3 2 65 3" xfId="18246"/>
    <cellStyle name="Comma 2 2 2 2 3 2 65 3 2" xfId="22674"/>
    <cellStyle name="Comma 2 2 2 2 3 2 65 3 3" xfId="27106"/>
    <cellStyle name="Comma 2 2 2 2 3 2 65 4" xfId="20462"/>
    <cellStyle name="Comma 2 2 2 2 3 2 65 5" xfId="24894"/>
    <cellStyle name="Comma 2 2 2 2 3 2 66" xfId="404"/>
    <cellStyle name="Comma 2 2 2 2 3 2 66 2" xfId="12497"/>
    <cellStyle name="Comma 2 2 2 2 3 2 66 2 2" xfId="19651"/>
    <cellStyle name="Comma 2 2 2 2 3 2 66 2 2 2" xfId="24079"/>
    <cellStyle name="Comma 2 2 2 2 3 2 66 2 2 3" xfId="28511"/>
    <cellStyle name="Comma 2 2 2 2 3 2 66 2 3" xfId="21866"/>
    <cellStyle name="Comma 2 2 2 2 3 2 66 2 4" xfId="26298"/>
    <cellStyle name="Comma 2 2 2 2 3 2 66 3" xfId="18247"/>
    <cellStyle name="Comma 2 2 2 2 3 2 66 3 2" xfId="22675"/>
    <cellStyle name="Comma 2 2 2 2 3 2 66 3 3" xfId="27107"/>
    <cellStyle name="Comma 2 2 2 2 3 2 66 4" xfId="20463"/>
    <cellStyle name="Comma 2 2 2 2 3 2 66 5" xfId="24895"/>
    <cellStyle name="Comma 2 2 2 2 3 2 67" xfId="405"/>
    <cellStyle name="Comma 2 2 2 2 3 2 67 2" xfId="12498"/>
    <cellStyle name="Comma 2 2 2 2 3 2 67 2 2" xfId="19652"/>
    <cellStyle name="Comma 2 2 2 2 3 2 67 2 2 2" xfId="24080"/>
    <cellStyle name="Comma 2 2 2 2 3 2 67 2 2 3" xfId="28512"/>
    <cellStyle name="Comma 2 2 2 2 3 2 67 2 3" xfId="21867"/>
    <cellStyle name="Comma 2 2 2 2 3 2 67 2 4" xfId="26299"/>
    <cellStyle name="Comma 2 2 2 2 3 2 67 3" xfId="18248"/>
    <cellStyle name="Comma 2 2 2 2 3 2 67 3 2" xfId="22676"/>
    <cellStyle name="Comma 2 2 2 2 3 2 67 3 3" xfId="27108"/>
    <cellStyle name="Comma 2 2 2 2 3 2 67 4" xfId="20464"/>
    <cellStyle name="Comma 2 2 2 2 3 2 67 5" xfId="24896"/>
    <cellStyle name="Comma 2 2 2 2 3 2 68" xfId="406"/>
    <cellStyle name="Comma 2 2 2 2 3 2 68 2" xfId="12499"/>
    <cellStyle name="Comma 2 2 2 2 3 2 68 2 2" xfId="19653"/>
    <cellStyle name="Comma 2 2 2 2 3 2 68 2 2 2" xfId="24081"/>
    <cellStyle name="Comma 2 2 2 2 3 2 68 2 2 3" xfId="28513"/>
    <cellStyle name="Comma 2 2 2 2 3 2 68 2 3" xfId="21868"/>
    <cellStyle name="Comma 2 2 2 2 3 2 68 2 4" xfId="26300"/>
    <cellStyle name="Comma 2 2 2 2 3 2 68 3" xfId="18249"/>
    <cellStyle name="Comma 2 2 2 2 3 2 68 3 2" xfId="22677"/>
    <cellStyle name="Comma 2 2 2 2 3 2 68 3 3" xfId="27109"/>
    <cellStyle name="Comma 2 2 2 2 3 2 68 4" xfId="20465"/>
    <cellStyle name="Comma 2 2 2 2 3 2 68 5" xfId="24897"/>
    <cellStyle name="Comma 2 2 2 2 3 2 69" xfId="18185"/>
    <cellStyle name="Comma 2 2 2 2 3 2 69 2" xfId="22613"/>
    <cellStyle name="Comma 2 2 2 2 3 2 69 3" xfId="27045"/>
    <cellStyle name="Comma 2 2 2 2 3 2 7" xfId="407"/>
    <cellStyle name="Comma 2 2 2 2 3 2 7 2" xfId="12500"/>
    <cellStyle name="Comma 2 2 2 2 3 2 7 2 2" xfId="19654"/>
    <cellStyle name="Comma 2 2 2 2 3 2 7 2 2 2" xfId="24082"/>
    <cellStyle name="Comma 2 2 2 2 3 2 7 2 2 3" xfId="28514"/>
    <cellStyle name="Comma 2 2 2 2 3 2 7 2 3" xfId="21869"/>
    <cellStyle name="Comma 2 2 2 2 3 2 7 2 4" xfId="26301"/>
    <cellStyle name="Comma 2 2 2 2 3 2 7 3" xfId="18250"/>
    <cellStyle name="Comma 2 2 2 2 3 2 7 3 2" xfId="22678"/>
    <cellStyle name="Comma 2 2 2 2 3 2 7 3 3" xfId="27110"/>
    <cellStyle name="Comma 2 2 2 2 3 2 7 4" xfId="20466"/>
    <cellStyle name="Comma 2 2 2 2 3 2 7 5" xfId="24898"/>
    <cellStyle name="Comma 2 2 2 2 3 2 70" xfId="20401"/>
    <cellStyle name="Comma 2 2 2 2 3 2 71" xfId="24833"/>
    <cellStyle name="Comma 2 2 2 2 3 2 8" xfId="408"/>
    <cellStyle name="Comma 2 2 2 2 3 2 8 2" xfId="12501"/>
    <cellStyle name="Comma 2 2 2 2 3 2 8 2 2" xfId="19655"/>
    <cellStyle name="Comma 2 2 2 2 3 2 8 2 2 2" xfId="24083"/>
    <cellStyle name="Comma 2 2 2 2 3 2 8 2 2 3" xfId="28515"/>
    <cellStyle name="Comma 2 2 2 2 3 2 8 2 3" xfId="21870"/>
    <cellStyle name="Comma 2 2 2 2 3 2 8 2 4" xfId="26302"/>
    <cellStyle name="Comma 2 2 2 2 3 2 8 3" xfId="18251"/>
    <cellStyle name="Comma 2 2 2 2 3 2 8 3 2" xfId="22679"/>
    <cellStyle name="Comma 2 2 2 2 3 2 8 3 3" xfId="27111"/>
    <cellStyle name="Comma 2 2 2 2 3 2 8 4" xfId="20467"/>
    <cellStyle name="Comma 2 2 2 2 3 2 8 5" xfId="24899"/>
    <cellStyle name="Comma 2 2 2 2 3 2 9" xfId="409"/>
    <cellStyle name="Comma 2 2 2 2 3 2 9 2" xfId="12502"/>
    <cellStyle name="Comma 2 2 2 2 3 2 9 2 2" xfId="19656"/>
    <cellStyle name="Comma 2 2 2 2 3 2 9 2 2 2" xfId="24084"/>
    <cellStyle name="Comma 2 2 2 2 3 2 9 2 2 3" xfId="28516"/>
    <cellStyle name="Comma 2 2 2 2 3 2 9 2 3" xfId="21871"/>
    <cellStyle name="Comma 2 2 2 2 3 2 9 2 4" xfId="26303"/>
    <cellStyle name="Comma 2 2 2 2 3 2 9 3" xfId="18252"/>
    <cellStyle name="Comma 2 2 2 2 3 2 9 3 2" xfId="22680"/>
    <cellStyle name="Comma 2 2 2 2 3 2 9 3 3" xfId="27112"/>
    <cellStyle name="Comma 2 2 2 2 3 2 9 4" xfId="20468"/>
    <cellStyle name="Comma 2 2 2 2 3 2 9 5" xfId="24900"/>
    <cellStyle name="Comma 2 2 2 2 3 2_Previous P&amp;L" xfId="16370"/>
    <cellStyle name="Comma 2 2 2 2 3 20" xfId="410"/>
    <cellStyle name="Comma 2 2 2 2 3 20 2" xfId="18253"/>
    <cellStyle name="Comma 2 2 2 2 3 20 2 2" xfId="22681"/>
    <cellStyle name="Comma 2 2 2 2 3 20 2 3" xfId="27113"/>
    <cellStyle name="Comma 2 2 2 2 3 20 3" xfId="20469"/>
    <cellStyle name="Comma 2 2 2 2 3 20 4" xfId="24901"/>
    <cellStyle name="Comma 2 2 2 2 3 21" xfId="411"/>
    <cellStyle name="Comma 2 2 2 2 3 21 2" xfId="18254"/>
    <cellStyle name="Comma 2 2 2 2 3 21 2 2" xfId="22682"/>
    <cellStyle name="Comma 2 2 2 2 3 21 2 3" xfId="27114"/>
    <cellStyle name="Comma 2 2 2 2 3 21 3" xfId="20470"/>
    <cellStyle name="Comma 2 2 2 2 3 21 4" xfId="24902"/>
    <cellStyle name="Comma 2 2 2 2 3 22" xfId="412"/>
    <cellStyle name="Comma 2 2 2 2 3 22 2" xfId="18255"/>
    <cellStyle name="Comma 2 2 2 2 3 22 2 2" xfId="22683"/>
    <cellStyle name="Comma 2 2 2 2 3 22 2 3" xfId="27115"/>
    <cellStyle name="Comma 2 2 2 2 3 22 3" xfId="20471"/>
    <cellStyle name="Comma 2 2 2 2 3 22 4" xfId="24903"/>
    <cellStyle name="Comma 2 2 2 2 3 23" xfId="413"/>
    <cellStyle name="Comma 2 2 2 2 3 23 2" xfId="18256"/>
    <cellStyle name="Comma 2 2 2 2 3 23 2 2" xfId="22684"/>
    <cellStyle name="Comma 2 2 2 2 3 23 2 3" xfId="27116"/>
    <cellStyle name="Comma 2 2 2 2 3 23 3" xfId="20472"/>
    <cellStyle name="Comma 2 2 2 2 3 23 4" xfId="24904"/>
    <cellStyle name="Comma 2 2 2 2 3 24" xfId="414"/>
    <cellStyle name="Comma 2 2 2 2 3 24 2" xfId="18257"/>
    <cellStyle name="Comma 2 2 2 2 3 24 2 2" xfId="22685"/>
    <cellStyle name="Comma 2 2 2 2 3 24 2 3" xfId="27117"/>
    <cellStyle name="Comma 2 2 2 2 3 24 3" xfId="20473"/>
    <cellStyle name="Comma 2 2 2 2 3 24 4" xfId="24905"/>
    <cellStyle name="Comma 2 2 2 2 3 25" xfId="415"/>
    <cellStyle name="Comma 2 2 2 2 3 25 2" xfId="18258"/>
    <cellStyle name="Comma 2 2 2 2 3 25 2 2" xfId="22686"/>
    <cellStyle name="Comma 2 2 2 2 3 25 2 3" xfId="27118"/>
    <cellStyle name="Comma 2 2 2 2 3 25 3" xfId="20474"/>
    <cellStyle name="Comma 2 2 2 2 3 25 4" xfId="24906"/>
    <cellStyle name="Comma 2 2 2 2 3 26" xfId="416"/>
    <cellStyle name="Comma 2 2 2 2 3 26 2" xfId="18259"/>
    <cellStyle name="Comma 2 2 2 2 3 26 2 2" xfId="22687"/>
    <cellStyle name="Comma 2 2 2 2 3 26 2 3" xfId="27119"/>
    <cellStyle name="Comma 2 2 2 2 3 26 3" xfId="20475"/>
    <cellStyle name="Comma 2 2 2 2 3 26 4" xfId="24907"/>
    <cellStyle name="Comma 2 2 2 2 3 27" xfId="417"/>
    <cellStyle name="Comma 2 2 2 2 3 27 2" xfId="18260"/>
    <cellStyle name="Comma 2 2 2 2 3 27 2 2" xfId="22688"/>
    <cellStyle name="Comma 2 2 2 2 3 27 2 3" xfId="27120"/>
    <cellStyle name="Comma 2 2 2 2 3 27 3" xfId="20476"/>
    <cellStyle name="Comma 2 2 2 2 3 27 4" xfId="24908"/>
    <cellStyle name="Comma 2 2 2 2 3 28" xfId="418"/>
    <cellStyle name="Comma 2 2 2 2 3 28 2" xfId="18261"/>
    <cellStyle name="Comma 2 2 2 2 3 28 2 2" xfId="22689"/>
    <cellStyle name="Comma 2 2 2 2 3 28 2 3" xfId="27121"/>
    <cellStyle name="Comma 2 2 2 2 3 28 3" xfId="20477"/>
    <cellStyle name="Comma 2 2 2 2 3 28 4" xfId="24909"/>
    <cellStyle name="Comma 2 2 2 2 3 29" xfId="419"/>
    <cellStyle name="Comma 2 2 2 2 3 29 2" xfId="18262"/>
    <cellStyle name="Comma 2 2 2 2 3 29 2 2" xfId="22690"/>
    <cellStyle name="Comma 2 2 2 2 3 29 2 3" xfId="27122"/>
    <cellStyle name="Comma 2 2 2 2 3 29 3" xfId="20478"/>
    <cellStyle name="Comma 2 2 2 2 3 29 4" xfId="24910"/>
    <cellStyle name="Comma 2 2 2 2 3 3" xfId="420"/>
    <cellStyle name="Comma 2 2 2 2 3 3 2" xfId="18263"/>
    <cellStyle name="Comma 2 2 2 2 3 3 2 2" xfId="22691"/>
    <cellStyle name="Comma 2 2 2 2 3 3 2 3" xfId="27123"/>
    <cellStyle name="Comma 2 2 2 2 3 3 3" xfId="20479"/>
    <cellStyle name="Comma 2 2 2 2 3 3 4" xfId="24911"/>
    <cellStyle name="Comma 2 2 2 2 3 30" xfId="421"/>
    <cellStyle name="Comma 2 2 2 2 3 30 2" xfId="18264"/>
    <cellStyle name="Comma 2 2 2 2 3 30 2 2" xfId="22692"/>
    <cellStyle name="Comma 2 2 2 2 3 30 2 3" xfId="27124"/>
    <cellStyle name="Comma 2 2 2 2 3 30 3" xfId="20480"/>
    <cellStyle name="Comma 2 2 2 2 3 30 4" xfId="24912"/>
    <cellStyle name="Comma 2 2 2 2 3 31" xfId="422"/>
    <cellStyle name="Comma 2 2 2 2 3 31 2" xfId="18265"/>
    <cellStyle name="Comma 2 2 2 2 3 31 2 2" xfId="22693"/>
    <cellStyle name="Comma 2 2 2 2 3 31 2 3" xfId="27125"/>
    <cellStyle name="Comma 2 2 2 2 3 31 3" xfId="20481"/>
    <cellStyle name="Comma 2 2 2 2 3 31 4" xfId="24913"/>
    <cellStyle name="Comma 2 2 2 2 3 32" xfId="423"/>
    <cellStyle name="Comma 2 2 2 2 3 32 2" xfId="18266"/>
    <cellStyle name="Comma 2 2 2 2 3 32 2 2" xfId="22694"/>
    <cellStyle name="Comma 2 2 2 2 3 32 2 3" xfId="27126"/>
    <cellStyle name="Comma 2 2 2 2 3 32 3" xfId="20482"/>
    <cellStyle name="Comma 2 2 2 2 3 32 4" xfId="24914"/>
    <cellStyle name="Comma 2 2 2 2 3 33" xfId="424"/>
    <cellStyle name="Comma 2 2 2 2 3 33 2" xfId="18267"/>
    <cellStyle name="Comma 2 2 2 2 3 33 2 2" xfId="22695"/>
    <cellStyle name="Comma 2 2 2 2 3 33 2 3" xfId="27127"/>
    <cellStyle name="Comma 2 2 2 2 3 33 3" xfId="20483"/>
    <cellStyle name="Comma 2 2 2 2 3 33 4" xfId="24915"/>
    <cellStyle name="Comma 2 2 2 2 3 34" xfId="425"/>
    <cellStyle name="Comma 2 2 2 2 3 34 2" xfId="18268"/>
    <cellStyle name="Comma 2 2 2 2 3 34 2 2" xfId="22696"/>
    <cellStyle name="Comma 2 2 2 2 3 34 2 3" xfId="27128"/>
    <cellStyle name="Comma 2 2 2 2 3 34 3" xfId="20484"/>
    <cellStyle name="Comma 2 2 2 2 3 34 4" xfId="24916"/>
    <cellStyle name="Comma 2 2 2 2 3 35" xfId="426"/>
    <cellStyle name="Comma 2 2 2 2 3 35 2" xfId="18269"/>
    <cellStyle name="Comma 2 2 2 2 3 35 2 2" xfId="22697"/>
    <cellStyle name="Comma 2 2 2 2 3 35 2 3" xfId="27129"/>
    <cellStyle name="Comma 2 2 2 2 3 35 3" xfId="20485"/>
    <cellStyle name="Comma 2 2 2 2 3 35 4" xfId="24917"/>
    <cellStyle name="Comma 2 2 2 2 3 36" xfId="427"/>
    <cellStyle name="Comma 2 2 2 2 3 36 2" xfId="18270"/>
    <cellStyle name="Comma 2 2 2 2 3 36 2 2" xfId="22698"/>
    <cellStyle name="Comma 2 2 2 2 3 36 2 3" xfId="27130"/>
    <cellStyle name="Comma 2 2 2 2 3 36 3" xfId="20486"/>
    <cellStyle name="Comma 2 2 2 2 3 36 4" xfId="24918"/>
    <cellStyle name="Comma 2 2 2 2 3 37" xfId="428"/>
    <cellStyle name="Comma 2 2 2 2 3 37 2" xfId="18271"/>
    <cellStyle name="Comma 2 2 2 2 3 37 2 2" xfId="22699"/>
    <cellStyle name="Comma 2 2 2 2 3 37 2 3" xfId="27131"/>
    <cellStyle name="Comma 2 2 2 2 3 37 3" xfId="20487"/>
    <cellStyle name="Comma 2 2 2 2 3 37 4" xfId="24919"/>
    <cellStyle name="Comma 2 2 2 2 3 38" xfId="429"/>
    <cellStyle name="Comma 2 2 2 2 3 38 2" xfId="18272"/>
    <cellStyle name="Comma 2 2 2 2 3 38 2 2" xfId="22700"/>
    <cellStyle name="Comma 2 2 2 2 3 38 2 3" xfId="27132"/>
    <cellStyle name="Comma 2 2 2 2 3 38 3" xfId="20488"/>
    <cellStyle name="Comma 2 2 2 2 3 38 4" xfId="24920"/>
    <cellStyle name="Comma 2 2 2 2 3 39" xfId="430"/>
    <cellStyle name="Comma 2 2 2 2 3 39 2" xfId="18273"/>
    <cellStyle name="Comma 2 2 2 2 3 39 2 2" xfId="22701"/>
    <cellStyle name="Comma 2 2 2 2 3 39 2 3" xfId="27133"/>
    <cellStyle name="Comma 2 2 2 2 3 39 3" xfId="20489"/>
    <cellStyle name="Comma 2 2 2 2 3 39 4" xfId="24921"/>
    <cellStyle name="Comma 2 2 2 2 3 4" xfId="431"/>
    <cellStyle name="Comma 2 2 2 2 3 4 2" xfId="18274"/>
    <cellStyle name="Comma 2 2 2 2 3 4 2 2" xfId="22702"/>
    <cellStyle name="Comma 2 2 2 2 3 4 2 3" xfId="27134"/>
    <cellStyle name="Comma 2 2 2 2 3 4 3" xfId="20490"/>
    <cellStyle name="Comma 2 2 2 2 3 4 4" xfId="24922"/>
    <cellStyle name="Comma 2 2 2 2 3 40" xfId="432"/>
    <cellStyle name="Comma 2 2 2 2 3 40 2" xfId="18275"/>
    <cellStyle name="Comma 2 2 2 2 3 40 2 2" xfId="22703"/>
    <cellStyle name="Comma 2 2 2 2 3 40 2 3" xfId="27135"/>
    <cellStyle name="Comma 2 2 2 2 3 40 3" xfId="20491"/>
    <cellStyle name="Comma 2 2 2 2 3 40 4" xfId="24923"/>
    <cellStyle name="Comma 2 2 2 2 3 41" xfId="433"/>
    <cellStyle name="Comma 2 2 2 2 3 41 2" xfId="18276"/>
    <cellStyle name="Comma 2 2 2 2 3 41 2 2" xfId="22704"/>
    <cellStyle name="Comma 2 2 2 2 3 41 2 3" xfId="27136"/>
    <cellStyle name="Comma 2 2 2 2 3 41 3" xfId="20492"/>
    <cellStyle name="Comma 2 2 2 2 3 41 4" xfId="24924"/>
    <cellStyle name="Comma 2 2 2 2 3 42" xfId="434"/>
    <cellStyle name="Comma 2 2 2 2 3 42 2" xfId="18277"/>
    <cellStyle name="Comma 2 2 2 2 3 42 2 2" xfId="22705"/>
    <cellStyle name="Comma 2 2 2 2 3 42 2 3" xfId="27137"/>
    <cellStyle name="Comma 2 2 2 2 3 42 3" xfId="20493"/>
    <cellStyle name="Comma 2 2 2 2 3 42 4" xfId="24925"/>
    <cellStyle name="Comma 2 2 2 2 3 43" xfId="435"/>
    <cellStyle name="Comma 2 2 2 2 3 43 2" xfId="18278"/>
    <cellStyle name="Comma 2 2 2 2 3 43 2 2" xfId="22706"/>
    <cellStyle name="Comma 2 2 2 2 3 43 2 3" xfId="27138"/>
    <cellStyle name="Comma 2 2 2 2 3 43 3" xfId="20494"/>
    <cellStyle name="Comma 2 2 2 2 3 43 4" xfId="24926"/>
    <cellStyle name="Comma 2 2 2 2 3 44" xfId="436"/>
    <cellStyle name="Comma 2 2 2 2 3 44 2" xfId="18279"/>
    <cellStyle name="Comma 2 2 2 2 3 44 2 2" xfId="22707"/>
    <cellStyle name="Comma 2 2 2 2 3 44 2 3" xfId="27139"/>
    <cellStyle name="Comma 2 2 2 2 3 44 3" xfId="20495"/>
    <cellStyle name="Comma 2 2 2 2 3 44 4" xfId="24927"/>
    <cellStyle name="Comma 2 2 2 2 3 45" xfId="437"/>
    <cellStyle name="Comma 2 2 2 2 3 45 2" xfId="18280"/>
    <cellStyle name="Comma 2 2 2 2 3 45 2 2" xfId="22708"/>
    <cellStyle name="Comma 2 2 2 2 3 45 2 3" xfId="27140"/>
    <cellStyle name="Comma 2 2 2 2 3 45 3" xfId="20496"/>
    <cellStyle name="Comma 2 2 2 2 3 45 4" xfId="24928"/>
    <cellStyle name="Comma 2 2 2 2 3 46" xfId="438"/>
    <cellStyle name="Comma 2 2 2 2 3 46 2" xfId="18281"/>
    <cellStyle name="Comma 2 2 2 2 3 46 2 2" xfId="22709"/>
    <cellStyle name="Comma 2 2 2 2 3 46 2 3" xfId="27141"/>
    <cellStyle name="Comma 2 2 2 2 3 46 3" xfId="20497"/>
    <cellStyle name="Comma 2 2 2 2 3 46 4" xfId="24929"/>
    <cellStyle name="Comma 2 2 2 2 3 47" xfId="439"/>
    <cellStyle name="Comma 2 2 2 2 3 47 2" xfId="18282"/>
    <cellStyle name="Comma 2 2 2 2 3 47 2 2" xfId="22710"/>
    <cellStyle name="Comma 2 2 2 2 3 47 2 3" xfId="27142"/>
    <cellStyle name="Comma 2 2 2 2 3 47 3" xfId="20498"/>
    <cellStyle name="Comma 2 2 2 2 3 47 4" xfId="24930"/>
    <cellStyle name="Comma 2 2 2 2 3 48" xfId="440"/>
    <cellStyle name="Comma 2 2 2 2 3 48 2" xfId="18283"/>
    <cellStyle name="Comma 2 2 2 2 3 48 2 2" xfId="22711"/>
    <cellStyle name="Comma 2 2 2 2 3 48 2 3" xfId="27143"/>
    <cellStyle name="Comma 2 2 2 2 3 48 3" xfId="20499"/>
    <cellStyle name="Comma 2 2 2 2 3 48 4" xfId="24931"/>
    <cellStyle name="Comma 2 2 2 2 3 49" xfId="441"/>
    <cellStyle name="Comma 2 2 2 2 3 49 2" xfId="18284"/>
    <cellStyle name="Comma 2 2 2 2 3 49 2 2" xfId="22712"/>
    <cellStyle name="Comma 2 2 2 2 3 49 2 3" xfId="27144"/>
    <cellStyle name="Comma 2 2 2 2 3 49 3" xfId="20500"/>
    <cellStyle name="Comma 2 2 2 2 3 49 4" xfId="24932"/>
    <cellStyle name="Comma 2 2 2 2 3 5" xfId="442"/>
    <cellStyle name="Comma 2 2 2 2 3 5 2" xfId="18285"/>
    <cellStyle name="Comma 2 2 2 2 3 5 2 2" xfId="22713"/>
    <cellStyle name="Comma 2 2 2 2 3 5 2 3" xfId="27145"/>
    <cellStyle name="Comma 2 2 2 2 3 5 3" xfId="20501"/>
    <cellStyle name="Comma 2 2 2 2 3 5 4" xfId="24933"/>
    <cellStyle name="Comma 2 2 2 2 3 50" xfId="443"/>
    <cellStyle name="Comma 2 2 2 2 3 50 2" xfId="18286"/>
    <cellStyle name="Comma 2 2 2 2 3 50 2 2" xfId="22714"/>
    <cellStyle name="Comma 2 2 2 2 3 50 2 3" xfId="27146"/>
    <cellStyle name="Comma 2 2 2 2 3 50 3" xfId="20502"/>
    <cellStyle name="Comma 2 2 2 2 3 50 4" xfId="24934"/>
    <cellStyle name="Comma 2 2 2 2 3 51" xfId="444"/>
    <cellStyle name="Comma 2 2 2 2 3 51 2" xfId="18287"/>
    <cellStyle name="Comma 2 2 2 2 3 51 2 2" xfId="22715"/>
    <cellStyle name="Comma 2 2 2 2 3 51 2 3" xfId="27147"/>
    <cellStyle name="Comma 2 2 2 2 3 51 3" xfId="20503"/>
    <cellStyle name="Comma 2 2 2 2 3 51 4" xfId="24935"/>
    <cellStyle name="Comma 2 2 2 2 3 52" xfId="445"/>
    <cellStyle name="Comma 2 2 2 2 3 52 2" xfId="18288"/>
    <cellStyle name="Comma 2 2 2 2 3 52 2 2" xfId="22716"/>
    <cellStyle name="Comma 2 2 2 2 3 52 2 3" xfId="27148"/>
    <cellStyle name="Comma 2 2 2 2 3 52 3" xfId="20504"/>
    <cellStyle name="Comma 2 2 2 2 3 52 4" xfId="24936"/>
    <cellStyle name="Comma 2 2 2 2 3 53" xfId="446"/>
    <cellStyle name="Comma 2 2 2 2 3 53 2" xfId="18289"/>
    <cellStyle name="Comma 2 2 2 2 3 53 2 2" xfId="22717"/>
    <cellStyle name="Comma 2 2 2 2 3 53 2 3" xfId="27149"/>
    <cellStyle name="Comma 2 2 2 2 3 53 3" xfId="20505"/>
    <cellStyle name="Comma 2 2 2 2 3 53 4" xfId="24937"/>
    <cellStyle name="Comma 2 2 2 2 3 54" xfId="447"/>
    <cellStyle name="Comma 2 2 2 2 3 54 2" xfId="18290"/>
    <cellStyle name="Comma 2 2 2 2 3 54 2 2" xfId="22718"/>
    <cellStyle name="Comma 2 2 2 2 3 54 2 3" xfId="27150"/>
    <cellStyle name="Comma 2 2 2 2 3 54 3" xfId="20506"/>
    <cellStyle name="Comma 2 2 2 2 3 54 4" xfId="24938"/>
    <cellStyle name="Comma 2 2 2 2 3 55" xfId="448"/>
    <cellStyle name="Comma 2 2 2 2 3 55 2" xfId="18291"/>
    <cellStyle name="Comma 2 2 2 2 3 55 2 2" xfId="22719"/>
    <cellStyle name="Comma 2 2 2 2 3 55 2 3" xfId="27151"/>
    <cellStyle name="Comma 2 2 2 2 3 55 3" xfId="20507"/>
    <cellStyle name="Comma 2 2 2 2 3 55 4" xfId="24939"/>
    <cellStyle name="Comma 2 2 2 2 3 56" xfId="449"/>
    <cellStyle name="Comma 2 2 2 2 3 56 2" xfId="18292"/>
    <cellStyle name="Comma 2 2 2 2 3 56 2 2" xfId="22720"/>
    <cellStyle name="Comma 2 2 2 2 3 56 2 3" xfId="27152"/>
    <cellStyle name="Comma 2 2 2 2 3 56 3" xfId="20508"/>
    <cellStyle name="Comma 2 2 2 2 3 56 4" xfId="24940"/>
    <cellStyle name="Comma 2 2 2 2 3 57" xfId="450"/>
    <cellStyle name="Comma 2 2 2 2 3 57 2" xfId="18293"/>
    <cellStyle name="Comma 2 2 2 2 3 57 2 2" xfId="22721"/>
    <cellStyle name="Comma 2 2 2 2 3 57 2 3" xfId="27153"/>
    <cellStyle name="Comma 2 2 2 2 3 57 3" xfId="20509"/>
    <cellStyle name="Comma 2 2 2 2 3 57 4" xfId="24941"/>
    <cellStyle name="Comma 2 2 2 2 3 58" xfId="451"/>
    <cellStyle name="Comma 2 2 2 2 3 58 2" xfId="18294"/>
    <cellStyle name="Comma 2 2 2 2 3 58 2 2" xfId="22722"/>
    <cellStyle name="Comma 2 2 2 2 3 58 2 3" xfId="27154"/>
    <cellStyle name="Comma 2 2 2 2 3 58 3" xfId="20510"/>
    <cellStyle name="Comma 2 2 2 2 3 58 4" xfId="24942"/>
    <cellStyle name="Comma 2 2 2 2 3 59" xfId="452"/>
    <cellStyle name="Comma 2 2 2 2 3 59 2" xfId="18295"/>
    <cellStyle name="Comma 2 2 2 2 3 59 2 2" xfId="22723"/>
    <cellStyle name="Comma 2 2 2 2 3 59 2 3" xfId="27155"/>
    <cellStyle name="Comma 2 2 2 2 3 59 3" xfId="20511"/>
    <cellStyle name="Comma 2 2 2 2 3 59 4" xfId="24943"/>
    <cellStyle name="Comma 2 2 2 2 3 6" xfId="453"/>
    <cellStyle name="Comma 2 2 2 2 3 6 2" xfId="18296"/>
    <cellStyle name="Comma 2 2 2 2 3 6 2 2" xfId="22724"/>
    <cellStyle name="Comma 2 2 2 2 3 6 2 3" xfId="27156"/>
    <cellStyle name="Comma 2 2 2 2 3 6 3" xfId="20512"/>
    <cellStyle name="Comma 2 2 2 2 3 6 4" xfId="24944"/>
    <cellStyle name="Comma 2 2 2 2 3 60" xfId="454"/>
    <cellStyle name="Comma 2 2 2 2 3 60 2" xfId="18297"/>
    <cellStyle name="Comma 2 2 2 2 3 60 2 2" xfId="22725"/>
    <cellStyle name="Comma 2 2 2 2 3 60 2 3" xfId="27157"/>
    <cellStyle name="Comma 2 2 2 2 3 60 3" xfId="20513"/>
    <cellStyle name="Comma 2 2 2 2 3 60 4" xfId="24945"/>
    <cellStyle name="Comma 2 2 2 2 3 61" xfId="455"/>
    <cellStyle name="Comma 2 2 2 2 3 61 2" xfId="18298"/>
    <cellStyle name="Comma 2 2 2 2 3 61 2 2" xfId="22726"/>
    <cellStyle name="Comma 2 2 2 2 3 61 2 3" xfId="27158"/>
    <cellStyle name="Comma 2 2 2 2 3 61 3" xfId="20514"/>
    <cellStyle name="Comma 2 2 2 2 3 61 4" xfId="24946"/>
    <cellStyle name="Comma 2 2 2 2 3 62" xfId="456"/>
    <cellStyle name="Comma 2 2 2 2 3 62 2" xfId="18299"/>
    <cellStyle name="Comma 2 2 2 2 3 62 2 2" xfId="22727"/>
    <cellStyle name="Comma 2 2 2 2 3 62 2 3" xfId="27159"/>
    <cellStyle name="Comma 2 2 2 2 3 62 3" xfId="20515"/>
    <cellStyle name="Comma 2 2 2 2 3 62 4" xfId="24947"/>
    <cellStyle name="Comma 2 2 2 2 3 63" xfId="457"/>
    <cellStyle name="Comma 2 2 2 2 3 63 2" xfId="18300"/>
    <cellStyle name="Comma 2 2 2 2 3 63 2 2" xfId="22728"/>
    <cellStyle name="Comma 2 2 2 2 3 63 2 3" xfId="27160"/>
    <cellStyle name="Comma 2 2 2 2 3 63 3" xfId="20516"/>
    <cellStyle name="Comma 2 2 2 2 3 63 4" xfId="24948"/>
    <cellStyle name="Comma 2 2 2 2 3 64" xfId="458"/>
    <cellStyle name="Comma 2 2 2 2 3 64 2" xfId="18301"/>
    <cellStyle name="Comma 2 2 2 2 3 64 2 2" xfId="22729"/>
    <cellStyle name="Comma 2 2 2 2 3 64 2 3" xfId="27161"/>
    <cellStyle name="Comma 2 2 2 2 3 64 3" xfId="20517"/>
    <cellStyle name="Comma 2 2 2 2 3 64 4" xfId="24949"/>
    <cellStyle name="Comma 2 2 2 2 3 65" xfId="459"/>
    <cellStyle name="Comma 2 2 2 2 3 65 2" xfId="18302"/>
    <cellStyle name="Comma 2 2 2 2 3 65 2 2" xfId="22730"/>
    <cellStyle name="Comma 2 2 2 2 3 65 2 3" xfId="27162"/>
    <cellStyle name="Comma 2 2 2 2 3 65 3" xfId="20518"/>
    <cellStyle name="Comma 2 2 2 2 3 65 4" xfId="24950"/>
    <cellStyle name="Comma 2 2 2 2 3 66" xfId="460"/>
    <cellStyle name="Comma 2 2 2 2 3 66 2" xfId="18303"/>
    <cellStyle name="Comma 2 2 2 2 3 66 2 2" xfId="22731"/>
    <cellStyle name="Comma 2 2 2 2 3 66 2 3" xfId="27163"/>
    <cellStyle name="Comma 2 2 2 2 3 66 3" xfId="20519"/>
    <cellStyle name="Comma 2 2 2 2 3 66 4" xfId="24951"/>
    <cellStyle name="Comma 2 2 2 2 3 67" xfId="461"/>
    <cellStyle name="Comma 2 2 2 2 3 67 2" xfId="18304"/>
    <cellStyle name="Comma 2 2 2 2 3 67 2 2" xfId="22732"/>
    <cellStyle name="Comma 2 2 2 2 3 67 2 3" xfId="27164"/>
    <cellStyle name="Comma 2 2 2 2 3 67 3" xfId="20520"/>
    <cellStyle name="Comma 2 2 2 2 3 67 4" xfId="24952"/>
    <cellStyle name="Comma 2 2 2 2 3 68" xfId="462"/>
    <cellStyle name="Comma 2 2 2 2 3 68 2" xfId="18305"/>
    <cellStyle name="Comma 2 2 2 2 3 68 2 2" xfId="22733"/>
    <cellStyle name="Comma 2 2 2 2 3 68 2 3" xfId="27165"/>
    <cellStyle name="Comma 2 2 2 2 3 68 3" xfId="20521"/>
    <cellStyle name="Comma 2 2 2 2 3 68 4" xfId="24953"/>
    <cellStyle name="Comma 2 2 2 2 3 69" xfId="12430"/>
    <cellStyle name="Comma 2 2 2 2 3 69 2" xfId="19589"/>
    <cellStyle name="Comma 2 2 2 2 3 69 2 2" xfId="24017"/>
    <cellStyle name="Comma 2 2 2 2 3 69 2 3" xfId="28449"/>
    <cellStyle name="Comma 2 2 2 2 3 69 3" xfId="21804"/>
    <cellStyle name="Comma 2 2 2 2 3 69 4" xfId="26236"/>
    <cellStyle name="Comma 2 2 2 2 3 7" xfId="463"/>
    <cellStyle name="Comma 2 2 2 2 3 7 2" xfId="18306"/>
    <cellStyle name="Comma 2 2 2 2 3 7 2 2" xfId="22734"/>
    <cellStyle name="Comma 2 2 2 2 3 7 2 3" xfId="27166"/>
    <cellStyle name="Comma 2 2 2 2 3 7 3" xfId="20522"/>
    <cellStyle name="Comma 2 2 2 2 3 7 4" xfId="24954"/>
    <cellStyle name="Comma 2 2 2 2 3 70" xfId="18174"/>
    <cellStyle name="Comma 2 2 2 2 3 70 2" xfId="22602"/>
    <cellStyle name="Comma 2 2 2 2 3 70 3" xfId="27034"/>
    <cellStyle name="Comma 2 2 2 2 3 71" xfId="20390"/>
    <cellStyle name="Comma 2 2 2 2 3 72" xfId="24822"/>
    <cellStyle name="Comma 2 2 2 2 3 8" xfId="464"/>
    <cellStyle name="Comma 2 2 2 2 3 8 2" xfId="18307"/>
    <cellStyle name="Comma 2 2 2 2 3 8 2 2" xfId="22735"/>
    <cellStyle name="Comma 2 2 2 2 3 8 2 3" xfId="27167"/>
    <cellStyle name="Comma 2 2 2 2 3 8 3" xfId="20523"/>
    <cellStyle name="Comma 2 2 2 2 3 8 4" xfId="24955"/>
    <cellStyle name="Comma 2 2 2 2 3 9" xfId="465"/>
    <cellStyle name="Comma 2 2 2 2 3 9 2" xfId="18308"/>
    <cellStyle name="Comma 2 2 2 2 3 9 2 2" xfId="22736"/>
    <cellStyle name="Comma 2 2 2 2 3 9 2 3" xfId="27168"/>
    <cellStyle name="Comma 2 2 2 2 3 9 3" xfId="20524"/>
    <cellStyle name="Comma 2 2 2 2 3 9 4" xfId="24956"/>
    <cellStyle name="Comma 2 2 2 2 30" xfId="466"/>
    <cellStyle name="Comma 2 2 2 2 30 2" xfId="12524"/>
    <cellStyle name="Comma 2 2 2 2 30 2 2" xfId="19657"/>
    <cellStyle name="Comma 2 2 2 2 30 2 2 2" xfId="24085"/>
    <cellStyle name="Comma 2 2 2 2 30 2 2 3" xfId="28517"/>
    <cellStyle name="Comma 2 2 2 2 30 2 3" xfId="21872"/>
    <cellStyle name="Comma 2 2 2 2 30 2 4" xfId="26304"/>
    <cellStyle name="Comma 2 2 2 2 30 3" xfId="18309"/>
    <cellStyle name="Comma 2 2 2 2 30 3 2" xfId="22737"/>
    <cellStyle name="Comma 2 2 2 2 30 3 3" xfId="27169"/>
    <cellStyle name="Comma 2 2 2 2 30 4" xfId="20525"/>
    <cellStyle name="Comma 2 2 2 2 30 5" xfId="24957"/>
    <cellStyle name="Comma 2 2 2 2 31" xfId="467"/>
    <cellStyle name="Comma 2 2 2 2 31 2" xfId="12525"/>
    <cellStyle name="Comma 2 2 2 2 31 2 2" xfId="19658"/>
    <cellStyle name="Comma 2 2 2 2 31 2 2 2" xfId="24086"/>
    <cellStyle name="Comma 2 2 2 2 31 2 2 3" xfId="28518"/>
    <cellStyle name="Comma 2 2 2 2 31 2 3" xfId="21873"/>
    <cellStyle name="Comma 2 2 2 2 31 2 4" xfId="26305"/>
    <cellStyle name="Comma 2 2 2 2 31 3" xfId="18310"/>
    <cellStyle name="Comma 2 2 2 2 31 3 2" xfId="22738"/>
    <cellStyle name="Comma 2 2 2 2 31 3 3" xfId="27170"/>
    <cellStyle name="Comma 2 2 2 2 31 4" xfId="20526"/>
    <cellStyle name="Comma 2 2 2 2 31 5" xfId="24958"/>
    <cellStyle name="Comma 2 2 2 2 32" xfId="468"/>
    <cellStyle name="Comma 2 2 2 2 32 2" xfId="12526"/>
    <cellStyle name="Comma 2 2 2 2 32 2 2" xfId="19659"/>
    <cellStyle name="Comma 2 2 2 2 32 2 2 2" xfId="24087"/>
    <cellStyle name="Comma 2 2 2 2 32 2 2 3" xfId="28519"/>
    <cellStyle name="Comma 2 2 2 2 32 2 3" xfId="21874"/>
    <cellStyle name="Comma 2 2 2 2 32 2 4" xfId="26306"/>
    <cellStyle name="Comma 2 2 2 2 32 3" xfId="18311"/>
    <cellStyle name="Comma 2 2 2 2 32 3 2" xfId="22739"/>
    <cellStyle name="Comma 2 2 2 2 32 3 3" xfId="27171"/>
    <cellStyle name="Comma 2 2 2 2 32 4" xfId="20527"/>
    <cellStyle name="Comma 2 2 2 2 32 5" xfId="24959"/>
    <cellStyle name="Comma 2 2 2 2 33" xfId="469"/>
    <cellStyle name="Comma 2 2 2 2 33 2" xfId="12527"/>
    <cellStyle name="Comma 2 2 2 2 33 2 2" xfId="19660"/>
    <cellStyle name="Comma 2 2 2 2 33 2 2 2" xfId="24088"/>
    <cellStyle name="Comma 2 2 2 2 33 2 2 3" xfId="28520"/>
    <cellStyle name="Comma 2 2 2 2 33 2 3" xfId="21875"/>
    <cellStyle name="Comma 2 2 2 2 33 2 4" xfId="26307"/>
    <cellStyle name="Comma 2 2 2 2 33 3" xfId="18312"/>
    <cellStyle name="Comma 2 2 2 2 33 3 2" xfId="22740"/>
    <cellStyle name="Comma 2 2 2 2 33 3 3" xfId="27172"/>
    <cellStyle name="Comma 2 2 2 2 33 4" xfId="20528"/>
    <cellStyle name="Comma 2 2 2 2 33 5" xfId="24960"/>
    <cellStyle name="Comma 2 2 2 2 34" xfId="470"/>
    <cellStyle name="Comma 2 2 2 2 34 2" xfId="12528"/>
    <cellStyle name="Comma 2 2 2 2 34 2 2" xfId="19661"/>
    <cellStyle name="Comma 2 2 2 2 34 2 2 2" xfId="24089"/>
    <cellStyle name="Comma 2 2 2 2 34 2 2 3" xfId="28521"/>
    <cellStyle name="Comma 2 2 2 2 34 2 3" xfId="21876"/>
    <cellStyle name="Comma 2 2 2 2 34 2 4" xfId="26308"/>
    <cellStyle name="Comma 2 2 2 2 34 3" xfId="18313"/>
    <cellStyle name="Comma 2 2 2 2 34 3 2" xfId="22741"/>
    <cellStyle name="Comma 2 2 2 2 34 3 3" xfId="27173"/>
    <cellStyle name="Comma 2 2 2 2 34 4" xfId="20529"/>
    <cellStyle name="Comma 2 2 2 2 34 5" xfId="24961"/>
    <cellStyle name="Comma 2 2 2 2 35" xfId="471"/>
    <cellStyle name="Comma 2 2 2 2 35 2" xfId="12529"/>
    <cellStyle name="Comma 2 2 2 2 35 2 2" xfId="19662"/>
    <cellStyle name="Comma 2 2 2 2 35 2 2 2" xfId="24090"/>
    <cellStyle name="Comma 2 2 2 2 35 2 2 3" xfId="28522"/>
    <cellStyle name="Comma 2 2 2 2 35 2 3" xfId="21877"/>
    <cellStyle name="Comma 2 2 2 2 35 2 4" xfId="26309"/>
    <cellStyle name="Comma 2 2 2 2 35 3" xfId="18314"/>
    <cellStyle name="Comma 2 2 2 2 35 3 2" xfId="22742"/>
    <cellStyle name="Comma 2 2 2 2 35 3 3" xfId="27174"/>
    <cellStyle name="Comma 2 2 2 2 35 4" xfId="20530"/>
    <cellStyle name="Comma 2 2 2 2 35 5" xfId="24962"/>
    <cellStyle name="Comma 2 2 2 2 36" xfId="472"/>
    <cellStyle name="Comma 2 2 2 2 36 2" xfId="12530"/>
    <cellStyle name="Comma 2 2 2 2 36 2 2" xfId="19663"/>
    <cellStyle name="Comma 2 2 2 2 36 2 2 2" xfId="24091"/>
    <cellStyle name="Comma 2 2 2 2 36 2 2 3" xfId="28523"/>
    <cellStyle name="Comma 2 2 2 2 36 2 3" xfId="21878"/>
    <cellStyle name="Comma 2 2 2 2 36 2 4" xfId="26310"/>
    <cellStyle name="Comma 2 2 2 2 36 3" xfId="18315"/>
    <cellStyle name="Comma 2 2 2 2 36 3 2" xfId="22743"/>
    <cellStyle name="Comma 2 2 2 2 36 3 3" xfId="27175"/>
    <cellStyle name="Comma 2 2 2 2 36 4" xfId="20531"/>
    <cellStyle name="Comma 2 2 2 2 36 5" xfId="24963"/>
    <cellStyle name="Comma 2 2 2 2 37" xfId="473"/>
    <cellStyle name="Comma 2 2 2 2 37 2" xfId="12531"/>
    <cellStyle name="Comma 2 2 2 2 37 2 2" xfId="19664"/>
    <cellStyle name="Comma 2 2 2 2 37 2 2 2" xfId="24092"/>
    <cellStyle name="Comma 2 2 2 2 37 2 2 3" xfId="28524"/>
    <cellStyle name="Comma 2 2 2 2 37 2 3" xfId="21879"/>
    <cellStyle name="Comma 2 2 2 2 37 2 4" xfId="26311"/>
    <cellStyle name="Comma 2 2 2 2 37 3" xfId="18316"/>
    <cellStyle name="Comma 2 2 2 2 37 3 2" xfId="22744"/>
    <cellStyle name="Comma 2 2 2 2 37 3 3" xfId="27176"/>
    <cellStyle name="Comma 2 2 2 2 37 4" xfId="20532"/>
    <cellStyle name="Comma 2 2 2 2 37 5" xfId="24964"/>
    <cellStyle name="Comma 2 2 2 2 38" xfId="474"/>
    <cellStyle name="Comma 2 2 2 2 38 2" xfId="12532"/>
    <cellStyle name="Comma 2 2 2 2 38 2 2" xfId="19665"/>
    <cellStyle name="Comma 2 2 2 2 38 2 2 2" xfId="24093"/>
    <cellStyle name="Comma 2 2 2 2 38 2 2 3" xfId="28525"/>
    <cellStyle name="Comma 2 2 2 2 38 2 3" xfId="21880"/>
    <cellStyle name="Comma 2 2 2 2 38 2 4" xfId="26312"/>
    <cellStyle name="Comma 2 2 2 2 38 3" xfId="18317"/>
    <cellStyle name="Comma 2 2 2 2 38 3 2" xfId="22745"/>
    <cellStyle name="Comma 2 2 2 2 38 3 3" xfId="27177"/>
    <cellStyle name="Comma 2 2 2 2 38 4" xfId="20533"/>
    <cellStyle name="Comma 2 2 2 2 38 5" xfId="24965"/>
    <cellStyle name="Comma 2 2 2 2 39" xfId="475"/>
    <cellStyle name="Comma 2 2 2 2 39 2" xfId="12533"/>
    <cellStyle name="Comma 2 2 2 2 39 2 2" xfId="19666"/>
    <cellStyle name="Comma 2 2 2 2 39 2 2 2" xfId="24094"/>
    <cellStyle name="Comma 2 2 2 2 39 2 2 3" xfId="28526"/>
    <cellStyle name="Comma 2 2 2 2 39 2 3" xfId="21881"/>
    <cellStyle name="Comma 2 2 2 2 39 2 4" xfId="26313"/>
    <cellStyle name="Comma 2 2 2 2 39 3" xfId="18318"/>
    <cellStyle name="Comma 2 2 2 2 39 3 2" xfId="22746"/>
    <cellStyle name="Comma 2 2 2 2 39 3 3" xfId="27178"/>
    <cellStyle name="Comma 2 2 2 2 39 4" xfId="20534"/>
    <cellStyle name="Comma 2 2 2 2 39 5" xfId="24966"/>
    <cellStyle name="Comma 2 2 2 2 4" xfId="476"/>
    <cellStyle name="Comma 2 2 2 2 4 2" xfId="12534"/>
    <cellStyle name="Comma 2 2 2 2 4 2 2" xfId="19667"/>
    <cellStyle name="Comma 2 2 2 2 4 2 2 2" xfId="24095"/>
    <cellStyle name="Comma 2 2 2 2 4 2 2 3" xfId="28527"/>
    <cellStyle name="Comma 2 2 2 2 4 2 3" xfId="21882"/>
    <cellStyle name="Comma 2 2 2 2 4 2 4" xfId="26314"/>
    <cellStyle name="Comma 2 2 2 2 4 3" xfId="18319"/>
    <cellStyle name="Comma 2 2 2 2 4 3 2" xfId="22747"/>
    <cellStyle name="Comma 2 2 2 2 4 3 3" xfId="27179"/>
    <cellStyle name="Comma 2 2 2 2 4 4" xfId="20535"/>
    <cellStyle name="Comma 2 2 2 2 4 5" xfId="24967"/>
    <cellStyle name="Comma 2 2 2 2 40" xfId="477"/>
    <cellStyle name="Comma 2 2 2 2 40 2" xfId="12535"/>
    <cellStyle name="Comma 2 2 2 2 40 2 2" xfId="19668"/>
    <cellStyle name="Comma 2 2 2 2 40 2 2 2" xfId="24096"/>
    <cellStyle name="Comma 2 2 2 2 40 2 2 3" xfId="28528"/>
    <cellStyle name="Comma 2 2 2 2 40 2 3" xfId="21883"/>
    <cellStyle name="Comma 2 2 2 2 40 2 4" xfId="26315"/>
    <cellStyle name="Comma 2 2 2 2 40 3" xfId="18320"/>
    <cellStyle name="Comma 2 2 2 2 40 3 2" xfId="22748"/>
    <cellStyle name="Comma 2 2 2 2 40 3 3" xfId="27180"/>
    <cellStyle name="Comma 2 2 2 2 40 4" xfId="20536"/>
    <cellStyle name="Comma 2 2 2 2 40 5" xfId="24968"/>
    <cellStyle name="Comma 2 2 2 2 41" xfId="478"/>
    <cellStyle name="Comma 2 2 2 2 41 2" xfId="12536"/>
    <cellStyle name="Comma 2 2 2 2 41 2 2" xfId="19669"/>
    <cellStyle name="Comma 2 2 2 2 41 2 2 2" xfId="24097"/>
    <cellStyle name="Comma 2 2 2 2 41 2 2 3" xfId="28529"/>
    <cellStyle name="Comma 2 2 2 2 41 2 3" xfId="21884"/>
    <cellStyle name="Comma 2 2 2 2 41 2 4" xfId="26316"/>
    <cellStyle name="Comma 2 2 2 2 41 3" xfId="18321"/>
    <cellStyle name="Comma 2 2 2 2 41 3 2" xfId="22749"/>
    <cellStyle name="Comma 2 2 2 2 41 3 3" xfId="27181"/>
    <cellStyle name="Comma 2 2 2 2 41 4" xfId="20537"/>
    <cellStyle name="Comma 2 2 2 2 41 5" xfId="24969"/>
    <cellStyle name="Comma 2 2 2 2 42" xfId="479"/>
    <cellStyle name="Comma 2 2 2 2 42 2" xfId="12537"/>
    <cellStyle name="Comma 2 2 2 2 42 2 2" xfId="19670"/>
    <cellStyle name="Comma 2 2 2 2 42 2 2 2" xfId="24098"/>
    <cellStyle name="Comma 2 2 2 2 42 2 2 3" xfId="28530"/>
    <cellStyle name="Comma 2 2 2 2 42 2 3" xfId="21885"/>
    <cellStyle name="Comma 2 2 2 2 42 2 4" xfId="26317"/>
    <cellStyle name="Comma 2 2 2 2 42 3" xfId="18322"/>
    <cellStyle name="Comma 2 2 2 2 42 3 2" xfId="22750"/>
    <cellStyle name="Comma 2 2 2 2 42 3 3" xfId="27182"/>
    <cellStyle name="Comma 2 2 2 2 42 4" xfId="20538"/>
    <cellStyle name="Comma 2 2 2 2 42 5" xfId="24970"/>
    <cellStyle name="Comma 2 2 2 2 43" xfId="480"/>
    <cellStyle name="Comma 2 2 2 2 43 2" xfId="12538"/>
    <cellStyle name="Comma 2 2 2 2 43 2 2" xfId="19671"/>
    <cellStyle name="Comma 2 2 2 2 43 2 2 2" xfId="24099"/>
    <cellStyle name="Comma 2 2 2 2 43 2 2 3" xfId="28531"/>
    <cellStyle name="Comma 2 2 2 2 43 2 3" xfId="21886"/>
    <cellStyle name="Comma 2 2 2 2 43 2 4" xfId="26318"/>
    <cellStyle name="Comma 2 2 2 2 43 3" xfId="18323"/>
    <cellStyle name="Comma 2 2 2 2 43 3 2" xfId="22751"/>
    <cellStyle name="Comma 2 2 2 2 43 3 3" xfId="27183"/>
    <cellStyle name="Comma 2 2 2 2 43 4" xfId="20539"/>
    <cellStyle name="Comma 2 2 2 2 43 5" xfId="24971"/>
    <cellStyle name="Comma 2 2 2 2 44" xfId="481"/>
    <cellStyle name="Comma 2 2 2 2 44 2" xfId="12539"/>
    <cellStyle name="Comma 2 2 2 2 44 2 2" xfId="19672"/>
    <cellStyle name="Comma 2 2 2 2 44 2 2 2" xfId="24100"/>
    <cellStyle name="Comma 2 2 2 2 44 2 2 3" xfId="28532"/>
    <cellStyle name="Comma 2 2 2 2 44 2 3" xfId="21887"/>
    <cellStyle name="Comma 2 2 2 2 44 2 4" xfId="26319"/>
    <cellStyle name="Comma 2 2 2 2 44 3" xfId="18324"/>
    <cellStyle name="Comma 2 2 2 2 44 3 2" xfId="22752"/>
    <cellStyle name="Comma 2 2 2 2 44 3 3" xfId="27184"/>
    <cellStyle name="Comma 2 2 2 2 44 4" xfId="20540"/>
    <cellStyle name="Comma 2 2 2 2 44 5" xfId="24972"/>
    <cellStyle name="Comma 2 2 2 2 45" xfId="482"/>
    <cellStyle name="Comma 2 2 2 2 45 2" xfId="12540"/>
    <cellStyle name="Comma 2 2 2 2 45 2 2" xfId="19673"/>
    <cellStyle name="Comma 2 2 2 2 45 2 2 2" xfId="24101"/>
    <cellStyle name="Comma 2 2 2 2 45 2 2 3" xfId="28533"/>
    <cellStyle name="Comma 2 2 2 2 45 2 3" xfId="21888"/>
    <cellStyle name="Comma 2 2 2 2 45 2 4" xfId="26320"/>
    <cellStyle name="Comma 2 2 2 2 45 3" xfId="18325"/>
    <cellStyle name="Comma 2 2 2 2 45 3 2" xfId="22753"/>
    <cellStyle name="Comma 2 2 2 2 45 3 3" xfId="27185"/>
    <cellStyle name="Comma 2 2 2 2 45 4" xfId="20541"/>
    <cellStyle name="Comma 2 2 2 2 45 5" xfId="24973"/>
    <cellStyle name="Comma 2 2 2 2 46" xfId="483"/>
    <cellStyle name="Comma 2 2 2 2 46 2" xfId="12541"/>
    <cellStyle name="Comma 2 2 2 2 46 2 2" xfId="19674"/>
    <cellStyle name="Comma 2 2 2 2 46 2 2 2" xfId="24102"/>
    <cellStyle name="Comma 2 2 2 2 46 2 2 3" xfId="28534"/>
    <cellStyle name="Comma 2 2 2 2 46 2 3" xfId="21889"/>
    <cellStyle name="Comma 2 2 2 2 46 2 4" xfId="26321"/>
    <cellStyle name="Comma 2 2 2 2 46 3" xfId="18326"/>
    <cellStyle name="Comma 2 2 2 2 46 3 2" xfId="22754"/>
    <cellStyle name="Comma 2 2 2 2 46 3 3" xfId="27186"/>
    <cellStyle name="Comma 2 2 2 2 46 4" xfId="20542"/>
    <cellStyle name="Comma 2 2 2 2 46 5" xfId="24974"/>
    <cellStyle name="Comma 2 2 2 2 47" xfId="484"/>
    <cellStyle name="Comma 2 2 2 2 47 2" xfId="12542"/>
    <cellStyle name="Comma 2 2 2 2 47 2 2" xfId="19675"/>
    <cellStyle name="Comma 2 2 2 2 47 2 2 2" xfId="24103"/>
    <cellStyle name="Comma 2 2 2 2 47 2 2 3" xfId="28535"/>
    <cellStyle name="Comma 2 2 2 2 47 2 3" xfId="21890"/>
    <cellStyle name="Comma 2 2 2 2 47 2 4" xfId="26322"/>
    <cellStyle name="Comma 2 2 2 2 47 3" xfId="18327"/>
    <cellStyle name="Comma 2 2 2 2 47 3 2" xfId="22755"/>
    <cellStyle name="Comma 2 2 2 2 47 3 3" xfId="27187"/>
    <cellStyle name="Comma 2 2 2 2 47 4" xfId="20543"/>
    <cellStyle name="Comma 2 2 2 2 47 5" xfId="24975"/>
    <cellStyle name="Comma 2 2 2 2 48" xfId="485"/>
    <cellStyle name="Comma 2 2 2 2 48 2" xfId="12543"/>
    <cellStyle name="Comma 2 2 2 2 48 2 2" xfId="19676"/>
    <cellStyle name="Comma 2 2 2 2 48 2 2 2" xfId="24104"/>
    <cellStyle name="Comma 2 2 2 2 48 2 2 3" xfId="28536"/>
    <cellStyle name="Comma 2 2 2 2 48 2 3" xfId="21891"/>
    <cellStyle name="Comma 2 2 2 2 48 2 4" xfId="26323"/>
    <cellStyle name="Comma 2 2 2 2 48 3" xfId="18328"/>
    <cellStyle name="Comma 2 2 2 2 48 3 2" xfId="22756"/>
    <cellStyle name="Comma 2 2 2 2 48 3 3" xfId="27188"/>
    <cellStyle name="Comma 2 2 2 2 48 4" xfId="20544"/>
    <cellStyle name="Comma 2 2 2 2 48 5" xfId="24976"/>
    <cellStyle name="Comma 2 2 2 2 49" xfId="486"/>
    <cellStyle name="Comma 2 2 2 2 49 2" xfId="12544"/>
    <cellStyle name="Comma 2 2 2 2 49 2 2" xfId="19677"/>
    <cellStyle name="Comma 2 2 2 2 49 2 2 2" xfId="24105"/>
    <cellStyle name="Comma 2 2 2 2 49 2 2 3" xfId="28537"/>
    <cellStyle name="Comma 2 2 2 2 49 2 3" xfId="21892"/>
    <cellStyle name="Comma 2 2 2 2 49 2 4" xfId="26324"/>
    <cellStyle name="Comma 2 2 2 2 49 3" xfId="18329"/>
    <cellStyle name="Comma 2 2 2 2 49 3 2" xfId="22757"/>
    <cellStyle name="Comma 2 2 2 2 49 3 3" xfId="27189"/>
    <cellStyle name="Comma 2 2 2 2 49 4" xfId="20545"/>
    <cellStyle name="Comma 2 2 2 2 49 5" xfId="24977"/>
    <cellStyle name="Comma 2 2 2 2 5" xfId="487"/>
    <cellStyle name="Comma 2 2 2 2 5 2" xfId="12545"/>
    <cellStyle name="Comma 2 2 2 2 5 2 2" xfId="19678"/>
    <cellStyle name="Comma 2 2 2 2 5 2 2 2" xfId="24106"/>
    <cellStyle name="Comma 2 2 2 2 5 2 2 3" xfId="28538"/>
    <cellStyle name="Comma 2 2 2 2 5 2 3" xfId="21893"/>
    <cellStyle name="Comma 2 2 2 2 5 2 4" xfId="26325"/>
    <cellStyle name="Comma 2 2 2 2 5 3" xfId="18330"/>
    <cellStyle name="Comma 2 2 2 2 5 3 2" xfId="22758"/>
    <cellStyle name="Comma 2 2 2 2 5 3 3" xfId="27190"/>
    <cellStyle name="Comma 2 2 2 2 5 4" xfId="20546"/>
    <cellStyle name="Comma 2 2 2 2 5 5" xfId="24978"/>
    <cellStyle name="Comma 2 2 2 2 50" xfId="488"/>
    <cellStyle name="Comma 2 2 2 2 50 2" xfId="12546"/>
    <cellStyle name="Comma 2 2 2 2 50 2 2" xfId="19679"/>
    <cellStyle name="Comma 2 2 2 2 50 2 2 2" xfId="24107"/>
    <cellStyle name="Comma 2 2 2 2 50 2 2 3" xfId="28539"/>
    <cellStyle name="Comma 2 2 2 2 50 2 3" xfId="21894"/>
    <cellStyle name="Comma 2 2 2 2 50 2 4" xfId="26326"/>
    <cellStyle name="Comma 2 2 2 2 50 3" xfId="18331"/>
    <cellStyle name="Comma 2 2 2 2 50 3 2" xfId="22759"/>
    <cellStyle name="Comma 2 2 2 2 50 3 3" xfId="27191"/>
    <cellStyle name="Comma 2 2 2 2 50 4" xfId="20547"/>
    <cellStyle name="Comma 2 2 2 2 50 5" xfId="24979"/>
    <cellStyle name="Comma 2 2 2 2 51" xfId="489"/>
    <cellStyle name="Comma 2 2 2 2 51 2" xfId="12547"/>
    <cellStyle name="Comma 2 2 2 2 51 2 2" xfId="19680"/>
    <cellStyle name="Comma 2 2 2 2 51 2 2 2" xfId="24108"/>
    <cellStyle name="Comma 2 2 2 2 51 2 2 3" xfId="28540"/>
    <cellStyle name="Comma 2 2 2 2 51 2 3" xfId="21895"/>
    <cellStyle name="Comma 2 2 2 2 51 2 4" xfId="26327"/>
    <cellStyle name="Comma 2 2 2 2 51 3" xfId="18332"/>
    <cellStyle name="Comma 2 2 2 2 51 3 2" xfId="22760"/>
    <cellStyle name="Comma 2 2 2 2 51 3 3" xfId="27192"/>
    <cellStyle name="Comma 2 2 2 2 51 4" xfId="20548"/>
    <cellStyle name="Comma 2 2 2 2 51 5" xfId="24980"/>
    <cellStyle name="Comma 2 2 2 2 52" xfId="490"/>
    <cellStyle name="Comma 2 2 2 2 52 2" xfId="12548"/>
    <cellStyle name="Comma 2 2 2 2 52 2 2" xfId="19681"/>
    <cellStyle name="Comma 2 2 2 2 52 2 2 2" xfId="24109"/>
    <cellStyle name="Comma 2 2 2 2 52 2 2 3" xfId="28541"/>
    <cellStyle name="Comma 2 2 2 2 52 2 3" xfId="21896"/>
    <cellStyle name="Comma 2 2 2 2 52 2 4" xfId="26328"/>
    <cellStyle name="Comma 2 2 2 2 52 3" xfId="18333"/>
    <cellStyle name="Comma 2 2 2 2 52 3 2" xfId="22761"/>
    <cellStyle name="Comma 2 2 2 2 52 3 3" xfId="27193"/>
    <cellStyle name="Comma 2 2 2 2 52 4" xfId="20549"/>
    <cellStyle name="Comma 2 2 2 2 52 5" xfId="24981"/>
    <cellStyle name="Comma 2 2 2 2 53" xfId="491"/>
    <cellStyle name="Comma 2 2 2 2 53 2" xfId="12549"/>
    <cellStyle name="Comma 2 2 2 2 53 2 2" xfId="19682"/>
    <cellStyle name="Comma 2 2 2 2 53 2 2 2" xfId="24110"/>
    <cellStyle name="Comma 2 2 2 2 53 2 2 3" xfId="28542"/>
    <cellStyle name="Comma 2 2 2 2 53 2 3" xfId="21897"/>
    <cellStyle name="Comma 2 2 2 2 53 2 4" xfId="26329"/>
    <cellStyle name="Comma 2 2 2 2 53 3" xfId="18334"/>
    <cellStyle name="Comma 2 2 2 2 53 3 2" xfId="22762"/>
    <cellStyle name="Comma 2 2 2 2 53 3 3" xfId="27194"/>
    <cellStyle name="Comma 2 2 2 2 53 4" xfId="20550"/>
    <cellStyle name="Comma 2 2 2 2 53 5" xfId="24982"/>
    <cellStyle name="Comma 2 2 2 2 54" xfId="492"/>
    <cellStyle name="Comma 2 2 2 2 54 2" xfId="12550"/>
    <cellStyle name="Comma 2 2 2 2 54 2 2" xfId="19683"/>
    <cellStyle name="Comma 2 2 2 2 54 2 2 2" xfId="24111"/>
    <cellStyle name="Comma 2 2 2 2 54 2 2 3" xfId="28543"/>
    <cellStyle name="Comma 2 2 2 2 54 2 3" xfId="21898"/>
    <cellStyle name="Comma 2 2 2 2 54 2 4" xfId="26330"/>
    <cellStyle name="Comma 2 2 2 2 54 3" xfId="18335"/>
    <cellStyle name="Comma 2 2 2 2 54 3 2" xfId="22763"/>
    <cellStyle name="Comma 2 2 2 2 54 3 3" xfId="27195"/>
    <cellStyle name="Comma 2 2 2 2 54 4" xfId="20551"/>
    <cellStyle name="Comma 2 2 2 2 54 5" xfId="24983"/>
    <cellStyle name="Comma 2 2 2 2 55" xfId="493"/>
    <cellStyle name="Comma 2 2 2 2 55 2" xfId="12551"/>
    <cellStyle name="Comma 2 2 2 2 55 2 2" xfId="19684"/>
    <cellStyle name="Comma 2 2 2 2 55 2 2 2" xfId="24112"/>
    <cellStyle name="Comma 2 2 2 2 55 2 2 3" xfId="28544"/>
    <cellStyle name="Comma 2 2 2 2 55 2 3" xfId="21899"/>
    <cellStyle name="Comma 2 2 2 2 55 2 4" xfId="26331"/>
    <cellStyle name="Comma 2 2 2 2 55 3" xfId="18336"/>
    <cellStyle name="Comma 2 2 2 2 55 3 2" xfId="22764"/>
    <cellStyle name="Comma 2 2 2 2 55 3 3" xfId="27196"/>
    <cellStyle name="Comma 2 2 2 2 55 4" xfId="20552"/>
    <cellStyle name="Comma 2 2 2 2 55 5" xfId="24984"/>
    <cellStyle name="Comma 2 2 2 2 56" xfId="494"/>
    <cellStyle name="Comma 2 2 2 2 56 2" xfId="12552"/>
    <cellStyle name="Comma 2 2 2 2 56 2 2" xfId="19685"/>
    <cellStyle name="Comma 2 2 2 2 56 2 2 2" xfId="24113"/>
    <cellStyle name="Comma 2 2 2 2 56 2 2 3" xfId="28545"/>
    <cellStyle name="Comma 2 2 2 2 56 2 3" xfId="21900"/>
    <cellStyle name="Comma 2 2 2 2 56 2 4" xfId="26332"/>
    <cellStyle name="Comma 2 2 2 2 56 3" xfId="18337"/>
    <cellStyle name="Comma 2 2 2 2 56 3 2" xfId="22765"/>
    <cellStyle name="Comma 2 2 2 2 56 3 3" xfId="27197"/>
    <cellStyle name="Comma 2 2 2 2 56 4" xfId="20553"/>
    <cellStyle name="Comma 2 2 2 2 56 5" xfId="24985"/>
    <cellStyle name="Comma 2 2 2 2 57" xfId="495"/>
    <cellStyle name="Comma 2 2 2 2 57 2" xfId="12553"/>
    <cellStyle name="Comma 2 2 2 2 57 2 2" xfId="19686"/>
    <cellStyle name="Comma 2 2 2 2 57 2 2 2" xfId="24114"/>
    <cellStyle name="Comma 2 2 2 2 57 2 2 3" xfId="28546"/>
    <cellStyle name="Comma 2 2 2 2 57 2 3" xfId="21901"/>
    <cellStyle name="Comma 2 2 2 2 57 2 4" xfId="26333"/>
    <cellStyle name="Comma 2 2 2 2 57 3" xfId="18338"/>
    <cellStyle name="Comma 2 2 2 2 57 3 2" xfId="22766"/>
    <cellStyle name="Comma 2 2 2 2 57 3 3" xfId="27198"/>
    <cellStyle name="Comma 2 2 2 2 57 4" xfId="20554"/>
    <cellStyle name="Comma 2 2 2 2 57 5" xfId="24986"/>
    <cellStyle name="Comma 2 2 2 2 58" xfId="496"/>
    <cellStyle name="Comma 2 2 2 2 58 2" xfId="12554"/>
    <cellStyle name="Comma 2 2 2 2 58 2 2" xfId="19687"/>
    <cellStyle name="Comma 2 2 2 2 58 2 2 2" xfId="24115"/>
    <cellStyle name="Comma 2 2 2 2 58 2 2 3" xfId="28547"/>
    <cellStyle name="Comma 2 2 2 2 58 2 3" xfId="21902"/>
    <cellStyle name="Comma 2 2 2 2 58 2 4" xfId="26334"/>
    <cellStyle name="Comma 2 2 2 2 58 3" xfId="18339"/>
    <cellStyle name="Comma 2 2 2 2 58 3 2" xfId="22767"/>
    <cellStyle name="Comma 2 2 2 2 58 3 3" xfId="27199"/>
    <cellStyle name="Comma 2 2 2 2 58 4" xfId="20555"/>
    <cellStyle name="Comma 2 2 2 2 58 5" xfId="24987"/>
    <cellStyle name="Comma 2 2 2 2 59" xfId="497"/>
    <cellStyle name="Comma 2 2 2 2 59 2" xfId="12555"/>
    <cellStyle name="Comma 2 2 2 2 59 2 2" xfId="19688"/>
    <cellStyle name="Comma 2 2 2 2 59 2 2 2" xfId="24116"/>
    <cellStyle name="Comma 2 2 2 2 59 2 2 3" xfId="28548"/>
    <cellStyle name="Comma 2 2 2 2 59 2 3" xfId="21903"/>
    <cellStyle name="Comma 2 2 2 2 59 2 4" xfId="26335"/>
    <cellStyle name="Comma 2 2 2 2 59 3" xfId="18340"/>
    <cellStyle name="Comma 2 2 2 2 59 3 2" xfId="22768"/>
    <cellStyle name="Comma 2 2 2 2 59 3 3" xfId="27200"/>
    <cellStyle name="Comma 2 2 2 2 59 4" xfId="20556"/>
    <cellStyle name="Comma 2 2 2 2 59 5" xfId="24988"/>
    <cellStyle name="Comma 2 2 2 2 6" xfId="498"/>
    <cellStyle name="Comma 2 2 2 2 6 2" xfId="12556"/>
    <cellStyle name="Comma 2 2 2 2 6 2 2" xfId="19689"/>
    <cellStyle name="Comma 2 2 2 2 6 2 2 2" xfId="24117"/>
    <cellStyle name="Comma 2 2 2 2 6 2 2 3" xfId="28549"/>
    <cellStyle name="Comma 2 2 2 2 6 2 3" xfId="21904"/>
    <cellStyle name="Comma 2 2 2 2 6 2 4" xfId="26336"/>
    <cellStyle name="Comma 2 2 2 2 6 3" xfId="18341"/>
    <cellStyle name="Comma 2 2 2 2 6 3 2" xfId="22769"/>
    <cellStyle name="Comma 2 2 2 2 6 3 3" xfId="27201"/>
    <cellStyle name="Comma 2 2 2 2 6 4" xfId="20557"/>
    <cellStyle name="Comma 2 2 2 2 6 5" xfId="24989"/>
    <cellStyle name="Comma 2 2 2 2 60" xfId="499"/>
    <cellStyle name="Comma 2 2 2 2 60 2" xfId="12557"/>
    <cellStyle name="Comma 2 2 2 2 60 2 2" xfId="19690"/>
    <cellStyle name="Comma 2 2 2 2 60 2 2 2" xfId="24118"/>
    <cellStyle name="Comma 2 2 2 2 60 2 2 3" xfId="28550"/>
    <cellStyle name="Comma 2 2 2 2 60 2 3" xfId="21905"/>
    <cellStyle name="Comma 2 2 2 2 60 2 4" xfId="26337"/>
    <cellStyle name="Comma 2 2 2 2 60 3" xfId="18342"/>
    <cellStyle name="Comma 2 2 2 2 60 3 2" xfId="22770"/>
    <cellStyle name="Comma 2 2 2 2 60 3 3" xfId="27202"/>
    <cellStyle name="Comma 2 2 2 2 60 4" xfId="20558"/>
    <cellStyle name="Comma 2 2 2 2 60 5" xfId="24990"/>
    <cellStyle name="Comma 2 2 2 2 61" xfId="500"/>
    <cellStyle name="Comma 2 2 2 2 61 2" xfId="12558"/>
    <cellStyle name="Comma 2 2 2 2 61 2 2" xfId="19691"/>
    <cellStyle name="Comma 2 2 2 2 61 2 2 2" xfId="24119"/>
    <cellStyle name="Comma 2 2 2 2 61 2 2 3" xfId="28551"/>
    <cellStyle name="Comma 2 2 2 2 61 2 3" xfId="21906"/>
    <cellStyle name="Comma 2 2 2 2 61 2 4" xfId="26338"/>
    <cellStyle name="Comma 2 2 2 2 61 3" xfId="18343"/>
    <cellStyle name="Comma 2 2 2 2 61 3 2" xfId="22771"/>
    <cellStyle name="Comma 2 2 2 2 61 3 3" xfId="27203"/>
    <cellStyle name="Comma 2 2 2 2 61 4" xfId="20559"/>
    <cellStyle name="Comma 2 2 2 2 61 5" xfId="24991"/>
    <cellStyle name="Comma 2 2 2 2 62" xfId="501"/>
    <cellStyle name="Comma 2 2 2 2 62 2" xfId="12559"/>
    <cellStyle name="Comma 2 2 2 2 62 2 2" xfId="19692"/>
    <cellStyle name="Comma 2 2 2 2 62 2 2 2" xfId="24120"/>
    <cellStyle name="Comma 2 2 2 2 62 2 2 3" xfId="28552"/>
    <cellStyle name="Comma 2 2 2 2 62 2 3" xfId="21907"/>
    <cellStyle name="Comma 2 2 2 2 62 2 4" xfId="26339"/>
    <cellStyle name="Comma 2 2 2 2 62 3" xfId="18344"/>
    <cellStyle name="Comma 2 2 2 2 62 3 2" xfId="22772"/>
    <cellStyle name="Comma 2 2 2 2 62 3 3" xfId="27204"/>
    <cellStyle name="Comma 2 2 2 2 62 4" xfId="20560"/>
    <cellStyle name="Comma 2 2 2 2 62 5" xfId="24992"/>
    <cellStyle name="Comma 2 2 2 2 63" xfId="502"/>
    <cellStyle name="Comma 2 2 2 2 63 2" xfId="12560"/>
    <cellStyle name="Comma 2 2 2 2 63 2 2" xfId="19693"/>
    <cellStyle name="Comma 2 2 2 2 63 2 2 2" xfId="24121"/>
    <cellStyle name="Comma 2 2 2 2 63 2 2 3" xfId="28553"/>
    <cellStyle name="Comma 2 2 2 2 63 2 3" xfId="21908"/>
    <cellStyle name="Comma 2 2 2 2 63 2 4" xfId="26340"/>
    <cellStyle name="Comma 2 2 2 2 63 3" xfId="18345"/>
    <cellStyle name="Comma 2 2 2 2 63 3 2" xfId="22773"/>
    <cellStyle name="Comma 2 2 2 2 63 3 3" xfId="27205"/>
    <cellStyle name="Comma 2 2 2 2 63 4" xfId="20561"/>
    <cellStyle name="Comma 2 2 2 2 63 5" xfId="24993"/>
    <cellStyle name="Comma 2 2 2 2 64" xfId="503"/>
    <cellStyle name="Comma 2 2 2 2 64 2" xfId="12561"/>
    <cellStyle name="Comma 2 2 2 2 64 2 2" xfId="19694"/>
    <cellStyle name="Comma 2 2 2 2 64 2 2 2" xfId="24122"/>
    <cellStyle name="Comma 2 2 2 2 64 2 2 3" xfId="28554"/>
    <cellStyle name="Comma 2 2 2 2 64 2 3" xfId="21909"/>
    <cellStyle name="Comma 2 2 2 2 64 2 4" xfId="26341"/>
    <cellStyle name="Comma 2 2 2 2 64 3" xfId="18346"/>
    <cellStyle name="Comma 2 2 2 2 64 3 2" xfId="22774"/>
    <cellStyle name="Comma 2 2 2 2 64 3 3" xfId="27206"/>
    <cellStyle name="Comma 2 2 2 2 64 4" xfId="20562"/>
    <cellStyle name="Comma 2 2 2 2 64 5" xfId="24994"/>
    <cellStyle name="Comma 2 2 2 2 65" xfId="504"/>
    <cellStyle name="Comma 2 2 2 2 65 2" xfId="12562"/>
    <cellStyle name="Comma 2 2 2 2 65 2 2" xfId="19695"/>
    <cellStyle name="Comma 2 2 2 2 65 2 2 2" xfId="24123"/>
    <cellStyle name="Comma 2 2 2 2 65 2 2 3" xfId="28555"/>
    <cellStyle name="Comma 2 2 2 2 65 2 3" xfId="21910"/>
    <cellStyle name="Comma 2 2 2 2 65 2 4" xfId="26342"/>
    <cellStyle name="Comma 2 2 2 2 65 3" xfId="18347"/>
    <cellStyle name="Comma 2 2 2 2 65 3 2" xfId="22775"/>
    <cellStyle name="Comma 2 2 2 2 65 3 3" xfId="27207"/>
    <cellStyle name="Comma 2 2 2 2 65 4" xfId="20563"/>
    <cellStyle name="Comma 2 2 2 2 65 5" xfId="24995"/>
    <cellStyle name="Comma 2 2 2 2 66" xfId="505"/>
    <cellStyle name="Comma 2 2 2 2 66 2" xfId="12563"/>
    <cellStyle name="Comma 2 2 2 2 66 2 2" xfId="19696"/>
    <cellStyle name="Comma 2 2 2 2 66 2 2 2" xfId="24124"/>
    <cellStyle name="Comma 2 2 2 2 66 2 2 3" xfId="28556"/>
    <cellStyle name="Comma 2 2 2 2 66 2 3" xfId="21911"/>
    <cellStyle name="Comma 2 2 2 2 66 2 4" xfId="26343"/>
    <cellStyle name="Comma 2 2 2 2 66 3" xfId="18348"/>
    <cellStyle name="Comma 2 2 2 2 66 3 2" xfId="22776"/>
    <cellStyle name="Comma 2 2 2 2 66 3 3" xfId="27208"/>
    <cellStyle name="Comma 2 2 2 2 66 4" xfId="20564"/>
    <cellStyle name="Comma 2 2 2 2 66 5" xfId="24996"/>
    <cellStyle name="Comma 2 2 2 2 67" xfId="506"/>
    <cellStyle name="Comma 2 2 2 2 67 2" xfId="12564"/>
    <cellStyle name="Comma 2 2 2 2 67 2 2" xfId="19697"/>
    <cellStyle name="Comma 2 2 2 2 67 2 2 2" xfId="24125"/>
    <cellStyle name="Comma 2 2 2 2 67 2 2 3" xfId="28557"/>
    <cellStyle name="Comma 2 2 2 2 67 2 3" xfId="21912"/>
    <cellStyle name="Comma 2 2 2 2 67 2 4" xfId="26344"/>
    <cellStyle name="Comma 2 2 2 2 67 3" xfId="18349"/>
    <cellStyle name="Comma 2 2 2 2 67 3 2" xfId="22777"/>
    <cellStyle name="Comma 2 2 2 2 67 3 3" xfId="27209"/>
    <cellStyle name="Comma 2 2 2 2 67 4" xfId="20565"/>
    <cellStyle name="Comma 2 2 2 2 67 5" xfId="24997"/>
    <cellStyle name="Comma 2 2 2 2 68" xfId="507"/>
    <cellStyle name="Comma 2 2 2 2 68 2" xfId="12565"/>
    <cellStyle name="Comma 2 2 2 2 68 2 2" xfId="19698"/>
    <cellStyle name="Comma 2 2 2 2 68 2 2 2" xfId="24126"/>
    <cellStyle name="Comma 2 2 2 2 68 2 2 3" xfId="28558"/>
    <cellStyle name="Comma 2 2 2 2 68 2 3" xfId="21913"/>
    <cellStyle name="Comma 2 2 2 2 68 2 4" xfId="26345"/>
    <cellStyle name="Comma 2 2 2 2 68 3" xfId="18350"/>
    <cellStyle name="Comma 2 2 2 2 68 3 2" xfId="22778"/>
    <cellStyle name="Comma 2 2 2 2 68 3 3" xfId="27210"/>
    <cellStyle name="Comma 2 2 2 2 68 4" xfId="20566"/>
    <cellStyle name="Comma 2 2 2 2 68 5" xfId="24998"/>
    <cellStyle name="Comma 2 2 2 2 69" xfId="508"/>
    <cellStyle name="Comma 2 2 2 2 69 2" xfId="12566"/>
    <cellStyle name="Comma 2 2 2 2 69 2 2" xfId="19699"/>
    <cellStyle name="Comma 2 2 2 2 69 2 2 2" xfId="24127"/>
    <cellStyle name="Comma 2 2 2 2 69 2 2 3" xfId="28559"/>
    <cellStyle name="Comma 2 2 2 2 69 2 3" xfId="21914"/>
    <cellStyle name="Comma 2 2 2 2 69 2 4" xfId="26346"/>
    <cellStyle name="Comma 2 2 2 2 69 3" xfId="18351"/>
    <cellStyle name="Comma 2 2 2 2 69 3 2" xfId="22779"/>
    <cellStyle name="Comma 2 2 2 2 69 3 3" xfId="27211"/>
    <cellStyle name="Comma 2 2 2 2 69 4" xfId="20567"/>
    <cellStyle name="Comma 2 2 2 2 69 5" xfId="24999"/>
    <cellStyle name="Comma 2 2 2 2 7" xfId="509"/>
    <cellStyle name="Comma 2 2 2 2 7 2" xfId="12567"/>
    <cellStyle name="Comma 2 2 2 2 7 2 2" xfId="19700"/>
    <cellStyle name="Comma 2 2 2 2 7 2 2 2" xfId="24128"/>
    <cellStyle name="Comma 2 2 2 2 7 2 2 3" xfId="28560"/>
    <cellStyle name="Comma 2 2 2 2 7 2 3" xfId="21915"/>
    <cellStyle name="Comma 2 2 2 2 7 2 4" xfId="26347"/>
    <cellStyle name="Comma 2 2 2 2 7 3" xfId="18352"/>
    <cellStyle name="Comma 2 2 2 2 7 3 2" xfId="22780"/>
    <cellStyle name="Comma 2 2 2 2 7 3 3" xfId="27212"/>
    <cellStyle name="Comma 2 2 2 2 7 4" xfId="20568"/>
    <cellStyle name="Comma 2 2 2 2 7 5" xfId="25000"/>
    <cellStyle name="Comma 2 2 2 2 70" xfId="510"/>
    <cellStyle name="Comma 2 2 2 2 70 2" xfId="12568"/>
    <cellStyle name="Comma 2 2 2 2 70 2 2" xfId="19701"/>
    <cellStyle name="Comma 2 2 2 2 70 2 2 2" xfId="24129"/>
    <cellStyle name="Comma 2 2 2 2 70 2 2 3" xfId="28561"/>
    <cellStyle name="Comma 2 2 2 2 70 2 3" xfId="21916"/>
    <cellStyle name="Comma 2 2 2 2 70 2 4" xfId="26348"/>
    <cellStyle name="Comma 2 2 2 2 70 3" xfId="18353"/>
    <cellStyle name="Comma 2 2 2 2 70 3 2" xfId="22781"/>
    <cellStyle name="Comma 2 2 2 2 70 3 3" xfId="27213"/>
    <cellStyle name="Comma 2 2 2 2 70 4" xfId="20569"/>
    <cellStyle name="Comma 2 2 2 2 70 5" xfId="25001"/>
    <cellStyle name="Comma 2 2 2 2 71" xfId="17949"/>
    <cellStyle name="Comma 2 2 2 2 71 2" xfId="22377"/>
    <cellStyle name="Comma 2 2 2 2 71 3" xfId="26809"/>
    <cellStyle name="Comma 2 2 2 2 72" xfId="20165"/>
    <cellStyle name="Comma 2 2 2 2 73" xfId="24597"/>
    <cellStyle name="Comma 2 2 2 2 8" xfId="511"/>
    <cellStyle name="Comma 2 2 2 2 8 2" xfId="12569"/>
    <cellStyle name="Comma 2 2 2 2 8 2 2" xfId="19702"/>
    <cellStyle name="Comma 2 2 2 2 8 2 2 2" xfId="24130"/>
    <cellStyle name="Comma 2 2 2 2 8 2 2 3" xfId="28562"/>
    <cellStyle name="Comma 2 2 2 2 8 2 3" xfId="21917"/>
    <cellStyle name="Comma 2 2 2 2 8 2 4" xfId="26349"/>
    <cellStyle name="Comma 2 2 2 2 8 3" xfId="18354"/>
    <cellStyle name="Comma 2 2 2 2 8 3 2" xfId="22782"/>
    <cellStyle name="Comma 2 2 2 2 8 3 3" xfId="27214"/>
    <cellStyle name="Comma 2 2 2 2 8 4" xfId="20570"/>
    <cellStyle name="Comma 2 2 2 2 8 5" xfId="25002"/>
    <cellStyle name="Comma 2 2 2 2 9" xfId="512"/>
    <cellStyle name="Comma 2 2 2 2 9 2" xfId="12570"/>
    <cellStyle name="Comma 2 2 2 2 9 2 2" xfId="19703"/>
    <cellStyle name="Comma 2 2 2 2 9 2 2 2" xfId="24131"/>
    <cellStyle name="Comma 2 2 2 2 9 2 2 3" xfId="28563"/>
    <cellStyle name="Comma 2 2 2 2 9 2 3" xfId="21918"/>
    <cellStyle name="Comma 2 2 2 2 9 2 4" xfId="26350"/>
    <cellStyle name="Comma 2 2 2 2 9 3" xfId="18355"/>
    <cellStyle name="Comma 2 2 2 2 9 3 2" xfId="22783"/>
    <cellStyle name="Comma 2 2 2 2 9 3 3" xfId="27215"/>
    <cellStyle name="Comma 2 2 2 2 9 4" xfId="20571"/>
    <cellStyle name="Comma 2 2 2 2 9 5" xfId="25003"/>
    <cellStyle name="Comma 2 2 2 2_Previous P&amp;L" xfId="13149"/>
    <cellStyle name="Comma 2 2 2 20" xfId="513"/>
    <cellStyle name="Comma 2 2 2 20 2" xfId="18356"/>
    <cellStyle name="Comma 2 2 2 20 2 2" xfId="22784"/>
    <cellStyle name="Comma 2 2 2 20 2 3" xfId="27216"/>
    <cellStyle name="Comma 2 2 2 20 3" xfId="20572"/>
    <cellStyle name="Comma 2 2 2 20 4" xfId="25004"/>
    <cellStyle name="Comma 2 2 2 21" xfId="514"/>
    <cellStyle name="Comma 2 2 2 21 2" xfId="18357"/>
    <cellStyle name="Comma 2 2 2 21 2 2" xfId="22785"/>
    <cellStyle name="Comma 2 2 2 21 2 3" xfId="27217"/>
    <cellStyle name="Comma 2 2 2 21 3" xfId="20573"/>
    <cellStyle name="Comma 2 2 2 21 4" xfId="25005"/>
    <cellStyle name="Comma 2 2 2 22" xfId="515"/>
    <cellStyle name="Comma 2 2 2 22 2" xfId="18358"/>
    <cellStyle name="Comma 2 2 2 22 2 2" xfId="22786"/>
    <cellStyle name="Comma 2 2 2 22 2 3" xfId="27218"/>
    <cellStyle name="Comma 2 2 2 22 3" xfId="20574"/>
    <cellStyle name="Comma 2 2 2 22 4" xfId="25006"/>
    <cellStyle name="Comma 2 2 2 23" xfId="516"/>
    <cellStyle name="Comma 2 2 2 23 2" xfId="18359"/>
    <cellStyle name="Comma 2 2 2 23 2 2" xfId="22787"/>
    <cellStyle name="Comma 2 2 2 23 2 3" xfId="27219"/>
    <cellStyle name="Comma 2 2 2 23 3" xfId="20575"/>
    <cellStyle name="Comma 2 2 2 23 4" xfId="25007"/>
    <cellStyle name="Comma 2 2 2 24" xfId="517"/>
    <cellStyle name="Comma 2 2 2 24 2" xfId="18360"/>
    <cellStyle name="Comma 2 2 2 24 2 2" xfId="22788"/>
    <cellStyle name="Comma 2 2 2 24 2 3" xfId="27220"/>
    <cellStyle name="Comma 2 2 2 24 3" xfId="20576"/>
    <cellStyle name="Comma 2 2 2 24 4" xfId="25008"/>
    <cellStyle name="Comma 2 2 2 25" xfId="518"/>
    <cellStyle name="Comma 2 2 2 25 2" xfId="18361"/>
    <cellStyle name="Comma 2 2 2 25 2 2" xfId="22789"/>
    <cellStyle name="Comma 2 2 2 25 2 3" xfId="27221"/>
    <cellStyle name="Comma 2 2 2 25 3" xfId="20577"/>
    <cellStyle name="Comma 2 2 2 25 4" xfId="25009"/>
    <cellStyle name="Comma 2 2 2 26" xfId="519"/>
    <cellStyle name="Comma 2 2 2 26 2" xfId="18362"/>
    <cellStyle name="Comma 2 2 2 26 2 2" xfId="22790"/>
    <cellStyle name="Comma 2 2 2 26 2 3" xfId="27222"/>
    <cellStyle name="Comma 2 2 2 26 3" xfId="20578"/>
    <cellStyle name="Comma 2 2 2 26 4" xfId="25010"/>
    <cellStyle name="Comma 2 2 2 27" xfId="520"/>
    <cellStyle name="Comma 2 2 2 27 2" xfId="18363"/>
    <cellStyle name="Comma 2 2 2 27 2 2" xfId="22791"/>
    <cellStyle name="Comma 2 2 2 27 2 3" xfId="27223"/>
    <cellStyle name="Comma 2 2 2 27 3" xfId="20579"/>
    <cellStyle name="Comma 2 2 2 27 4" xfId="25011"/>
    <cellStyle name="Comma 2 2 2 28" xfId="521"/>
    <cellStyle name="Comma 2 2 2 28 2" xfId="18364"/>
    <cellStyle name="Comma 2 2 2 28 2 2" xfId="22792"/>
    <cellStyle name="Comma 2 2 2 28 2 3" xfId="27224"/>
    <cellStyle name="Comma 2 2 2 28 3" xfId="20580"/>
    <cellStyle name="Comma 2 2 2 28 4" xfId="25012"/>
    <cellStyle name="Comma 2 2 2 29" xfId="522"/>
    <cellStyle name="Comma 2 2 2 29 2" xfId="18365"/>
    <cellStyle name="Comma 2 2 2 29 2 2" xfId="22793"/>
    <cellStyle name="Comma 2 2 2 29 2 3" xfId="27225"/>
    <cellStyle name="Comma 2 2 2 29 3" xfId="20581"/>
    <cellStyle name="Comma 2 2 2 29 4" xfId="25013"/>
    <cellStyle name="Comma 2 2 2 3" xfId="523"/>
    <cellStyle name="Comma 2 2 2 3 2" xfId="18366"/>
    <cellStyle name="Comma 2 2 2 3 2 2" xfId="22794"/>
    <cellStyle name="Comma 2 2 2 3 2 3" xfId="27226"/>
    <cellStyle name="Comma 2 2 2 3 3" xfId="20582"/>
    <cellStyle name="Comma 2 2 2 3 4" xfId="25014"/>
    <cellStyle name="Comma 2 2 2 30" xfId="524"/>
    <cellStyle name="Comma 2 2 2 30 2" xfId="18367"/>
    <cellStyle name="Comma 2 2 2 30 2 2" xfId="22795"/>
    <cellStyle name="Comma 2 2 2 30 2 3" xfId="27227"/>
    <cellStyle name="Comma 2 2 2 30 3" xfId="20583"/>
    <cellStyle name="Comma 2 2 2 30 4" xfId="25015"/>
    <cellStyle name="Comma 2 2 2 31" xfId="525"/>
    <cellStyle name="Comma 2 2 2 31 2" xfId="18368"/>
    <cellStyle name="Comma 2 2 2 31 2 2" xfId="22796"/>
    <cellStyle name="Comma 2 2 2 31 2 3" xfId="27228"/>
    <cellStyle name="Comma 2 2 2 31 3" xfId="20584"/>
    <cellStyle name="Comma 2 2 2 31 4" xfId="25016"/>
    <cellStyle name="Comma 2 2 2 32" xfId="526"/>
    <cellStyle name="Comma 2 2 2 32 2" xfId="18369"/>
    <cellStyle name="Comma 2 2 2 32 2 2" xfId="22797"/>
    <cellStyle name="Comma 2 2 2 32 2 3" xfId="27229"/>
    <cellStyle name="Comma 2 2 2 32 3" xfId="20585"/>
    <cellStyle name="Comma 2 2 2 32 4" xfId="25017"/>
    <cellStyle name="Comma 2 2 2 33" xfId="527"/>
    <cellStyle name="Comma 2 2 2 33 2" xfId="18370"/>
    <cellStyle name="Comma 2 2 2 33 2 2" xfId="22798"/>
    <cellStyle name="Comma 2 2 2 33 2 3" xfId="27230"/>
    <cellStyle name="Comma 2 2 2 33 3" xfId="20586"/>
    <cellStyle name="Comma 2 2 2 33 4" xfId="25018"/>
    <cellStyle name="Comma 2 2 2 34" xfId="528"/>
    <cellStyle name="Comma 2 2 2 34 2" xfId="18371"/>
    <cellStyle name="Comma 2 2 2 34 2 2" xfId="22799"/>
    <cellStyle name="Comma 2 2 2 34 2 3" xfId="27231"/>
    <cellStyle name="Comma 2 2 2 34 3" xfId="20587"/>
    <cellStyle name="Comma 2 2 2 34 4" xfId="25019"/>
    <cellStyle name="Comma 2 2 2 35" xfId="529"/>
    <cellStyle name="Comma 2 2 2 35 2" xfId="18372"/>
    <cellStyle name="Comma 2 2 2 35 2 2" xfId="22800"/>
    <cellStyle name="Comma 2 2 2 35 2 3" xfId="27232"/>
    <cellStyle name="Comma 2 2 2 35 3" xfId="20588"/>
    <cellStyle name="Comma 2 2 2 35 4" xfId="25020"/>
    <cellStyle name="Comma 2 2 2 36" xfId="530"/>
    <cellStyle name="Comma 2 2 2 36 2" xfId="18373"/>
    <cellStyle name="Comma 2 2 2 36 2 2" xfId="22801"/>
    <cellStyle name="Comma 2 2 2 36 2 3" xfId="27233"/>
    <cellStyle name="Comma 2 2 2 36 3" xfId="20589"/>
    <cellStyle name="Comma 2 2 2 36 4" xfId="25021"/>
    <cellStyle name="Comma 2 2 2 37" xfId="531"/>
    <cellStyle name="Comma 2 2 2 37 2" xfId="18374"/>
    <cellStyle name="Comma 2 2 2 37 2 2" xfId="22802"/>
    <cellStyle name="Comma 2 2 2 37 2 3" xfId="27234"/>
    <cellStyle name="Comma 2 2 2 37 3" xfId="20590"/>
    <cellStyle name="Comma 2 2 2 37 4" xfId="25022"/>
    <cellStyle name="Comma 2 2 2 38" xfId="532"/>
    <cellStyle name="Comma 2 2 2 38 2" xfId="18375"/>
    <cellStyle name="Comma 2 2 2 38 2 2" xfId="22803"/>
    <cellStyle name="Comma 2 2 2 38 2 3" xfId="27235"/>
    <cellStyle name="Comma 2 2 2 38 3" xfId="20591"/>
    <cellStyle name="Comma 2 2 2 38 4" xfId="25023"/>
    <cellStyle name="Comma 2 2 2 39" xfId="533"/>
    <cellStyle name="Comma 2 2 2 39 2" xfId="18376"/>
    <cellStyle name="Comma 2 2 2 39 2 2" xfId="22804"/>
    <cellStyle name="Comma 2 2 2 39 2 3" xfId="27236"/>
    <cellStyle name="Comma 2 2 2 39 3" xfId="20592"/>
    <cellStyle name="Comma 2 2 2 39 4" xfId="25024"/>
    <cellStyle name="Comma 2 2 2 4" xfId="534"/>
    <cellStyle name="Comma 2 2 2 4 10" xfId="535"/>
    <cellStyle name="Comma 2 2 2 4 10 2" xfId="12580"/>
    <cellStyle name="Comma 2 2 2 4 10 2 2" xfId="19704"/>
    <cellStyle name="Comma 2 2 2 4 10 2 2 2" xfId="24132"/>
    <cellStyle name="Comma 2 2 2 4 10 2 2 3" xfId="28564"/>
    <cellStyle name="Comma 2 2 2 4 10 2 3" xfId="21919"/>
    <cellStyle name="Comma 2 2 2 4 10 2 4" xfId="26351"/>
    <cellStyle name="Comma 2 2 2 4 10 3" xfId="18378"/>
    <cellStyle name="Comma 2 2 2 4 10 3 2" xfId="22806"/>
    <cellStyle name="Comma 2 2 2 4 10 3 3" xfId="27238"/>
    <cellStyle name="Comma 2 2 2 4 10 4" xfId="20594"/>
    <cellStyle name="Comma 2 2 2 4 10 5" xfId="25026"/>
    <cellStyle name="Comma 2 2 2 4 11" xfId="536"/>
    <cellStyle name="Comma 2 2 2 4 11 2" xfId="12581"/>
    <cellStyle name="Comma 2 2 2 4 11 2 2" xfId="19705"/>
    <cellStyle name="Comma 2 2 2 4 11 2 2 2" xfId="24133"/>
    <cellStyle name="Comma 2 2 2 4 11 2 2 3" xfId="28565"/>
    <cellStyle name="Comma 2 2 2 4 11 2 3" xfId="21920"/>
    <cellStyle name="Comma 2 2 2 4 11 2 4" xfId="26352"/>
    <cellStyle name="Comma 2 2 2 4 11 3" xfId="18379"/>
    <cellStyle name="Comma 2 2 2 4 11 3 2" xfId="22807"/>
    <cellStyle name="Comma 2 2 2 4 11 3 3" xfId="27239"/>
    <cellStyle name="Comma 2 2 2 4 11 4" xfId="20595"/>
    <cellStyle name="Comma 2 2 2 4 11 5" xfId="25027"/>
    <cellStyle name="Comma 2 2 2 4 12" xfId="537"/>
    <cellStyle name="Comma 2 2 2 4 12 2" xfId="12582"/>
    <cellStyle name="Comma 2 2 2 4 12 2 2" xfId="19706"/>
    <cellStyle name="Comma 2 2 2 4 12 2 2 2" xfId="24134"/>
    <cellStyle name="Comma 2 2 2 4 12 2 2 3" xfId="28566"/>
    <cellStyle name="Comma 2 2 2 4 12 2 3" xfId="21921"/>
    <cellStyle name="Comma 2 2 2 4 12 2 4" xfId="26353"/>
    <cellStyle name="Comma 2 2 2 4 12 3" xfId="18380"/>
    <cellStyle name="Comma 2 2 2 4 12 3 2" xfId="22808"/>
    <cellStyle name="Comma 2 2 2 4 12 3 3" xfId="27240"/>
    <cellStyle name="Comma 2 2 2 4 12 4" xfId="20596"/>
    <cellStyle name="Comma 2 2 2 4 12 5" xfId="25028"/>
    <cellStyle name="Comma 2 2 2 4 13" xfId="538"/>
    <cellStyle name="Comma 2 2 2 4 13 2" xfId="12583"/>
    <cellStyle name="Comma 2 2 2 4 13 2 2" xfId="19707"/>
    <cellStyle name="Comma 2 2 2 4 13 2 2 2" xfId="24135"/>
    <cellStyle name="Comma 2 2 2 4 13 2 2 3" xfId="28567"/>
    <cellStyle name="Comma 2 2 2 4 13 2 3" xfId="21922"/>
    <cellStyle name="Comma 2 2 2 4 13 2 4" xfId="26354"/>
    <cellStyle name="Comma 2 2 2 4 13 3" xfId="18381"/>
    <cellStyle name="Comma 2 2 2 4 13 3 2" xfId="22809"/>
    <cellStyle name="Comma 2 2 2 4 13 3 3" xfId="27241"/>
    <cellStyle name="Comma 2 2 2 4 13 4" xfId="20597"/>
    <cellStyle name="Comma 2 2 2 4 13 5" xfId="25029"/>
    <cellStyle name="Comma 2 2 2 4 14" xfId="539"/>
    <cellStyle name="Comma 2 2 2 4 14 2" xfId="12584"/>
    <cellStyle name="Comma 2 2 2 4 14 2 2" xfId="19708"/>
    <cellStyle name="Comma 2 2 2 4 14 2 2 2" xfId="24136"/>
    <cellStyle name="Comma 2 2 2 4 14 2 2 3" xfId="28568"/>
    <cellStyle name="Comma 2 2 2 4 14 2 3" xfId="21923"/>
    <cellStyle name="Comma 2 2 2 4 14 2 4" xfId="26355"/>
    <cellStyle name="Comma 2 2 2 4 14 3" xfId="18382"/>
    <cellStyle name="Comma 2 2 2 4 14 3 2" xfId="22810"/>
    <cellStyle name="Comma 2 2 2 4 14 3 3" xfId="27242"/>
    <cellStyle name="Comma 2 2 2 4 14 4" xfId="20598"/>
    <cellStyle name="Comma 2 2 2 4 14 5" xfId="25030"/>
    <cellStyle name="Comma 2 2 2 4 15" xfId="540"/>
    <cellStyle name="Comma 2 2 2 4 15 2" xfId="12585"/>
    <cellStyle name="Comma 2 2 2 4 15 2 2" xfId="19709"/>
    <cellStyle name="Comma 2 2 2 4 15 2 2 2" xfId="24137"/>
    <cellStyle name="Comma 2 2 2 4 15 2 2 3" xfId="28569"/>
    <cellStyle name="Comma 2 2 2 4 15 2 3" xfId="21924"/>
    <cellStyle name="Comma 2 2 2 4 15 2 4" xfId="26356"/>
    <cellStyle name="Comma 2 2 2 4 15 3" xfId="18383"/>
    <cellStyle name="Comma 2 2 2 4 15 3 2" xfId="22811"/>
    <cellStyle name="Comma 2 2 2 4 15 3 3" xfId="27243"/>
    <cellStyle name="Comma 2 2 2 4 15 4" xfId="20599"/>
    <cellStyle name="Comma 2 2 2 4 15 5" xfId="25031"/>
    <cellStyle name="Comma 2 2 2 4 16" xfId="541"/>
    <cellStyle name="Comma 2 2 2 4 16 2" xfId="12586"/>
    <cellStyle name="Comma 2 2 2 4 16 2 2" xfId="19710"/>
    <cellStyle name="Comma 2 2 2 4 16 2 2 2" xfId="24138"/>
    <cellStyle name="Comma 2 2 2 4 16 2 2 3" xfId="28570"/>
    <cellStyle name="Comma 2 2 2 4 16 2 3" xfId="21925"/>
    <cellStyle name="Comma 2 2 2 4 16 2 4" xfId="26357"/>
    <cellStyle name="Comma 2 2 2 4 16 3" xfId="18384"/>
    <cellStyle name="Comma 2 2 2 4 16 3 2" xfId="22812"/>
    <cellStyle name="Comma 2 2 2 4 16 3 3" xfId="27244"/>
    <cellStyle name="Comma 2 2 2 4 16 4" xfId="20600"/>
    <cellStyle name="Comma 2 2 2 4 16 5" xfId="25032"/>
    <cellStyle name="Comma 2 2 2 4 17" xfId="542"/>
    <cellStyle name="Comma 2 2 2 4 17 2" xfId="12587"/>
    <cellStyle name="Comma 2 2 2 4 17 2 2" xfId="19711"/>
    <cellStyle name="Comma 2 2 2 4 17 2 2 2" xfId="24139"/>
    <cellStyle name="Comma 2 2 2 4 17 2 2 3" xfId="28571"/>
    <cellStyle name="Comma 2 2 2 4 17 2 3" xfId="21926"/>
    <cellStyle name="Comma 2 2 2 4 17 2 4" xfId="26358"/>
    <cellStyle name="Comma 2 2 2 4 17 3" xfId="18385"/>
    <cellStyle name="Comma 2 2 2 4 17 3 2" xfId="22813"/>
    <cellStyle name="Comma 2 2 2 4 17 3 3" xfId="27245"/>
    <cellStyle name="Comma 2 2 2 4 17 4" xfId="20601"/>
    <cellStyle name="Comma 2 2 2 4 17 5" xfId="25033"/>
    <cellStyle name="Comma 2 2 2 4 18" xfId="543"/>
    <cellStyle name="Comma 2 2 2 4 18 2" xfId="12588"/>
    <cellStyle name="Comma 2 2 2 4 18 2 2" xfId="19712"/>
    <cellStyle name="Comma 2 2 2 4 18 2 2 2" xfId="24140"/>
    <cellStyle name="Comma 2 2 2 4 18 2 2 3" xfId="28572"/>
    <cellStyle name="Comma 2 2 2 4 18 2 3" xfId="21927"/>
    <cellStyle name="Comma 2 2 2 4 18 2 4" xfId="26359"/>
    <cellStyle name="Comma 2 2 2 4 18 3" xfId="18386"/>
    <cellStyle name="Comma 2 2 2 4 18 3 2" xfId="22814"/>
    <cellStyle name="Comma 2 2 2 4 18 3 3" xfId="27246"/>
    <cellStyle name="Comma 2 2 2 4 18 4" xfId="20602"/>
    <cellStyle name="Comma 2 2 2 4 18 5" xfId="25034"/>
    <cellStyle name="Comma 2 2 2 4 19" xfId="544"/>
    <cellStyle name="Comma 2 2 2 4 19 2" xfId="12589"/>
    <cellStyle name="Comma 2 2 2 4 19 2 2" xfId="19713"/>
    <cellStyle name="Comma 2 2 2 4 19 2 2 2" xfId="24141"/>
    <cellStyle name="Comma 2 2 2 4 19 2 2 3" xfId="28573"/>
    <cellStyle name="Comma 2 2 2 4 19 2 3" xfId="21928"/>
    <cellStyle name="Comma 2 2 2 4 19 2 4" xfId="26360"/>
    <cellStyle name="Comma 2 2 2 4 19 3" xfId="18387"/>
    <cellStyle name="Comma 2 2 2 4 19 3 2" xfId="22815"/>
    <cellStyle name="Comma 2 2 2 4 19 3 3" xfId="27247"/>
    <cellStyle name="Comma 2 2 2 4 19 4" xfId="20603"/>
    <cellStyle name="Comma 2 2 2 4 19 5" xfId="25035"/>
    <cellStyle name="Comma 2 2 2 4 2" xfId="545"/>
    <cellStyle name="Comma 2 2 2 4 2 10" xfId="546"/>
    <cellStyle name="Comma 2 2 2 4 2 10 2" xfId="18389"/>
    <cellStyle name="Comma 2 2 2 4 2 10 2 2" xfId="22817"/>
    <cellStyle name="Comma 2 2 2 4 2 10 2 3" xfId="27249"/>
    <cellStyle name="Comma 2 2 2 4 2 10 3" xfId="20605"/>
    <cellStyle name="Comma 2 2 2 4 2 10 4" xfId="25037"/>
    <cellStyle name="Comma 2 2 2 4 2 11" xfId="547"/>
    <cellStyle name="Comma 2 2 2 4 2 11 2" xfId="18390"/>
    <cellStyle name="Comma 2 2 2 4 2 11 2 2" xfId="22818"/>
    <cellStyle name="Comma 2 2 2 4 2 11 2 3" xfId="27250"/>
    <cellStyle name="Comma 2 2 2 4 2 11 3" xfId="20606"/>
    <cellStyle name="Comma 2 2 2 4 2 11 4" xfId="25038"/>
    <cellStyle name="Comma 2 2 2 4 2 12" xfId="548"/>
    <cellStyle name="Comma 2 2 2 4 2 12 2" xfId="18391"/>
    <cellStyle name="Comma 2 2 2 4 2 12 2 2" xfId="22819"/>
    <cellStyle name="Comma 2 2 2 4 2 12 2 3" xfId="27251"/>
    <cellStyle name="Comma 2 2 2 4 2 12 3" xfId="20607"/>
    <cellStyle name="Comma 2 2 2 4 2 12 4" xfId="25039"/>
    <cellStyle name="Comma 2 2 2 4 2 13" xfId="549"/>
    <cellStyle name="Comma 2 2 2 4 2 13 2" xfId="18392"/>
    <cellStyle name="Comma 2 2 2 4 2 13 2 2" xfId="22820"/>
    <cellStyle name="Comma 2 2 2 4 2 13 2 3" xfId="27252"/>
    <cellStyle name="Comma 2 2 2 4 2 13 3" xfId="20608"/>
    <cellStyle name="Comma 2 2 2 4 2 13 4" xfId="25040"/>
    <cellStyle name="Comma 2 2 2 4 2 14" xfId="550"/>
    <cellStyle name="Comma 2 2 2 4 2 14 2" xfId="18393"/>
    <cellStyle name="Comma 2 2 2 4 2 14 2 2" xfId="22821"/>
    <cellStyle name="Comma 2 2 2 4 2 14 2 3" xfId="27253"/>
    <cellStyle name="Comma 2 2 2 4 2 14 3" xfId="20609"/>
    <cellStyle name="Comma 2 2 2 4 2 14 4" xfId="25041"/>
    <cellStyle name="Comma 2 2 2 4 2 15" xfId="551"/>
    <cellStyle name="Comma 2 2 2 4 2 15 2" xfId="18394"/>
    <cellStyle name="Comma 2 2 2 4 2 15 2 2" xfId="22822"/>
    <cellStyle name="Comma 2 2 2 4 2 15 2 3" xfId="27254"/>
    <cellStyle name="Comma 2 2 2 4 2 15 3" xfId="20610"/>
    <cellStyle name="Comma 2 2 2 4 2 15 4" xfId="25042"/>
    <cellStyle name="Comma 2 2 2 4 2 16" xfId="552"/>
    <cellStyle name="Comma 2 2 2 4 2 16 2" xfId="18395"/>
    <cellStyle name="Comma 2 2 2 4 2 16 2 2" xfId="22823"/>
    <cellStyle name="Comma 2 2 2 4 2 16 2 3" xfId="27255"/>
    <cellStyle name="Comma 2 2 2 4 2 16 3" xfId="20611"/>
    <cellStyle name="Comma 2 2 2 4 2 16 4" xfId="25043"/>
    <cellStyle name="Comma 2 2 2 4 2 17" xfId="553"/>
    <cellStyle name="Comma 2 2 2 4 2 17 2" xfId="18396"/>
    <cellStyle name="Comma 2 2 2 4 2 17 2 2" xfId="22824"/>
    <cellStyle name="Comma 2 2 2 4 2 17 2 3" xfId="27256"/>
    <cellStyle name="Comma 2 2 2 4 2 17 3" xfId="20612"/>
    <cellStyle name="Comma 2 2 2 4 2 17 4" xfId="25044"/>
    <cellStyle name="Comma 2 2 2 4 2 18" xfId="554"/>
    <cellStyle name="Comma 2 2 2 4 2 18 2" xfId="18397"/>
    <cellStyle name="Comma 2 2 2 4 2 18 2 2" xfId="22825"/>
    <cellStyle name="Comma 2 2 2 4 2 18 2 3" xfId="27257"/>
    <cellStyle name="Comma 2 2 2 4 2 18 3" xfId="20613"/>
    <cellStyle name="Comma 2 2 2 4 2 18 4" xfId="25045"/>
    <cellStyle name="Comma 2 2 2 4 2 19" xfId="555"/>
    <cellStyle name="Comma 2 2 2 4 2 19 2" xfId="18398"/>
    <cellStyle name="Comma 2 2 2 4 2 19 2 2" xfId="22826"/>
    <cellStyle name="Comma 2 2 2 4 2 19 2 3" xfId="27258"/>
    <cellStyle name="Comma 2 2 2 4 2 19 3" xfId="20614"/>
    <cellStyle name="Comma 2 2 2 4 2 19 4" xfId="25046"/>
    <cellStyle name="Comma 2 2 2 4 2 2" xfId="556"/>
    <cellStyle name="Comma 2 2 2 4 2 2 2" xfId="18399"/>
    <cellStyle name="Comma 2 2 2 4 2 2 2 2" xfId="22827"/>
    <cellStyle name="Comma 2 2 2 4 2 2 2 3" xfId="27259"/>
    <cellStyle name="Comma 2 2 2 4 2 2 3" xfId="20615"/>
    <cellStyle name="Comma 2 2 2 4 2 2 4" xfId="25047"/>
    <cellStyle name="Comma 2 2 2 4 2 20" xfId="557"/>
    <cellStyle name="Comma 2 2 2 4 2 20 2" xfId="18400"/>
    <cellStyle name="Comma 2 2 2 4 2 20 2 2" xfId="22828"/>
    <cellStyle name="Comma 2 2 2 4 2 20 2 3" xfId="27260"/>
    <cellStyle name="Comma 2 2 2 4 2 20 3" xfId="20616"/>
    <cellStyle name="Comma 2 2 2 4 2 20 4" xfId="25048"/>
    <cellStyle name="Comma 2 2 2 4 2 21" xfId="558"/>
    <cellStyle name="Comma 2 2 2 4 2 21 2" xfId="18401"/>
    <cellStyle name="Comma 2 2 2 4 2 21 2 2" xfId="22829"/>
    <cellStyle name="Comma 2 2 2 4 2 21 2 3" xfId="27261"/>
    <cellStyle name="Comma 2 2 2 4 2 21 3" xfId="20617"/>
    <cellStyle name="Comma 2 2 2 4 2 21 4" xfId="25049"/>
    <cellStyle name="Comma 2 2 2 4 2 22" xfId="559"/>
    <cellStyle name="Comma 2 2 2 4 2 22 2" xfId="18402"/>
    <cellStyle name="Comma 2 2 2 4 2 22 2 2" xfId="22830"/>
    <cellStyle name="Comma 2 2 2 4 2 22 2 3" xfId="27262"/>
    <cellStyle name="Comma 2 2 2 4 2 22 3" xfId="20618"/>
    <cellStyle name="Comma 2 2 2 4 2 22 4" xfId="25050"/>
    <cellStyle name="Comma 2 2 2 4 2 23" xfId="560"/>
    <cellStyle name="Comma 2 2 2 4 2 23 2" xfId="18403"/>
    <cellStyle name="Comma 2 2 2 4 2 23 2 2" xfId="22831"/>
    <cellStyle name="Comma 2 2 2 4 2 23 2 3" xfId="27263"/>
    <cellStyle name="Comma 2 2 2 4 2 23 3" xfId="20619"/>
    <cellStyle name="Comma 2 2 2 4 2 23 4" xfId="25051"/>
    <cellStyle name="Comma 2 2 2 4 2 24" xfId="561"/>
    <cellStyle name="Comma 2 2 2 4 2 24 2" xfId="18404"/>
    <cellStyle name="Comma 2 2 2 4 2 24 2 2" xfId="22832"/>
    <cellStyle name="Comma 2 2 2 4 2 24 2 3" xfId="27264"/>
    <cellStyle name="Comma 2 2 2 4 2 24 3" xfId="20620"/>
    <cellStyle name="Comma 2 2 2 4 2 24 4" xfId="25052"/>
    <cellStyle name="Comma 2 2 2 4 2 25" xfId="562"/>
    <cellStyle name="Comma 2 2 2 4 2 25 2" xfId="18405"/>
    <cellStyle name="Comma 2 2 2 4 2 25 2 2" xfId="22833"/>
    <cellStyle name="Comma 2 2 2 4 2 25 2 3" xfId="27265"/>
    <cellStyle name="Comma 2 2 2 4 2 25 3" xfId="20621"/>
    <cellStyle name="Comma 2 2 2 4 2 25 4" xfId="25053"/>
    <cellStyle name="Comma 2 2 2 4 2 26" xfId="563"/>
    <cellStyle name="Comma 2 2 2 4 2 26 2" xfId="18406"/>
    <cellStyle name="Comma 2 2 2 4 2 26 2 2" xfId="22834"/>
    <cellStyle name="Comma 2 2 2 4 2 26 2 3" xfId="27266"/>
    <cellStyle name="Comma 2 2 2 4 2 26 3" xfId="20622"/>
    <cellStyle name="Comma 2 2 2 4 2 26 4" xfId="25054"/>
    <cellStyle name="Comma 2 2 2 4 2 27" xfId="564"/>
    <cellStyle name="Comma 2 2 2 4 2 27 2" xfId="18407"/>
    <cellStyle name="Comma 2 2 2 4 2 27 2 2" xfId="22835"/>
    <cellStyle name="Comma 2 2 2 4 2 27 2 3" xfId="27267"/>
    <cellStyle name="Comma 2 2 2 4 2 27 3" xfId="20623"/>
    <cellStyle name="Comma 2 2 2 4 2 27 4" xfId="25055"/>
    <cellStyle name="Comma 2 2 2 4 2 28" xfId="565"/>
    <cellStyle name="Comma 2 2 2 4 2 28 2" xfId="18408"/>
    <cellStyle name="Comma 2 2 2 4 2 28 2 2" xfId="22836"/>
    <cellStyle name="Comma 2 2 2 4 2 28 2 3" xfId="27268"/>
    <cellStyle name="Comma 2 2 2 4 2 28 3" xfId="20624"/>
    <cellStyle name="Comma 2 2 2 4 2 28 4" xfId="25056"/>
    <cellStyle name="Comma 2 2 2 4 2 29" xfId="566"/>
    <cellStyle name="Comma 2 2 2 4 2 29 2" xfId="18409"/>
    <cellStyle name="Comma 2 2 2 4 2 29 2 2" xfId="22837"/>
    <cellStyle name="Comma 2 2 2 4 2 29 2 3" xfId="27269"/>
    <cellStyle name="Comma 2 2 2 4 2 29 3" xfId="20625"/>
    <cellStyle name="Comma 2 2 2 4 2 29 4" xfId="25057"/>
    <cellStyle name="Comma 2 2 2 4 2 3" xfId="567"/>
    <cellStyle name="Comma 2 2 2 4 2 3 2" xfId="18410"/>
    <cellStyle name="Comma 2 2 2 4 2 3 2 2" xfId="22838"/>
    <cellStyle name="Comma 2 2 2 4 2 3 2 3" xfId="27270"/>
    <cellStyle name="Comma 2 2 2 4 2 3 3" xfId="20626"/>
    <cellStyle name="Comma 2 2 2 4 2 3 4" xfId="25058"/>
    <cellStyle name="Comma 2 2 2 4 2 30" xfId="568"/>
    <cellStyle name="Comma 2 2 2 4 2 30 2" xfId="18411"/>
    <cellStyle name="Comma 2 2 2 4 2 30 2 2" xfId="22839"/>
    <cellStyle name="Comma 2 2 2 4 2 30 2 3" xfId="27271"/>
    <cellStyle name="Comma 2 2 2 4 2 30 3" xfId="20627"/>
    <cellStyle name="Comma 2 2 2 4 2 30 4" xfId="25059"/>
    <cellStyle name="Comma 2 2 2 4 2 31" xfId="569"/>
    <cellStyle name="Comma 2 2 2 4 2 31 2" xfId="18412"/>
    <cellStyle name="Comma 2 2 2 4 2 31 2 2" xfId="22840"/>
    <cellStyle name="Comma 2 2 2 4 2 31 2 3" xfId="27272"/>
    <cellStyle name="Comma 2 2 2 4 2 31 3" xfId="20628"/>
    <cellStyle name="Comma 2 2 2 4 2 31 4" xfId="25060"/>
    <cellStyle name="Comma 2 2 2 4 2 32" xfId="570"/>
    <cellStyle name="Comma 2 2 2 4 2 32 2" xfId="18413"/>
    <cellStyle name="Comma 2 2 2 4 2 32 2 2" xfId="22841"/>
    <cellStyle name="Comma 2 2 2 4 2 32 2 3" xfId="27273"/>
    <cellStyle name="Comma 2 2 2 4 2 32 3" xfId="20629"/>
    <cellStyle name="Comma 2 2 2 4 2 32 4" xfId="25061"/>
    <cellStyle name="Comma 2 2 2 4 2 33" xfId="571"/>
    <cellStyle name="Comma 2 2 2 4 2 33 2" xfId="18414"/>
    <cellStyle name="Comma 2 2 2 4 2 33 2 2" xfId="22842"/>
    <cellStyle name="Comma 2 2 2 4 2 33 2 3" xfId="27274"/>
    <cellStyle name="Comma 2 2 2 4 2 33 3" xfId="20630"/>
    <cellStyle name="Comma 2 2 2 4 2 33 4" xfId="25062"/>
    <cellStyle name="Comma 2 2 2 4 2 34" xfId="572"/>
    <cellStyle name="Comma 2 2 2 4 2 34 2" xfId="18415"/>
    <cellStyle name="Comma 2 2 2 4 2 34 2 2" xfId="22843"/>
    <cellStyle name="Comma 2 2 2 4 2 34 2 3" xfId="27275"/>
    <cellStyle name="Comma 2 2 2 4 2 34 3" xfId="20631"/>
    <cellStyle name="Comma 2 2 2 4 2 34 4" xfId="25063"/>
    <cellStyle name="Comma 2 2 2 4 2 35" xfId="573"/>
    <cellStyle name="Comma 2 2 2 4 2 35 2" xfId="18416"/>
    <cellStyle name="Comma 2 2 2 4 2 35 2 2" xfId="22844"/>
    <cellStyle name="Comma 2 2 2 4 2 35 2 3" xfId="27276"/>
    <cellStyle name="Comma 2 2 2 4 2 35 3" xfId="20632"/>
    <cellStyle name="Comma 2 2 2 4 2 35 4" xfId="25064"/>
    <cellStyle name="Comma 2 2 2 4 2 36" xfId="574"/>
    <cellStyle name="Comma 2 2 2 4 2 36 2" xfId="18417"/>
    <cellStyle name="Comma 2 2 2 4 2 36 2 2" xfId="22845"/>
    <cellStyle name="Comma 2 2 2 4 2 36 2 3" xfId="27277"/>
    <cellStyle name="Comma 2 2 2 4 2 36 3" xfId="20633"/>
    <cellStyle name="Comma 2 2 2 4 2 36 4" xfId="25065"/>
    <cellStyle name="Comma 2 2 2 4 2 37" xfId="575"/>
    <cellStyle name="Comma 2 2 2 4 2 37 2" xfId="18418"/>
    <cellStyle name="Comma 2 2 2 4 2 37 2 2" xfId="22846"/>
    <cellStyle name="Comma 2 2 2 4 2 37 2 3" xfId="27278"/>
    <cellStyle name="Comma 2 2 2 4 2 37 3" xfId="20634"/>
    <cellStyle name="Comma 2 2 2 4 2 37 4" xfId="25066"/>
    <cellStyle name="Comma 2 2 2 4 2 38" xfId="576"/>
    <cellStyle name="Comma 2 2 2 4 2 38 2" xfId="18419"/>
    <cellStyle name="Comma 2 2 2 4 2 38 2 2" xfId="22847"/>
    <cellStyle name="Comma 2 2 2 4 2 38 2 3" xfId="27279"/>
    <cellStyle name="Comma 2 2 2 4 2 38 3" xfId="20635"/>
    <cellStyle name="Comma 2 2 2 4 2 38 4" xfId="25067"/>
    <cellStyle name="Comma 2 2 2 4 2 39" xfId="577"/>
    <cellStyle name="Comma 2 2 2 4 2 39 2" xfId="18420"/>
    <cellStyle name="Comma 2 2 2 4 2 39 2 2" xfId="22848"/>
    <cellStyle name="Comma 2 2 2 4 2 39 2 3" xfId="27280"/>
    <cellStyle name="Comma 2 2 2 4 2 39 3" xfId="20636"/>
    <cellStyle name="Comma 2 2 2 4 2 39 4" xfId="25068"/>
    <cellStyle name="Comma 2 2 2 4 2 4" xfId="578"/>
    <cellStyle name="Comma 2 2 2 4 2 4 2" xfId="18421"/>
    <cellStyle name="Comma 2 2 2 4 2 4 2 2" xfId="22849"/>
    <cellStyle name="Comma 2 2 2 4 2 4 2 3" xfId="27281"/>
    <cellStyle name="Comma 2 2 2 4 2 4 3" xfId="20637"/>
    <cellStyle name="Comma 2 2 2 4 2 4 4" xfId="25069"/>
    <cellStyle name="Comma 2 2 2 4 2 40" xfId="579"/>
    <cellStyle name="Comma 2 2 2 4 2 40 2" xfId="18422"/>
    <cellStyle name="Comma 2 2 2 4 2 40 2 2" xfId="22850"/>
    <cellStyle name="Comma 2 2 2 4 2 40 2 3" xfId="27282"/>
    <cellStyle name="Comma 2 2 2 4 2 40 3" xfId="20638"/>
    <cellStyle name="Comma 2 2 2 4 2 40 4" xfId="25070"/>
    <cellStyle name="Comma 2 2 2 4 2 41" xfId="580"/>
    <cellStyle name="Comma 2 2 2 4 2 41 2" xfId="18423"/>
    <cellStyle name="Comma 2 2 2 4 2 41 2 2" xfId="22851"/>
    <cellStyle name="Comma 2 2 2 4 2 41 2 3" xfId="27283"/>
    <cellStyle name="Comma 2 2 2 4 2 41 3" xfId="20639"/>
    <cellStyle name="Comma 2 2 2 4 2 41 4" xfId="25071"/>
    <cellStyle name="Comma 2 2 2 4 2 42" xfId="581"/>
    <cellStyle name="Comma 2 2 2 4 2 42 2" xfId="18424"/>
    <cellStyle name="Comma 2 2 2 4 2 42 2 2" xfId="22852"/>
    <cellStyle name="Comma 2 2 2 4 2 42 2 3" xfId="27284"/>
    <cellStyle name="Comma 2 2 2 4 2 42 3" xfId="20640"/>
    <cellStyle name="Comma 2 2 2 4 2 42 4" xfId="25072"/>
    <cellStyle name="Comma 2 2 2 4 2 43" xfId="582"/>
    <cellStyle name="Comma 2 2 2 4 2 43 2" xfId="18425"/>
    <cellStyle name="Comma 2 2 2 4 2 43 2 2" xfId="22853"/>
    <cellStyle name="Comma 2 2 2 4 2 43 2 3" xfId="27285"/>
    <cellStyle name="Comma 2 2 2 4 2 43 3" xfId="20641"/>
    <cellStyle name="Comma 2 2 2 4 2 43 4" xfId="25073"/>
    <cellStyle name="Comma 2 2 2 4 2 44" xfId="583"/>
    <cellStyle name="Comma 2 2 2 4 2 44 2" xfId="18426"/>
    <cellStyle name="Comma 2 2 2 4 2 44 2 2" xfId="22854"/>
    <cellStyle name="Comma 2 2 2 4 2 44 2 3" xfId="27286"/>
    <cellStyle name="Comma 2 2 2 4 2 44 3" xfId="20642"/>
    <cellStyle name="Comma 2 2 2 4 2 44 4" xfId="25074"/>
    <cellStyle name="Comma 2 2 2 4 2 45" xfId="584"/>
    <cellStyle name="Comma 2 2 2 4 2 45 2" xfId="18427"/>
    <cellStyle name="Comma 2 2 2 4 2 45 2 2" xfId="22855"/>
    <cellStyle name="Comma 2 2 2 4 2 45 2 3" xfId="27287"/>
    <cellStyle name="Comma 2 2 2 4 2 45 3" xfId="20643"/>
    <cellStyle name="Comma 2 2 2 4 2 45 4" xfId="25075"/>
    <cellStyle name="Comma 2 2 2 4 2 46" xfId="585"/>
    <cellStyle name="Comma 2 2 2 4 2 46 2" xfId="18428"/>
    <cellStyle name="Comma 2 2 2 4 2 46 2 2" xfId="22856"/>
    <cellStyle name="Comma 2 2 2 4 2 46 2 3" xfId="27288"/>
    <cellStyle name="Comma 2 2 2 4 2 46 3" xfId="20644"/>
    <cellStyle name="Comma 2 2 2 4 2 46 4" xfId="25076"/>
    <cellStyle name="Comma 2 2 2 4 2 47" xfId="586"/>
    <cellStyle name="Comma 2 2 2 4 2 47 2" xfId="18429"/>
    <cellStyle name="Comma 2 2 2 4 2 47 2 2" xfId="22857"/>
    <cellStyle name="Comma 2 2 2 4 2 47 2 3" xfId="27289"/>
    <cellStyle name="Comma 2 2 2 4 2 47 3" xfId="20645"/>
    <cellStyle name="Comma 2 2 2 4 2 47 4" xfId="25077"/>
    <cellStyle name="Comma 2 2 2 4 2 48" xfId="587"/>
    <cellStyle name="Comma 2 2 2 4 2 48 2" xfId="18430"/>
    <cellStyle name="Comma 2 2 2 4 2 48 2 2" xfId="22858"/>
    <cellStyle name="Comma 2 2 2 4 2 48 2 3" xfId="27290"/>
    <cellStyle name="Comma 2 2 2 4 2 48 3" xfId="20646"/>
    <cellStyle name="Comma 2 2 2 4 2 48 4" xfId="25078"/>
    <cellStyle name="Comma 2 2 2 4 2 49" xfId="588"/>
    <cellStyle name="Comma 2 2 2 4 2 49 2" xfId="18431"/>
    <cellStyle name="Comma 2 2 2 4 2 49 2 2" xfId="22859"/>
    <cellStyle name="Comma 2 2 2 4 2 49 2 3" xfId="27291"/>
    <cellStyle name="Comma 2 2 2 4 2 49 3" xfId="20647"/>
    <cellStyle name="Comma 2 2 2 4 2 49 4" xfId="25079"/>
    <cellStyle name="Comma 2 2 2 4 2 5" xfId="589"/>
    <cellStyle name="Comma 2 2 2 4 2 5 2" xfId="18432"/>
    <cellStyle name="Comma 2 2 2 4 2 5 2 2" xfId="22860"/>
    <cellStyle name="Comma 2 2 2 4 2 5 2 3" xfId="27292"/>
    <cellStyle name="Comma 2 2 2 4 2 5 3" xfId="20648"/>
    <cellStyle name="Comma 2 2 2 4 2 5 4" xfId="25080"/>
    <cellStyle name="Comma 2 2 2 4 2 50" xfId="590"/>
    <cellStyle name="Comma 2 2 2 4 2 50 2" xfId="18433"/>
    <cellStyle name="Comma 2 2 2 4 2 50 2 2" xfId="22861"/>
    <cellStyle name="Comma 2 2 2 4 2 50 2 3" xfId="27293"/>
    <cellStyle name="Comma 2 2 2 4 2 50 3" xfId="20649"/>
    <cellStyle name="Comma 2 2 2 4 2 50 4" xfId="25081"/>
    <cellStyle name="Comma 2 2 2 4 2 51" xfId="591"/>
    <cellStyle name="Comma 2 2 2 4 2 51 2" xfId="18434"/>
    <cellStyle name="Comma 2 2 2 4 2 51 2 2" xfId="22862"/>
    <cellStyle name="Comma 2 2 2 4 2 51 2 3" xfId="27294"/>
    <cellStyle name="Comma 2 2 2 4 2 51 3" xfId="20650"/>
    <cellStyle name="Comma 2 2 2 4 2 51 4" xfId="25082"/>
    <cellStyle name="Comma 2 2 2 4 2 52" xfId="592"/>
    <cellStyle name="Comma 2 2 2 4 2 52 2" xfId="18435"/>
    <cellStyle name="Comma 2 2 2 4 2 52 2 2" xfId="22863"/>
    <cellStyle name="Comma 2 2 2 4 2 52 2 3" xfId="27295"/>
    <cellStyle name="Comma 2 2 2 4 2 52 3" xfId="20651"/>
    <cellStyle name="Comma 2 2 2 4 2 52 4" xfId="25083"/>
    <cellStyle name="Comma 2 2 2 4 2 53" xfId="593"/>
    <cellStyle name="Comma 2 2 2 4 2 53 2" xfId="18436"/>
    <cellStyle name="Comma 2 2 2 4 2 53 2 2" xfId="22864"/>
    <cellStyle name="Comma 2 2 2 4 2 53 2 3" xfId="27296"/>
    <cellStyle name="Comma 2 2 2 4 2 53 3" xfId="20652"/>
    <cellStyle name="Comma 2 2 2 4 2 53 4" xfId="25084"/>
    <cellStyle name="Comma 2 2 2 4 2 54" xfId="594"/>
    <cellStyle name="Comma 2 2 2 4 2 54 2" xfId="18437"/>
    <cellStyle name="Comma 2 2 2 4 2 54 2 2" xfId="22865"/>
    <cellStyle name="Comma 2 2 2 4 2 54 2 3" xfId="27297"/>
    <cellStyle name="Comma 2 2 2 4 2 54 3" xfId="20653"/>
    <cellStyle name="Comma 2 2 2 4 2 54 4" xfId="25085"/>
    <cellStyle name="Comma 2 2 2 4 2 55" xfId="595"/>
    <cellStyle name="Comma 2 2 2 4 2 55 2" xfId="18438"/>
    <cellStyle name="Comma 2 2 2 4 2 55 2 2" xfId="22866"/>
    <cellStyle name="Comma 2 2 2 4 2 55 2 3" xfId="27298"/>
    <cellStyle name="Comma 2 2 2 4 2 55 3" xfId="20654"/>
    <cellStyle name="Comma 2 2 2 4 2 55 4" xfId="25086"/>
    <cellStyle name="Comma 2 2 2 4 2 56" xfId="596"/>
    <cellStyle name="Comma 2 2 2 4 2 56 2" xfId="18439"/>
    <cellStyle name="Comma 2 2 2 4 2 56 2 2" xfId="22867"/>
    <cellStyle name="Comma 2 2 2 4 2 56 2 3" xfId="27299"/>
    <cellStyle name="Comma 2 2 2 4 2 56 3" xfId="20655"/>
    <cellStyle name="Comma 2 2 2 4 2 56 4" xfId="25087"/>
    <cellStyle name="Comma 2 2 2 4 2 57" xfId="597"/>
    <cellStyle name="Comma 2 2 2 4 2 57 2" xfId="18440"/>
    <cellStyle name="Comma 2 2 2 4 2 57 2 2" xfId="22868"/>
    <cellStyle name="Comma 2 2 2 4 2 57 2 3" xfId="27300"/>
    <cellStyle name="Comma 2 2 2 4 2 57 3" xfId="20656"/>
    <cellStyle name="Comma 2 2 2 4 2 57 4" xfId="25088"/>
    <cellStyle name="Comma 2 2 2 4 2 58" xfId="598"/>
    <cellStyle name="Comma 2 2 2 4 2 58 2" xfId="18441"/>
    <cellStyle name="Comma 2 2 2 4 2 58 2 2" xfId="22869"/>
    <cellStyle name="Comma 2 2 2 4 2 58 2 3" xfId="27301"/>
    <cellStyle name="Comma 2 2 2 4 2 58 3" xfId="20657"/>
    <cellStyle name="Comma 2 2 2 4 2 58 4" xfId="25089"/>
    <cellStyle name="Comma 2 2 2 4 2 59" xfId="599"/>
    <cellStyle name="Comma 2 2 2 4 2 59 2" xfId="18442"/>
    <cellStyle name="Comma 2 2 2 4 2 59 2 2" xfId="22870"/>
    <cellStyle name="Comma 2 2 2 4 2 59 2 3" xfId="27302"/>
    <cellStyle name="Comma 2 2 2 4 2 59 3" xfId="20658"/>
    <cellStyle name="Comma 2 2 2 4 2 59 4" xfId="25090"/>
    <cellStyle name="Comma 2 2 2 4 2 6" xfId="600"/>
    <cellStyle name="Comma 2 2 2 4 2 6 2" xfId="18443"/>
    <cellStyle name="Comma 2 2 2 4 2 6 2 2" xfId="22871"/>
    <cellStyle name="Comma 2 2 2 4 2 6 2 3" xfId="27303"/>
    <cellStyle name="Comma 2 2 2 4 2 6 3" xfId="20659"/>
    <cellStyle name="Comma 2 2 2 4 2 6 4" xfId="25091"/>
    <cellStyle name="Comma 2 2 2 4 2 60" xfId="601"/>
    <cellStyle name="Comma 2 2 2 4 2 60 2" xfId="18444"/>
    <cellStyle name="Comma 2 2 2 4 2 60 2 2" xfId="22872"/>
    <cellStyle name="Comma 2 2 2 4 2 60 2 3" xfId="27304"/>
    <cellStyle name="Comma 2 2 2 4 2 60 3" xfId="20660"/>
    <cellStyle name="Comma 2 2 2 4 2 60 4" xfId="25092"/>
    <cellStyle name="Comma 2 2 2 4 2 61" xfId="602"/>
    <cellStyle name="Comma 2 2 2 4 2 61 2" xfId="18445"/>
    <cellStyle name="Comma 2 2 2 4 2 61 2 2" xfId="22873"/>
    <cellStyle name="Comma 2 2 2 4 2 61 2 3" xfId="27305"/>
    <cellStyle name="Comma 2 2 2 4 2 61 3" xfId="20661"/>
    <cellStyle name="Comma 2 2 2 4 2 61 4" xfId="25093"/>
    <cellStyle name="Comma 2 2 2 4 2 62" xfId="603"/>
    <cellStyle name="Comma 2 2 2 4 2 62 2" xfId="18446"/>
    <cellStyle name="Comma 2 2 2 4 2 62 2 2" xfId="22874"/>
    <cellStyle name="Comma 2 2 2 4 2 62 2 3" xfId="27306"/>
    <cellStyle name="Comma 2 2 2 4 2 62 3" xfId="20662"/>
    <cellStyle name="Comma 2 2 2 4 2 62 4" xfId="25094"/>
    <cellStyle name="Comma 2 2 2 4 2 63" xfId="604"/>
    <cellStyle name="Comma 2 2 2 4 2 63 2" xfId="18447"/>
    <cellStyle name="Comma 2 2 2 4 2 63 2 2" xfId="22875"/>
    <cellStyle name="Comma 2 2 2 4 2 63 2 3" xfId="27307"/>
    <cellStyle name="Comma 2 2 2 4 2 63 3" xfId="20663"/>
    <cellStyle name="Comma 2 2 2 4 2 63 4" xfId="25095"/>
    <cellStyle name="Comma 2 2 2 4 2 64" xfId="605"/>
    <cellStyle name="Comma 2 2 2 4 2 64 2" xfId="18448"/>
    <cellStyle name="Comma 2 2 2 4 2 64 2 2" xfId="22876"/>
    <cellStyle name="Comma 2 2 2 4 2 64 2 3" xfId="27308"/>
    <cellStyle name="Comma 2 2 2 4 2 64 3" xfId="20664"/>
    <cellStyle name="Comma 2 2 2 4 2 64 4" xfId="25096"/>
    <cellStyle name="Comma 2 2 2 4 2 65" xfId="606"/>
    <cellStyle name="Comma 2 2 2 4 2 65 2" xfId="18449"/>
    <cellStyle name="Comma 2 2 2 4 2 65 2 2" xfId="22877"/>
    <cellStyle name="Comma 2 2 2 4 2 65 2 3" xfId="27309"/>
    <cellStyle name="Comma 2 2 2 4 2 65 3" xfId="20665"/>
    <cellStyle name="Comma 2 2 2 4 2 65 4" xfId="25097"/>
    <cellStyle name="Comma 2 2 2 4 2 66" xfId="607"/>
    <cellStyle name="Comma 2 2 2 4 2 66 2" xfId="18450"/>
    <cellStyle name="Comma 2 2 2 4 2 66 2 2" xfId="22878"/>
    <cellStyle name="Comma 2 2 2 4 2 66 2 3" xfId="27310"/>
    <cellStyle name="Comma 2 2 2 4 2 66 3" xfId="20666"/>
    <cellStyle name="Comma 2 2 2 4 2 66 4" xfId="25098"/>
    <cellStyle name="Comma 2 2 2 4 2 67" xfId="608"/>
    <cellStyle name="Comma 2 2 2 4 2 67 2" xfId="18451"/>
    <cellStyle name="Comma 2 2 2 4 2 67 2 2" xfId="22879"/>
    <cellStyle name="Comma 2 2 2 4 2 67 2 3" xfId="27311"/>
    <cellStyle name="Comma 2 2 2 4 2 67 3" xfId="20667"/>
    <cellStyle name="Comma 2 2 2 4 2 67 4" xfId="25099"/>
    <cellStyle name="Comma 2 2 2 4 2 68" xfId="609"/>
    <cellStyle name="Comma 2 2 2 4 2 68 2" xfId="18452"/>
    <cellStyle name="Comma 2 2 2 4 2 68 2 2" xfId="22880"/>
    <cellStyle name="Comma 2 2 2 4 2 68 2 3" xfId="27312"/>
    <cellStyle name="Comma 2 2 2 4 2 68 3" xfId="20668"/>
    <cellStyle name="Comma 2 2 2 4 2 68 4" xfId="25100"/>
    <cellStyle name="Comma 2 2 2 4 2 69" xfId="12590"/>
    <cellStyle name="Comma 2 2 2 4 2 69 2" xfId="19714"/>
    <cellStyle name="Comma 2 2 2 4 2 69 2 2" xfId="24142"/>
    <cellStyle name="Comma 2 2 2 4 2 69 2 3" xfId="28574"/>
    <cellStyle name="Comma 2 2 2 4 2 69 3" xfId="21929"/>
    <cellStyle name="Comma 2 2 2 4 2 69 4" xfId="26361"/>
    <cellStyle name="Comma 2 2 2 4 2 7" xfId="610"/>
    <cellStyle name="Comma 2 2 2 4 2 7 2" xfId="18453"/>
    <cellStyle name="Comma 2 2 2 4 2 7 2 2" xfId="22881"/>
    <cellStyle name="Comma 2 2 2 4 2 7 2 3" xfId="27313"/>
    <cellStyle name="Comma 2 2 2 4 2 7 3" xfId="20669"/>
    <cellStyle name="Comma 2 2 2 4 2 7 4" xfId="25101"/>
    <cellStyle name="Comma 2 2 2 4 2 70" xfId="18388"/>
    <cellStyle name="Comma 2 2 2 4 2 70 2" xfId="22816"/>
    <cellStyle name="Comma 2 2 2 4 2 70 3" xfId="27248"/>
    <cellStyle name="Comma 2 2 2 4 2 71" xfId="20604"/>
    <cellStyle name="Comma 2 2 2 4 2 72" xfId="25036"/>
    <cellStyle name="Comma 2 2 2 4 2 8" xfId="611"/>
    <cellStyle name="Comma 2 2 2 4 2 8 2" xfId="18454"/>
    <cellStyle name="Comma 2 2 2 4 2 8 2 2" xfId="22882"/>
    <cellStyle name="Comma 2 2 2 4 2 8 2 3" xfId="27314"/>
    <cellStyle name="Comma 2 2 2 4 2 8 3" xfId="20670"/>
    <cellStyle name="Comma 2 2 2 4 2 8 4" xfId="25102"/>
    <cellStyle name="Comma 2 2 2 4 2 9" xfId="612"/>
    <cellStyle name="Comma 2 2 2 4 2 9 2" xfId="18455"/>
    <cellStyle name="Comma 2 2 2 4 2 9 2 2" xfId="22883"/>
    <cellStyle name="Comma 2 2 2 4 2 9 2 3" xfId="27315"/>
    <cellStyle name="Comma 2 2 2 4 2 9 3" xfId="20671"/>
    <cellStyle name="Comma 2 2 2 4 2 9 4" xfId="25103"/>
    <cellStyle name="Comma 2 2 2 4 20" xfId="613"/>
    <cellStyle name="Comma 2 2 2 4 20 2" xfId="12621"/>
    <cellStyle name="Comma 2 2 2 4 20 2 2" xfId="19715"/>
    <cellStyle name="Comma 2 2 2 4 20 2 2 2" xfId="24143"/>
    <cellStyle name="Comma 2 2 2 4 20 2 2 3" xfId="28575"/>
    <cellStyle name="Comma 2 2 2 4 20 2 3" xfId="21930"/>
    <cellStyle name="Comma 2 2 2 4 20 2 4" xfId="26362"/>
    <cellStyle name="Comma 2 2 2 4 20 3" xfId="18456"/>
    <cellStyle name="Comma 2 2 2 4 20 3 2" xfId="22884"/>
    <cellStyle name="Comma 2 2 2 4 20 3 3" xfId="27316"/>
    <cellStyle name="Comma 2 2 2 4 20 4" xfId="20672"/>
    <cellStyle name="Comma 2 2 2 4 20 5" xfId="25104"/>
    <cellStyle name="Comma 2 2 2 4 21" xfId="614"/>
    <cellStyle name="Comma 2 2 2 4 21 2" xfId="12622"/>
    <cellStyle name="Comma 2 2 2 4 21 2 2" xfId="19716"/>
    <cellStyle name="Comma 2 2 2 4 21 2 2 2" xfId="24144"/>
    <cellStyle name="Comma 2 2 2 4 21 2 2 3" xfId="28576"/>
    <cellStyle name="Comma 2 2 2 4 21 2 3" xfId="21931"/>
    <cellStyle name="Comma 2 2 2 4 21 2 4" xfId="26363"/>
    <cellStyle name="Comma 2 2 2 4 21 3" xfId="18457"/>
    <cellStyle name="Comma 2 2 2 4 21 3 2" xfId="22885"/>
    <cellStyle name="Comma 2 2 2 4 21 3 3" xfId="27317"/>
    <cellStyle name="Comma 2 2 2 4 21 4" xfId="20673"/>
    <cellStyle name="Comma 2 2 2 4 21 5" xfId="25105"/>
    <cellStyle name="Comma 2 2 2 4 22" xfId="615"/>
    <cellStyle name="Comma 2 2 2 4 22 2" xfId="12623"/>
    <cellStyle name="Comma 2 2 2 4 22 2 2" xfId="19717"/>
    <cellStyle name="Comma 2 2 2 4 22 2 2 2" xfId="24145"/>
    <cellStyle name="Comma 2 2 2 4 22 2 2 3" xfId="28577"/>
    <cellStyle name="Comma 2 2 2 4 22 2 3" xfId="21932"/>
    <cellStyle name="Comma 2 2 2 4 22 2 4" xfId="26364"/>
    <cellStyle name="Comma 2 2 2 4 22 3" xfId="18458"/>
    <cellStyle name="Comma 2 2 2 4 22 3 2" xfId="22886"/>
    <cellStyle name="Comma 2 2 2 4 22 3 3" xfId="27318"/>
    <cellStyle name="Comma 2 2 2 4 22 4" xfId="20674"/>
    <cellStyle name="Comma 2 2 2 4 22 5" xfId="25106"/>
    <cellStyle name="Comma 2 2 2 4 23" xfId="616"/>
    <cellStyle name="Comma 2 2 2 4 23 2" xfId="12624"/>
    <cellStyle name="Comma 2 2 2 4 23 2 2" xfId="19718"/>
    <cellStyle name="Comma 2 2 2 4 23 2 2 2" xfId="24146"/>
    <cellStyle name="Comma 2 2 2 4 23 2 2 3" xfId="28578"/>
    <cellStyle name="Comma 2 2 2 4 23 2 3" xfId="21933"/>
    <cellStyle name="Comma 2 2 2 4 23 2 4" xfId="26365"/>
    <cellStyle name="Comma 2 2 2 4 23 3" xfId="18459"/>
    <cellStyle name="Comma 2 2 2 4 23 3 2" xfId="22887"/>
    <cellStyle name="Comma 2 2 2 4 23 3 3" xfId="27319"/>
    <cellStyle name="Comma 2 2 2 4 23 4" xfId="20675"/>
    <cellStyle name="Comma 2 2 2 4 23 5" xfId="25107"/>
    <cellStyle name="Comma 2 2 2 4 24" xfId="617"/>
    <cellStyle name="Comma 2 2 2 4 24 2" xfId="12625"/>
    <cellStyle name="Comma 2 2 2 4 24 2 2" xfId="19719"/>
    <cellStyle name="Comma 2 2 2 4 24 2 2 2" xfId="24147"/>
    <cellStyle name="Comma 2 2 2 4 24 2 2 3" xfId="28579"/>
    <cellStyle name="Comma 2 2 2 4 24 2 3" xfId="21934"/>
    <cellStyle name="Comma 2 2 2 4 24 2 4" xfId="26366"/>
    <cellStyle name="Comma 2 2 2 4 24 3" xfId="18460"/>
    <cellStyle name="Comma 2 2 2 4 24 3 2" xfId="22888"/>
    <cellStyle name="Comma 2 2 2 4 24 3 3" xfId="27320"/>
    <cellStyle name="Comma 2 2 2 4 24 4" xfId="20676"/>
    <cellStyle name="Comma 2 2 2 4 24 5" xfId="25108"/>
    <cellStyle name="Comma 2 2 2 4 25" xfId="618"/>
    <cellStyle name="Comma 2 2 2 4 25 2" xfId="12626"/>
    <cellStyle name="Comma 2 2 2 4 25 2 2" xfId="19720"/>
    <cellStyle name="Comma 2 2 2 4 25 2 2 2" xfId="24148"/>
    <cellStyle name="Comma 2 2 2 4 25 2 2 3" xfId="28580"/>
    <cellStyle name="Comma 2 2 2 4 25 2 3" xfId="21935"/>
    <cellStyle name="Comma 2 2 2 4 25 2 4" xfId="26367"/>
    <cellStyle name="Comma 2 2 2 4 25 3" xfId="18461"/>
    <cellStyle name="Comma 2 2 2 4 25 3 2" xfId="22889"/>
    <cellStyle name="Comma 2 2 2 4 25 3 3" xfId="27321"/>
    <cellStyle name="Comma 2 2 2 4 25 4" xfId="20677"/>
    <cellStyle name="Comma 2 2 2 4 25 5" xfId="25109"/>
    <cellStyle name="Comma 2 2 2 4 26" xfId="619"/>
    <cellStyle name="Comma 2 2 2 4 26 2" xfId="12627"/>
    <cellStyle name="Comma 2 2 2 4 26 2 2" xfId="19721"/>
    <cellStyle name="Comma 2 2 2 4 26 2 2 2" xfId="24149"/>
    <cellStyle name="Comma 2 2 2 4 26 2 2 3" xfId="28581"/>
    <cellStyle name="Comma 2 2 2 4 26 2 3" xfId="21936"/>
    <cellStyle name="Comma 2 2 2 4 26 2 4" xfId="26368"/>
    <cellStyle name="Comma 2 2 2 4 26 3" xfId="18462"/>
    <cellStyle name="Comma 2 2 2 4 26 3 2" xfId="22890"/>
    <cellStyle name="Comma 2 2 2 4 26 3 3" xfId="27322"/>
    <cellStyle name="Comma 2 2 2 4 26 4" xfId="20678"/>
    <cellStyle name="Comma 2 2 2 4 26 5" xfId="25110"/>
    <cellStyle name="Comma 2 2 2 4 27" xfId="620"/>
    <cellStyle name="Comma 2 2 2 4 27 2" xfId="12628"/>
    <cellStyle name="Comma 2 2 2 4 27 2 2" xfId="19722"/>
    <cellStyle name="Comma 2 2 2 4 27 2 2 2" xfId="24150"/>
    <cellStyle name="Comma 2 2 2 4 27 2 2 3" xfId="28582"/>
    <cellStyle name="Comma 2 2 2 4 27 2 3" xfId="21937"/>
    <cellStyle name="Comma 2 2 2 4 27 2 4" xfId="26369"/>
    <cellStyle name="Comma 2 2 2 4 27 3" xfId="18463"/>
    <cellStyle name="Comma 2 2 2 4 27 3 2" xfId="22891"/>
    <cellStyle name="Comma 2 2 2 4 27 3 3" xfId="27323"/>
    <cellStyle name="Comma 2 2 2 4 27 4" xfId="20679"/>
    <cellStyle name="Comma 2 2 2 4 27 5" xfId="25111"/>
    <cellStyle name="Comma 2 2 2 4 28" xfId="621"/>
    <cellStyle name="Comma 2 2 2 4 28 2" xfId="12629"/>
    <cellStyle name="Comma 2 2 2 4 28 2 2" xfId="19723"/>
    <cellStyle name="Comma 2 2 2 4 28 2 2 2" xfId="24151"/>
    <cellStyle name="Comma 2 2 2 4 28 2 2 3" xfId="28583"/>
    <cellStyle name="Comma 2 2 2 4 28 2 3" xfId="21938"/>
    <cellStyle name="Comma 2 2 2 4 28 2 4" xfId="26370"/>
    <cellStyle name="Comma 2 2 2 4 28 3" xfId="18464"/>
    <cellStyle name="Comma 2 2 2 4 28 3 2" xfId="22892"/>
    <cellStyle name="Comma 2 2 2 4 28 3 3" xfId="27324"/>
    <cellStyle name="Comma 2 2 2 4 28 4" xfId="20680"/>
    <cellStyle name="Comma 2 2 2 4 28 5" xfId="25112"/>
    <cellStyle name="Comma 2 2 2 4 29" xfId="622"/>
    <cellStyle name="Comma 2 2 2 4 29 2" xfId="12630"/>
    <cellStyle name="Comma 2 2 2 4 29 2 2" xfId="19724"/>
    <cellStyle name="Comma 2 2 2 4 29 2 2 2" xfId="24152"/>
    <cellStyle name="Comma 2 2 2 4 29 2 2 3" xfId="28584"/>
    <cellStyle name="Comma 2 2 2 4 29 2 3" xfId="21939"/>
    <cellStyle name="Comma 2 2 2 4 29 2 4" xfId="26371"/>
    <cellStyle name="Comma 2 2 2 4 29 3" xfId="18465"/>
    <cellStyle name="Comma 2 2 2 4 29 3 2" xfId="22893"/>
    <cellStyle name="Comma 2 2 2 4 29 3 3" xfId="27325"/>
    <cellStyle name="Comma 2 2 2 4 29 4" xfId="20681"/>
    <cellStyle name="Comma 2 2 2 4 29 5" xfId="25113"/>
    <cellStyle name="Comma 2 2 2 4 3" xfId="623"/>
    <cellStyle name="Comma 2 2 2 4 3 2" xfId="12631"/>
    <cellStyle name="Comma 2 2 2 4 3 2 2" xfId="19725"/>
    <cellStyle name="Comma 2 2 2 4 3 2 2 2" xfId="24153"/>
    <cellStyle name="Comma 2 2 2 4 3 2 2 3" xfId="28585"/>
    <cellStyle name="Comma 2 2 2 4 3 2 3" xfId="21940"/>
    <cellStyle name="Comma 2 2 2 4 3 2 4" xfId="26372"/>
    <cellStyle name="Comma 2 2 2 4 3 3" xfId="18466"/>
    <cellStyle name="Comma 2 2 2 4 3 3 2" xfId="22894"/>
    <cellStyle name="Comma 2 2 2 4 3 3 3" xfId="27326"/>
    <cellStyle name="Comma 2 2 2 4 3 4" xfId="20682"/>
    <cellStyle name="Comma 2 2 2 4 3 5" xfId="25114"/>
    <cellStyle name="Comma 2 2 2 4 30" xfId="624"/>
    <cellStyle name="Comma 2 2 2 4 30 2" xfId="12632"/>
    <cellStyle name="Comma 2 2 2 4 30 2 2" xfId="19726"/>
    <cellStyle name="Comma 2 2 2 4 30 2 2 2" xfId="24154"/>
    <cellStyle name="Comma 2 2 2 4 30 2 2 3" xfId="28586"/>
    <cellStyle name="Comma 2 2 2 4 30 2 3" xfId="21941"/>
    <cellStyle name="Comma 2 2 2 4 30 2 4" xfId="26373"/>
    <cellStyle name="Comma 2 2 2 4 30 3" xfId="18467"/>
    <cellStyle name="Comma 2 2 2 4 30 3 2" xfId="22895"/>
    <cellStyle name="Comma 2 2 2 4 30 3 3" xfId="27327"/>
    <cellStyle name="Comma 2 2 2 4 30 4" xfId="20683"/>
    <cellStyle name="Comma 2 2 2 4 30 5" xfId="25115"/>
    <cellStyle name="Comma 2 2 2 4 31" xfId="625"/>
    <cellStyle name="Comma 2 2 2 4 31 2" xfId="12633"/>
    <cellStyle name="Comma 2 2 2 4 31 2 2" xfId="19727"/>
    <cellStyle name="Comma 2 2 2 4 31 2 2 2" xfId="24155"/>
    <cellStyle name="Comma 2 2 2 4 31 2 2 3" xfId="28587"/>
    <cellStyle name="Comma 2 2 2 4 31 2 3" xfId="21942"/>
    <cellStyle name="Comma 2 2 2 4 31 2 4" xfId="26374"/>
    <cellStyle name="Comma 2 2 2 4 31 3" xfId="18468"/>
    <cellStyle name="Comma 2 2 2 4 31 3 2" xfId="22896"/>
    <cellStyle name="Comma 2 2 2 4 31 3 3" xfId="27328"/>
    <cellStyle name="Comma 2 2 2 4 31 4" xfId="20684"/>
    <cellStyle name="Comma 2 2 2 4 31 5" xfId="25116"/>
    <cellStyle name="Comma 2 2 2 4 32" xfId="626"/>
    <cellStyle name="Comma 2 2 2 4 32 2" xfId="12634"/>
    <cellStyle name="Comma 2 2 2 4 32 2 2" xfId="19728"/>
    <cellStyle name="Comma 2 2 2 4 32 2 2 2" xfId="24156"/>
    <cellStyle name="Comma 2 2 2 4 32 2 2 3" xfId="28588"/>
    <cellStyle name="Comma 2 2 2 4 32 2 3" xfId="21943"/>
    <cellStyle name="Comma 2 2 2 4 32 2 4" xfId="26375"/>
    <cellStyle name="Comma 2 2 2 4 32 3" xfId="18469"/>
    <cellStyle name="Comma 2 2 2 4 32 3 2" xfId="22897"/>
    <cellStyle name="Comma 2 2 2 4 32 3 3" xfId="27329"/>
    <cellStyle name="Comma 2 2 2 4 32 4" xfId="20685"/>
    <cellStyle name="Comma 2 2 2 4 32 5" xfId="25117"/>
    <cellStyle name="Comma 2 2 2 4 33" xfId="627"/>
    <cellStyle name="Comma 2 2 2 4 33 2" xfId="12635"/>
    <cellStyle name="Comma 2 2 2 4 33 2 2" xfId="19729"/>
    <cellStyle name="Comma 2 2 2 4 33 2 2 2" xfId="24157"/>
    <cellStyle name="Comma 2 2 2 4 33 2 2 3" xfId="28589"/>
    <cellStyle name="Comma 2 2 2 4 33 2 3" xfId="21944"/>
    <cellStyle name="Comma 2 2 2 4 33 2 4" xfId="26376"/>
    <cellStyle name="Comma 2 2 2 4 33 3" xfId="18470"/>
    <cellStyle name="Comma 2 2 2 4 33 3 2" xfId="22898"/>
    <cellStyle name="Comma 2 2 2 4 33 3 3" xfId="27330"/>
    <cellStyle name="Comma 2 2 2 4 33 4" xfId="20686"/>
    <cellStyle name="Comma 2 2 2 4 33 5" xfId="25118"/>
    <cellStyle name="Comma 2 2 2 4 34" xfId="628"/>
    <cellStyle name="Comma 2 2 2 4 34 2" xfId="12636"/>
    <cellStyle name="Comma 2 2 2 4 34 2 2" xfId="19730"/>
    <cellStyle name="Comma 2 2 2 4 34 2 2 2" xfId="24158"/>
    <cellStyle name="Comma 2 2 2 4 34 2 2 3" xfId="28590"/>
    <cellStyle name="Comma 2 2 2 4 34 2 3" xfId="21945"/>
    <cellStyle name="Comma 2 2 2 4 34 2 4" xfId="26377"/>
    <cellStyle name="Comma 2 2 2 4 34 3" xfId="18471"/>
    <cellStyle name="Comma 2 2 2 4 34 3 2" xfId="22899"/>
    <cellStyle name="Comma 2 2 2 4 34 3 3" xfId="27331"/>
    <cellStyle name="Comma 2 2 2 4 34 4" xfId="20687"/>
    <cellStyle name="Comma 2 2 2 4 34 5" xfId="25119"/>
    <cellStyle name="Comma 2 2 2 4 35" xfId="629"/>
    <cellStyle name="Comma 2 2 2 4 35 2" xfId="12637"/>
    <cellStyle name="Comma 2 2 2 4 35 2 2" xfId="19731"/>
    <cellStyle name="Comma 2 2 2 4 35 2 2 2" xfId="24159"/>
    <cellStyle name="Comma 2 2 2 4 35 2 2 3" xfId="28591"/>
    <cellStyle name="Comma 2 2 2 4 35 2 3" xfId="21946"/>
    <cellStyle name="Comma 2 2 2 4 35 2 4" xfId="26378"/>
    <cellStyle name="Comma 2 2 2 4 35 3" xfId="18472"/>
    <cellStyle name="Comma 2 2 2 4 35 3 2" xfId="22900"/>
    <cellStyle name="Comma 2 2 2 4 35 3 3" xfId="27332"/>
    <cellStyle name="Comma 2 2 2 4 35 4" xfId="20688"/>
    <cellStyle name="Comma 2 2 2 4 35 5" xfId="25120"/>
    <cellStyle name="Comma 2 2 2 4 36" xfId="630"/>
    <cellStyle name="Comma 2 2 2 4 36 2" xfId="12638"/>
    <cellStyle name="Comma 2 2 2 4 36 2 2" xfId="19732"/>
    <cellStyle name="Comma 2 2 2 4 36 2 2 2" xfId="24160"/>
    <cellStyle name="Comma 2 2 2 4 36 2 2 3" xfId="28592"/>
    <cellStyle name="Comma 2 2 2 4 36 2 3" xfId="21947"/>
    <cellStyle name="Comma 2 2 2 4 36 2 4" xfId="26379"/>
    <cellStyle name="Comma 2 2 2 4 36 3" xfId="18473"/>
    <cellStyle name="Comma 2 2 2 4 36 3 2" xfId="22901"/>
    <cellStyle name="Comma 2 2 2 4 36 3 3" xfId="27333"/>
    <cellStyle name="Comma 2 2 2 4 36 4" xfId="20689"/>
    <cellStyle name="Comma 2 2 2 4 36 5" xfId="25121"/>
    <cellStyle name="Comma 2 2 2 4 37" xfId="631"/>
    <cellStyle name="Comma 2 2 2 4 37 2" xfId="12639"/>
    <cellStyle name="Comma 2 2 2 4 37 2 2" xfId="19733"/>
    <cellStyle name="Comma 2 2 2 4 37 2 2 2" xfId="24161"/>
    <cellStyle name="Comma 2 2 2 4 37 2 2 3" xfId="28593"/>
    <cellStyle name="Comma 2 2 2 4 37 2 3" xfId="21948"/>
    <cellStyle name="Comma 2 2 2 4 37 2 4" xfId="26380"/>
    <cellStyle name="Comma 2 2 2 4 37 3" xfId="18474"/>
    <cellStyle name="Comma 2 2 2 4 37 3 2" xfId="22902"/>
    <cellStyle name="Comma 2 2 2 4 37 3 3" xfId="27334"/>
    <cellStyle name="Comma 2 2 2 4 37 4" xfId="20690"/>
    <cellStyle name="Comma 2 2 2 4 37 5" xfId="25122"/>
    <cellStyle name="Comma 2 2 2 4 38" xfId="632"/>
    <cellStyle name="Comma 2 2 2 4 38 2" xfId="12640"/>
    <cellStyle name="Comma 2 2 2 4 38 2 2" xfId="19734"/>
    <cellStyle name="Comma 2 2 2 4 38 2 2 2" xfId="24162"/>
    <cellStyle name="Comma 2 2 2 4 38 2 2 3" xfId="28594"/>
    <cellStyle name="Comma 2 2 2 4 38 2 3" xfId="21949"/>
    <cellStyle name="Comma 2 2 2 4 38 2 4" xfId="26381"/>
    <cellStyle name="Comma 2 2 2 4 38 3" xfId="18475"/>
    <cellStyle name="Comma 2 2 2 4 38 3 2" xfId="22903"/>
    <cellStyle name="Comma 2 2 2 4 38 3 3" xfId="27335"/>
    <cellStyle name="Comma 2 2 2 4 38 4" xfId="20691"/>
    <cellStyle name="Comma 2 2 2 4 38 5" xfId="25123"/>
    <cellStyle name="Comma 2 2 2 4 39" xfId="633"/>
    <cellStyle name="Comma 2 2 2 4 39 2" xfId="12641"/>
    <cellStyle name="Comma 2 2 2 4 39 2 2" xfId="19735"/>
    <cellStyle name="Comma 2 2 2 4 39 2 2 2" xfId="24163"/>
    <cellStyle name="Comma 2 2 2 4 39 2 2 3" xfId="28595"/>
    <cellStyle name="Comma 2 2 2 4 39 2 3" xfId="21950"/>
    <cellStyle name="Comma 2 2 2 4 39 2 4" xfId="26382"/>
    <cellStyle name="Comma 2 2 2 4 39 3" xfId="18476"/>
    <cellStyle name="Comma 2 2 2 4 39 3 2" xfId="22904"/>
    <cellStyle name="Comma 2 2 2 4 39 3 3" xfId="27336"/>
    <cellStyle name="Comma 2 2 2 4 39 4" xfId="20692"/>
    <cellStyle name="Comma 2 2 2 4 39 5" xfId="25124"/>
    <cellStyle name="Comma 2 2 2 4 4" xfId="634"/>
    <cellStyle name="Comma 2 2 2 4 4 2" xfId="12642"/>
    <cellStyle name="Comma 2 2 2 4 4 2 2" xfId="19736"/>
    <cellStyle name="Comma 2 2 2 4 4 2 2 2" xfId="24164"/>
    <cellStyle name="Comma 2 2 2 4 4 2 2 3" xfId="28596"/>
    <cellStyle name="Comma 2 2 2 4 4 2 3" xfId="21951"/>
    <cellStyle name="Comma 2 2 2 4 4 2 4" xfId="26383"/>
    <cellStyle name="Comma 2 2 2 4 4 3" xfId="18477"/>
    <cellStyle name="Comma 2 2 2 4 4 3 2" xfId="22905"/>
    <cellStyle name="Comma 2 2 2 4 4 3 3" xfId="27337"/>
    <cellStyle name="Comma 2 2 2 4 4 4" xfId="20693"/>
    <cellStyle name="Comma 2 2 2 4 4 5" xfId="25125"/>
    <cellStyle name="Comma 2 2 2 4 40" xfId="635"/>
    <cellStyle name="Comma 2 2 2 4 40 2" xfId="12643"/>
    <cellStyle name="Comma 2 2 2 4 40 2 2" xfId="19737"/>
    <cellStyle name="Comma 2 2 2 4 40 2 2 2" xfId="24165"/>
    <cellStyle name="Comma 2 2 2 4 40 2 2 3" xfId="28597"/>
    <cellStyle name="Comma 2 2 2 4 40 2 3" xfId="21952"/>
    <cellStyle name="Comma 2 2 2 4 40 2 4" xfId="26384"/>
    <cellStyle name="Comma 2 2 2 4 40 3" xfId="18478"/>
    <cellStyle name="Comma 2 2 2 4 40 3 2" xfId="22906"/>
    <cellStyle name="Comma 2 2 2 4 40 3 3" xfId="27338"/>
    <cellStyle name="Comma 2 2 2 4 40 4" xfId="20694"/>
    <cellStyle name="Comma 2 2 2 4 40 5" xfId="25126"/>
    <cellStyle name="Comma 2 2 2 4 41" xfId="636"/>
    <cellStyle name="Comma 2 2 2 4 41 2" xfId="12644"/>
    <cellStyle name="Comma 2 2 2 4 41 2 2" xfId="19738"/>
    <cellStyle name="Comma 2 2 2 4 41 2 2 2" xfId="24166"/>
    <cellStyle name="Comma 2 2 2 4 41 2 2 3" xfId="28598"/>
    <cellStyle name="Comma 2 2 2 4 41 2 3" xfId="21953"/>
    <cellStyle name="Comma 2 2 2 4 41 2 4" xfId="26385"/>
    <cellStyle name="Comma 2 2 2 4 41 3" xfId="18479"/>
    <cellStyle name="Comma 2 2 2 4 41 3 2" xfId="22907"/>
    <cellStyle name="Comma 2 2 2 4 41 3 3" xfId="27339"/>
    <cellStyle name="Comma 2 2 2 4 41 4" xfId="20695"/>
    <cellStyle name="Comma 2 2 2 4 41 5" xfId="25127"/>
    <cellStyle name="Comma 2 2 2 4 42" xfId="637"/>
    <cellStyle name="Comma 2 2 2 4 42 2" xfId="12645"/>
    <cellStyle name="Comma 2 2 2 4 42 2 2" xfId="19739"/>
    <cellStyle name="Comma 2 2 2 4 42 2 2 2" xfId="24167"/>
    <cellStyle name="Comma 2 2 2 4 42 2 2 3" xfId="28599"/>
    <cellStyle name="Comma 2 2 2 4 42 2 3" xfId="21954"/>
    <cellStyle name="Comma 2 2 2 4 42 2 4" xfId="26386"/>
    <cellStyle name="Comma 2 2 2 4 42 3" xfId="18480"/>
    <cellStyle name="Comma 2 2 2 4 42 3 2" xfId="22908"/>
    <cellStyle name="Comma 2 2 2 4 42 3 3" xfId="27340"/>
    <cellStyle name="Comma 2 2 2 4 42 4" xfId="20696"/>
    <cellStyle name="Comma 2 2 2 4 42 5" xfId="25128"/>
    <cellStyle name="Comma 2 2 2 4 43" xfId="638"/>
    <cellStyle name="Comma 2 2 2 4 43 2" xfId="12646"/>
    <cellStyle name="Comma 2 2 2 4 43 2 2" xfId="19740"/>
    <cellStyle name="Comma 2 2 2 4 43 2 2 2" xfId="24168"/>
    <cellStyle name="Comma 2 2 2 4 43 2 2 3" xfId="28600"/>
    <cellStyle name="Comma 2 2 2 4 43 2 3" xfId="21955"/>
    <cellStyle name="Comma 2 2 2 4 43 2 4" xfId="26387"/>
    <cellStyle name="Comma 2 2 2 4 43 3" xfId="18481"/>
    <cellStyle name="Comma 2 2 2 4 43 3 2" xfId="22909"/>
    <cellStyle name="Comma 2 2 2 4 43 3 3" xfId="27341"/>
    <cellStyle name="Comma 2 2 2 4 43 4" xfId="20697"/>
    <cellStyle name="Comma 2 2 2 4 43 5" xfId="25129"/>
    <cellStyle name="Comma 2 2 2 4 44" xfId="639"/>
    <cellStyle name="Comma 2 2 2 4 44 2" xfId="12647"/>
    <cellStyle name="Comma 2 2 2 4 44 2 2" xfId="19741"/>
    <cellStyle name="Comma 2 2 2 4 44 2 2 2" xfId="24169"/>
    <cellStyle name="Comma 2 2 2 4 44 2 2 3" xfId="28601"/>
    <cellStyle name="Comma 2 2 2 4 44 2 3" xfId="21956"/>
    <cellStyle name="Comma 2 2 2 4 44 2 4" xfId="26388"/>
    <cellStyle name="Comma 2 2 2 4 44 3" xfId="18482"/>
    <cellStyle name="Comma 2 2 2 4 44 3 2" xfId="22910"/>
    <cellStyle name="Comma 2 2 2 4 44 3 3" xfId="27342"/>
    <cellStyle name="Comma 2 2 2 4 44 4" xfId="20698"/>
    <cellStyle name="Comma 2 2 2 4 44 5" xfId="25130"/>
    <cellStyle name="Comma 2 2 2 4 45" xfId="640"/>
    <cellStyle name="Comma 2 2 2 4 45 2" xfId="12648"/>
    <cellStyle name="Comma 2 2 2 4 45 2 2" xfId="19742"/>
    <cellStyle name="Comma 2 2 2 4 45 2 2 2" xfId="24170"/>
    <cellStyle name="Comma 2 2 2 4 45 2 2 3" xfId="28602"/>
    <cellStyle name="Comma 2 2 2 4 45 2 3" xfId="21957"/>
    <cellStyle name="Comma 2 2 2 4 45 2 4" xfId="26389"/>
    <cellStyle name="Comma 2 2 2 4 45 3" xfId="18483"/>
    <cellStyle name="Comma 2 2 2 4 45 3 2" xfId="22911"/>
    <cellStyle name="Comma 2 2 2 4 45 3 3" xfId="27343"/>
    <cellStyle name="Comma 2 2 2 4 45 4" xfId="20699"/>
    <cellStyle name="Comma 2 2 2 4 45 5" xfId="25131"/>
    <cellStyle name="Comma 2 2 2 4 46" xfId="641"/>
    <cellStyle name="Comma 2 2 2 4 46 2" xfId="12649"/>
    <cellStyle name="Comma 2 2 2 4 46 2 2" xfId="19743"/>
    <cellStyle name="Comma 2 2 2 4 46 2 2 2" xfId="24171"/>
    <cellStyle name="Comma 2 2 2 4 46 2 2 3" xfId="28603"/>
    <cellStyle name="Comma 2 2 2 4 46 2 3" xfId="21958"/>
    <cellStyle name="Comma 2 2 2 4 46 2 4" xfId="26390"/>
    <cellStyle name="Comma 2 2 2 4 46 3" xfId="18484"/>
    <cellStyle name="Comma 2 2 2 4 46 3 2" xfId="22912"/>
    <cellStyle name="Comma 2 2 2 4 46 3 3" xfId="27344"/>
    <cellStyle name="Comma 2 2 2 4 46 4" xfId="20700"/>
    <cellStyle name="Comma 2 2 2 4 46 5" xfId="25132"/>
    <cellStyle name="Comma 2 2 2 4 47" xfId="642"/>
    <cellStyle name="Comma 2 2 2 4 47 2" xfId="12650"/>
    <cellStyle name="Comma 2 2 2 4 47 2 2" xfId="19744"/>
    <cellStyle name="Comma 2 2 2 4 47 2 2 2" xfId="24172"/>
    <cellStyle name="Comma 2 2 2 4 47 2 2 3" xfId="28604"/>
    <cellStyle name="Comma 2 2 2 4 47 2 3" xfId="21959"/>
    <cellStyle name="Comma 2 2 2 4 47 2 4" xfId="26391"/>
    <cellStyle name="Comma 2 2 2 4 47 3" xfId="18485"/>
    <cellStyle name="Comma 2 2 2 4 47 3 2" xfId="22913"/>
    <cellStyle name="Comma 2 2 2 4 47 3 3" xfId="27345"/>
    <cellStyle name="Comma 2 2 2 4 47 4" xfId="20701"/>
    <cellStyle name="Comma 2 2 2 4 47 5" xfId="25133"/>
    <cellStyle name="Comma 2 2 2 4 48" xfId="643"/>
    <cellStyle name="Comma 2 2 2 4 48 2" xfId="12651"/>
    <cellStyle name="Comma 2 2 2 4 48 2 2" xfId="19745"/>
    <cellStyle name="Comma 2 2 2 4 48 2 2 2" xfId="24173"/>
    <cellStyle name="Comma 2 2 2 4 48 2 2 3" xfId="28605"/>
    <cellStyle name="Comma 2 2 2 4 48 2 3" xfId="21960"/>
    <cellStyle name="Comma 2 2 2 4 48 2 4" xfId="26392"/>
    <cellStyle name="Comma 2 2 2 4 48 3" xfId="18486"/>
    <cellStyle name="Comma 2 2 2 4 48 3 2" xfId="22914"/>
    <cellStyle name="Comma 2 2 2 4 48 3 3" xfId="27346"/>
    <cellStyle name="Comma 2 2 2 4 48 4" xfId="20702"/>
    <cellStyle name="Comma 2 2 2 4 48 5" xfId="25134"/>
    <cellStyle name="Comma 2 2 2 4 49" xfId="644"/>
    <cellStyle name="Comma 2 2 2 4 49 2" xfId="12652"/>
    <cellStyle name="Comma 2 2 2 4 49 2 2" xfId="19746"/>
    <cellStyle name="Comma 2 2 2 4 49 2 2 2" xfId="24174"/>
    <cellStyle name="Comma 2 2 2 4 49 2 2 3" xfId="28606"/>
    <cellStyle name="Comma 2 2 2 4 49 2 3" xfId="21961"/>
    <cellStyle name="Comma 2 2 2 4 49 2 4" xfId="26393"/>
    <cellStyle name="Comma 2 2 2 4 49 3" xfId="18487"/>
    <cellStyle name="Comma 2 2 2 4 49 3 2" xfId="22915"/>
    <cellStyle name="Comma 2 2 2 4 49 3 3" xfId="27347"/>
    <cellStyle name="Comma 2 2 2 4 49 4" xfId="20703"/>
    <cellStyle name="Comma 2 2 2 4 49 5" xfId="25135"/>
    <cellStyle name="Comma 2 2 2 4 5" xfId="645"/>
    <cellStyle name="Comma 2 2 2 4 5 2" xfId="12653"/>
    <cellStyle name="Comma 2 2 2 4 5 2 2" xfId="19747"/>
    <cellStyle name="Comma 2 2 2 4 5 2 2 2" xfId="24175"/>
    <cellStyle name="Comma 2 2 2 4 5 2 2 3" xfId="28607"/>
    <cellStyle name="Comma 2 2 2 4 5 2 3" xfId="21962"/>
    <cellStyle name="Comma 2 2 2 4 5 2 4" xfId="26394"/>
    <cellStyle name="Comma 2 2 2 4 5 3" xfId="18488"/>
    <cellStyle name="Comma 2 2 2 4 5 3 2" xfId="22916"/>
    <cellStyle name="Comma 2 2 2 4 5 3 3" xfId="27348"/>
    <cellStyle name="Comma 2 2 2 4 5 4" xfId="20704"/>
    <cellStyle name="Comma 2 2 2 4 5 5" xfId="25136"/>
    <cellStyle name="Comma 2 2 2 4 50" xfId="646"/>
    <cellStyle name="Comma 2 2 2 4 50 2" xfId="12654"/>
    <cellStyle name="Comma 2 2 2 4 50 2 2" xfId="19748"/>
    <cellStyle name="Comma 2 2 2 4 50 2 2 2" xfId="24176"/>
    <cellStyle name="Comma 2 2 2 4 50 2 2 3" xfId="28608"/>
    <cellStyle name="Comma 2 2 2 4 50 2 3" xfId="21963"/>
    <cellStyle name="Comma 2 2 2 4 50 2 4" xfId="26395"/>
    <cellStyle name="Comma 2 2 2 4 50 3" xfId="18489"/>
    <cellStyle name="Comma 2 2 2 4 50 3 2" xfId="22917"/>
    <cellStyle name="Comma 2 2 2 4 50 3 3" xfId="27349"/>
    <cellStyle name="Comma 2 2 2 4 50 4" xfId="20705"/>
    <cellStyle name="Comma 2 2 2 4 50 5" xfId="25137"/>
    <cellStyle name="Comma 2 2 2 4 51" xfId="647"/>
    <cellStyle name="Comma 2 2 2 4 51 2" xfId="12655"/>
    <cellStyle name="Comma 2 2 2 4 51 2 2" xfId="19749"/>
    <cellStyle name="Comma 2 2 2 4 51 2 2 2" xfId="24177"/>
    <cellStyle name="Comma 2 2 2 4 51 2 2 3" xfId="28609"/>
    <cellStyle name="Comma 2 2 2 4 51 2 3" xfId="21964"/>
    <cellStyle name="Comma 2 2 2 4 51 2 4" xfId="26396"/>
    <cellStyle name="Comma 2 2 2 4 51 3" xfId="18490"/>
    <cellStyle name="Comma 2 2 2 4 51 3 2" xfId="22918"/>
    <cellStyle name="Comma 2 2 2 4 51 3 3" xfId="27350"/>
    <cellStyle name="Comma 2 2 2 4 51 4" xfId="20706"/>
    <cellStyle name="Comma 2 2 2 4 51 5" xfId="25138"/>
    <cellStyle name="Comma 2 2 2 4 52" xfId="648"/>
    <cellStyle name="Comma 2 2 2 4 52 2" xfId="12656"/>
    <cellStyle name="Comma 2 2 2 4 52 2 2" xfId="19750"/>
    <cellStyle name="Comma 2 2 2 4 52 2 2 2" xfId="24178"/>
    <cellStyle name="Comma 2 2 2 4 52 2 2 3" xfId="28610"/>
    <cellStyle name="Comma 2 2 2 4 52 2 3" xfId="21965"/>
    <cellStyle name="Comma 2 2 2 4 52 2 4" xfId="26397"/>
    <cellStyle name="Comma 2 2 2 4 52 3" xfId="18491"/>
    <cellStyle name="Comma 2 2 2 4 52 3 2" xfId="22919"/>
    <cellStyle name="Comma 2 2 2 4 52 3 3" xfId="27351"/>
    <cellStyle name="Comma 2 2 2 4 52 4" xfId="20707"/>
    <cellStyle name="Comma 2 2 2 4 52 5" xfId="25139"/>
    <cellStyle name="Comma 2 2 2 4 53" xfId="649"/>
    <cellStyle name="Comma 2 2 2 4 53 2" xfId="12657"/>
    <cellStyle name="Comma 2 2 2 4 53 2 2" xfId="19751"/>
    <cellStyle name="Comma 2 2 2 4 53 2 2 2" xfId="24179"/>
    <cellStyle name="Comma 2 2 2 4 53 2 2 3" xfId="28611"/>
    <cellStyle name="Comma 2 2 2 4 53 2 3" xfId="21966"/>
    <cellStyle name="Comma 2 2 2 4 53 2 4" xfId="26398"/>
    <cellStyle name="Comma 2 2 2 4 53 3" xfId="18492"/>
    <cellStyle name="Comma 2 2 2 4 53 3 2" xfId="22920"/>
    <cellStyle name="Comma 2 2 2 4 53 3 3" xfId="27352"/>
    <cellStyle name="Comma 2 2 2 4 53 4" xfId="20708"/>
    <cellStyle name="Comma 2 2 2 4 53 5" xfId="25140"/>
    <cellStyle name="Comma 2 2 2 4 54" xfId="650"/>
    <cellStyle name="Comma 2 2 2 4 54 2" xfId="12658"/>
    <cellStyle name="Comma 2 2 2 4 54 2 2" xfId="19752"/>
    <cellStyle name="Comma 2 2 2 4 54 2 2 2" xfId="24180"/>
    <cellStyle name="Comma 2 2 2 4 54 2 2 3" xfId="28612"/>
    <cellStyle name="Comma 2 2 2 4 54 2 3" xfId="21967"/>
    <cellStyle name="Comma 2 2 2 4 54 2 4" xfId="26399"/>
    <cellStyle name="Comma 2 2 2 4 54 3" xfId="18493"/>
    <cellStyle name="Comma 2 2 2 4 54 3 2" xfId="22921"/>
    <cellStyle name="Comma 2 2 2 4 54 3 3" xfId="27353"/>
    <cellStyle name="Comma 2 2 2 4 54 4" xfId="20709"/>
    <cellStyle name="Comma 2 2 2 4 54 5" xfId="25141"/>
    <cellStyle name="Comma 2 2 2 4 55" xfId="651"/>
    <cellStyle name="Comma 2 2 2 4 55 2" xfId="12659"/>
    <cellStyle name="Comma 2 2 2 4 55 2 2" xfId="19753"/>
    <cellStyle name="Comma 2 2 2 4 55 2 2 2" xfId="24181"/>
    <cellStyle name="Comma 2 2 2 4 55 2 2 3" xfId="28613"/>
    <cellStyle name="Comma 2 2 2 4 55 2 3" xfId="21968"/>
    <cellStyle name="Comma 2 2 2 4 55 2 4" xfId="26400"/>
    <cellStyle name="Comma 2 2 2 4 55 3" xfId="18494"/>
    <cellStyle name="Comma 2 2 2 4 55 3 2" xfId="22922"/>
    <cellStyle name="Comma 2 2 2 4 55 3 3" xfId="27354"/>
    <cellStyle name="Comma 2 2 2 4 55 4" xfId="20710"/>
    <cellStyle name="Comma 2 2 2 4 55 5" xfId="25142"/>
    <cellStyle name="Comma 2 2 2 4 56" xfId="652"/>
    <cellStyle name="Comma 2 2 2 4 56 2" xfId="12660"/>
    <cellStyle name="Comma 2 2 2 4 56 2 2" xfId="19754"/>
    <cellStyle name="Comma 2 2 2 4 56 2 2 2" xfId="24182"/>
    <cellStyle name="Comma 2 2 2 4 56 2 2 3" xfId="28614"/>
    <cellStyle name="Comma 2 2 2 4 56 2 3" xfId="21969"/>
    <cellStyle name="Comma 2 2 2 4 56 2 4" xfId="26401"/>
    <cellStyle name="Comma 2 2 2 4 56 3" xfId="18495"/>
    <cellStyle name="Comma 2 2 2 4 56 3 2" xfId="22923"/>
    <cellStyle name="Comma 2 2 2 4 56 3 3" xfId="27355"/>
    <cellStyle name="Comma 2 2 2 4 56 4" xfId="20711"/>
    <cellStyle name="Comma 2 2 2 4 56 5" xfId="25143"/>
    <cellStyle name="Comma 2 2 2 4 57" xfId="653"/>
    <cellStyle name="Comma 2 2 2 4 57 2" xfId="12661"/>
    <cellStyle name="Comma 2 2 2 4 57 2 2" xfId="19755"/>
    <cellStyle name="Comma 2 2 2 4 57 2 2 2" xfId="24183"/>
    <cellStyle name="Comma 2 2 2 4 57 2 2 3" xfId="28615"/>
    <cellStyle name="Comma 2 2 2 4 57 2 3" xfId="21970"/>
    <cellStyle name="Comma 2 2 2 4 57 2 4" xfId="26402"/>
    <cellStyle name="Comma 2 2 2 4 57 3" xfId="18496"/>
    <cellStyle name="Comma 2 2 2 4 57 3 2" xfId="22924"/>
    <cellStyle name="Comma 2 2 2 4 57 3 3" xfId="27356"/>
    <cellStyle name="Comma 2 2 2 4 57 4" xfId="20712"/>
    <cellStyle name="Comma 2 2 2 4 57 5" xfId="25144"/>
    <cellStyle name="Comma 2 2 2 4 58" xfId="654"/>
    <cellStyle name="Comma 2 2 2 4 58 2" xfId="12662"/>
    <cellStyle name="Comma 2 2 2 4 58 2 2" xfId="19756"/>
    <cellStyle name="Comma 2 2 2 4 58 2 2 2" xfId="24184"/>
    <cellStyle name="Comma 2 2 2 4 58 2 2 3" xfId="28616"/>
    <cellStyle name="Comma 2 2 2 4 58 2 3" xfId="21971"/>
    <cellStyle name="Comma 2 2 2 4 58 2 4" xfId="26403"/>
    <cellStyle name="Comma 2 2 2 4 58 3" xfId="18497"/>
    <cellStyle name="Comma 2 2 2 4 58 3 2" xfId="22925"/>
    <cellStyle name="Comma 2 2 2 4 58 3 3" xfId="27357"/>
    <cellStyle name="Comma 2 2 2 4 58 4" xfId="20713"/>
    <cellStyle name="Comma 2 2 2 4 58 5" xfId="25145"/>
    <cellStyle name="Comma 2 2 2 4 59" xfId="655"/>
    <cellStyle name="Comma 2 2 2 4 59 2" xfId="12663"/>
    <cellStyle name="Comma 2 2 2 4 59 2 2" xfId="19757"/>
    <cellStyle name="Comma 2 2 2 4 59 2 2 2" xfId="24185"/>
    <cellStyle name="Comma 2 2 2 4 59 2 2 3" xfId="28617"/>
    <cellStyle name="Comma 2 2 2 4 59 2 3" xfId="21972"/>
    <cellStyle name="Comma 2 2 2 4 59 2 4" xfId="26404"/>
    <cellStyle name="Comma 2 2 2 4 59 3" xfId="18498"/>
    <cellStyle name="Comma 2 2 2 4 59 3 2" xfId="22926"/>
    <cellStyle name="Comma 2 2 2 4 59 3 3" xfId="27358"/>
    <cellStyle name="Comma 2 2 2 4 59 4" xfId="20714"/>
    <cellStyle name="Comma 2 2 2 4 59 5" xfId="25146"/>
    <cellStyle name="Comma 2 2 2 4 6" xfId="656"/>
    <cellStyle name="Comma 2 2 2 4 6 2" xfId="12664"/>
    <cellStyle name="Comma 2 2 2 4 6 2 2" xfId="19758"/>
    <cellStyle name="Comma 2 2 2 4 6 2 2 2" xfId="24186"/>
    <cellStyle name="Comma 2 2 2 4 6 2 2 3" xfId="28618"/>
    <cellStyle name="Comma 2 2 2 4 6 2 3" xfId="21973"/>
    <cellStyle name="Comma 2 2 2 4 6 2 4" xfId="26405"/>
    <cellStyle name="Comma 2 2 2 4 6 3" xfId="18499"/>
    <cellStyle name="Comma 2 2 2 4 6 3 2" xfId="22927"/>
    <cellStyle name="Comma 2 2 2 4 6 3 3" xfId="27359"/>
    <cellStyle name="Comma 2 2 2 4 6 4" xfId="20715"/>
    <cellStyle name="Comma 2 2 2 4 6 5" xfId="25147"/>
    <cellStyle name="Comma 2 2 2 4 60" xfId="657"/>
    <cellStyle name="Comma 2 2 2 4 60 2" xfId="12665"/>
    <cellStyle name="Comma 2 2 2 4 60 2 2" xfId="19759"/>
    <cellStyle name="Comma 2 2 2 4 60 2 2 2" xfId="24187"/>
    <cellStyle name="Comma 2 2 2 4 60 2 2 3" xfId="28619"/>
    <cellStyle name="Comma 2 2 2 4 60 2 3" xfId="21974"/>
    <cellStyle name="Comma 2 2 2 4 60 2 4" xfId="26406"/>
    <cellStyle name="Comma 2 2 2 4 60 3" xfId="18500"/>
    <cellStyle name="Comma 2 2 2 4 60 3 2" xfId="22928"/>
    <cellStyle name="Comma 2 2 2 4 60 3 3" xfId="27360"/>
    <cellStyle name="Comma 2 2 2 4 60 4" xfId="20716"/>
    <cellStyle name="Comma 2 2 2 4 60 5" xfId="25148"/>
    <cellStyle name="Comma 2 2 2 4 61" xfId="658"/>
    <cellStyle name="Comma 2 2 2 4 61 2" xfId="12666"/>
    <cellStyle name="Comma 2 2 2 4 61 2 2" xfId="19760"/>
    <cellStyle name="Comma 2 2 2 4 61 2 2 2" xfId="24188"/>
    <cellStyle name="Comma 2 2 2 4 61 2 2 3" xfId="28620"/>
    <cellStyle name="Comma 2 2 2 4 61 2 3" xfId="21975"/>
    <cellStyle name="Comma 2 2 2 4 61 2 4" xfId="26407"/>
    <cellStyle name="Comma 2 2 2 4 61 3" xfId="18501"/>
    <cellStyle name="Comma 2 2 2 4 61 3 2" xfId="22929"/>
    <cellStyle name="Comma 2 2 2 4 61 3 3" xfId="27361"/>
    <cellStyle name="Comma 2 2 2 4 61 4" xfId="20717"/>
    <cellStyle name="Comma 2 2 2 4 61 5" xfId="25149"/>
    <cellStyle name="Comma 2 2 2 4 62" xfId="659"/>
    <cellStyle name="Comma 2 2 2 4 62 2" xfId="12667"/>
    <cellStyle name="Comma 2 2 2 4 62 2 2" xfId="19761"/>
    <cellStyle name="Comma 2 2 2 4 62 2 2 2" xfId="24189"/>
    <cellStyle name="Comma 2 2 2 4 62 2 2 3" xfId="28621"/>
    <cellStyle name="Comma 2 2 2 4 62 2 3" xfId="21976"/>
    <cellStyle name="Comma 2 2 2 4 62 2 4" xfId="26408"/>
    <cellStyle name="Comma 2 2 2 4 62 3" xfId="18502"/>
    <cellStyle name="Comma 2 2 2 4 62 3 2" xfId="22930"/>
    <cellStyle name="Comma 2 2 2 4 62 3 3" xfId="27362"/>
    <cellStyle name="Comma 2 2 2 4 62 4" xfId="20718"/>
    <cellStyle name="Comma 2 2 2 4 62 5" xfId="25150"/>
    <cellStyle name="Comma 2 2 2 4 63" xfId="660"/>
    <cellStyle name="Comma 2 2 2 4 63 2" xfId="12668"/>
    <cellStyle name="Comma 2 2 2 4 63 2 2" xfId="19762"/>
    <cellStyle name="Comma 2 2 2 4 63 2 2 2" xfId="24190"/>
    <cellStyle name="Comma 2 2 2 4 63 2 2 3" xfId="28622"/>
    <cellStyle name="Comma 2 2 2 4 63 2 3" xfId="21977"/>
    <cellStyle name="Comma 2 2 2 4 63 2 4" xfId="26409"/>
    <cellStyle name="Comma 2 2 2 4 63 3" xfId="18503"/>
    <cellStyle name="Comma 2 2 2 4 63 3 2" xfId="22931"/>
    <cellStyle name="Comma 2 2 2 4 63 3 3" xfId="27363"/>
    <cellStyle name="Comma 2 2 2 4 63 4" xfId="20719"/>
    <cellStyle name="Comma 2 2 2 4 63 5" xfId="25151"/>
    <cellStyle name="Comma 2 2 2 4 64" xfId="661"/>
    <cellStyle name="Comma 2 2 2 4 64 2" xfId="12669"/>
    <cellStyle name="Comma 2 2 2 4 64 2 2" xfId="19763"/>
    <cellStyle name="Comma 2 2 2 4 64 2 2 2" xfId="24191"/>
    <cellStyle name="Comma 2 2 2 4 64 2 2 3" xfId="28623"/>
    <cellStyle name="Comma 2 2 2 4 64 2 3" xfId="21978"/>
    <cellStyle name="Comma 2 2 2 4 64 2 4" xfId="26410"/>
    <cellStyle name="Comma 2 2 2 4 64 3" xfId="18504"/>
    <cellStyle name="Comma 2 2 2 4 64 3 2" xfId="22932"/>
    <cellStyle name="Comma 2 2 2 4 64 3 3" xfId="27364"/>
    <cellStyle name="Comma 2 2 2 4 64 4" xfId="20720"/>
    <cellStyle name="Comma 2 2 2 4 64 5" xfId="25152"/>
    <cellStyle name="Comma 2 2 2 4 65" xfId="662"/>
    <cellStyle name="Comma 2 2 2 4 65 2" xfId="12670"/>
    <cellStyle name="Comma 2 2 2 4 65 2 2" xfId="19764"/>
    <cellStyle name="Comma 2 2 2 4 65 2 2 2" xfId="24192"/>
    <cellStyle name="Comma 2 2 2 4 65 2 2 3" xfId="28624"/>
    <cellStyle name="Comma 2 2 2 4 65 2 3" xfId="21979"/>
    <cellStyle name="Comma 2 2 2 4 65 2 4" xfId="26411"/>
    <cellStyle name="Comma 2 2 2 4 65 3" xfId="18505"/>
    <cellStyle name="Comma 2 2 2 4 65 3 2" xfId="22933"/>
    <cellStyle name="Comma 2 2 2 4 65 3 3" xfId="27365"/>
    <cellStyle name="Comma 2 2 2 4 65 4" xfId="20721"/>
    <cellStyle name="Comma 2 2 2 4 65 5" xfId="25153"/>
    <cellStyle name="Comma 2 2 2 4 66" xfId="663"/>
    <cellStyle name="Comma 2 2 2 4 66 2" xfId="12671"/>
    <cellStyle name="Comma 2 2 2 4 66 2 2" xfId="19765"/>
    <cellStyle name="Comma 2 2 2 4 66 2 2 2" xfId="24193"/>
    <cellStyle name="Comma 2 2 2 4 66 2 2 3" xfId="28625"/>
    <cellStyle name="Comma 2 2 2 4 66 2 3" xfId="21980"/>
    <cellStyle name="Comma 2 2 2 4 66 2 4" xfId="26412"/>
    <cellStyle name="Comma 2 2 2 4 66 3" xfId="18506"/>
    <cellStyle name="Comma 2 2 2 4 66 3 2" xfId="22934"/>
    <cellStyle name="Comma 2 2 2 4 66 3 3" xfId="27366"/>
    <cellStyle name="Comma 2 2 2 4 66 4" xfId="20722"/>
    <cellStyle name="Comma 2 2 2 4 66 5" xfId="25154"/>
    <cellStyle name="Comma 2 2 2 4 67" xfId="664"/>
    <cellStyle name="Comma 2 2 2 4 67 2" xfId="12672"/>
    <cellStyle name="Comma 2 2 2 4 67 2 2" xfId="19766"/>
    <cellStyle name="Comma 2 2 2 4 67 2 2 2" xfId="24194"/>
    <cellStyle name="Comma 2 2 2 4 67 2 2 3" xfId="28626"/>
    <cellStyle name="Comma 2 2 2 4 67 2 3" xfId="21981"/>
    <cellStyle name="Comma 2 2 2 4 67 2 4" xfId="26413"/>
    <cellStyle name="Comma 2 2 2 4 67 3" xfId="18507"/>
    <cellStyle name="Comma 2 2 2 4 67 3 2" xfId="22935"/>
    <cellStyle name="Comma 2 2 2 4 67 3 3" xfId="27367"/>
    <cellStyle name="Comma 2 2 2 4 67 4" xfId="20723"/>
    <cellStyle name="Comma 2 2 2 4 67 5" xfId="25155"/>
    <cellStyle name="Comma 2 2 2 4 68" xfId="665"/>
    <cellStyle name="Comma 2 2 2 4 68 2" xfId="12673"/>
    <cellStyle name="Comma 2 2 2 4 68 2 2" xfId="19767"/>
    <cellStyle name="Comma 2 2 2 4 68 2 2 2" xfId="24195"/>
    <cellStyle name="Comma 2 2 2 4 68 2 2 3" xfId="28627"/>
    <cellStyle name="Comma 2 2 2 4 68 2 3" xfId="21982"/>
    <cellStyle name="Comma 2 2 2 4 68 2 4" xfId="26414"/>
    <cellStyle name="Comma 2 2 2 4 68 3" xfId="18508"/>
    <cellStyle name="Comma 2 2 2 4 68 3 2" xfId="22936"/>
    <cellStyle name="Comma 2 2 2 4 68 3 3" xfId="27368"/>
    <cellStyle name="Comma 2 2 2 4 68 4" xfId="20724"/>
    <cellStyle name="Comma 2 2 2 4 68 5" xfId="25156"/>
    <cellStyle name="Comma 2 2 2 4 69" xfId="18377"/>
    <cellStyle name="Comma 2 2 2 4 69 2" xfId="22805"/>
    <cellStyle name="Comma 2 2 2 4 69 3" xfId="27237"/>
    <cellStyle name="Comma 2 2 2 4 7" xfId="666"/>
    <cellStyle name="Comma 2 2 2 4 7 2" xfId="12674"/>
    <cellStyle name="Comma 2 2 2 4 7 2 2" xfId="19768"/>
    <cellStyle name="Comma 2 2 2 4 7 2 2 2" xfId="24196"/>
    <cellStyle name="Comma 2 2 2 4 7 2 2 3" xfId="28628"/>
    <cellStyle name="Comma 2 2 2 4 7 2 3" xfId="21983"/>
    <cellStyle name="Comma 2 2 2 4 7 2 4" xfId="26415"/>
    <cellStyle name="Comma 2 2 2 4 7 3" xfId="18509"/>
    <cellStyle name="Comma 2 2 2 4 7 3 2" xfId="22937"/>
    <cellStyle name="Comma 2 2 2 4 7 3 3" xfId="27369"/>
    <cellStyle name="Comma 2 2 2 4 7 4" xfId="20725"/>
    <cellStyle name="Comma 2 2 2 4 7 5" xfId="25157"/>
    <cellStyle name="Comma 2 2 2 4 70" xfId="20593"/>
    <cellStyle name="Comma 2 2 2 4 71" xfId="25025"/>
    <cellStyle name="Comma 2 2 2 4 8" xfId="667"/>
    <cellStyle name="Comma 2 2 2 4 8 2" xfId="12675"/>
    <cellStyle name="Comma 2 2 2 4 8 2 2" xfId="19769"/>
    <cellStyle name="Comma 2 2 2 4 8 2 2 2" xfId="24197"/>
    <cellStyle name="Comma 2 2 2 4 8 2 2 3" xfId="28629"/>
    <cellStyle name="Comma 2 2 2 4 8 2 3" xfId="21984"/>
    <cellStyle name="Comma 2 2 2 4 8 2 4" xfId="26416"/>
    <cellStyle name="Comma 2 2 2 4 8 3" xfId="18510"/>
    <cellStyle name="Comma 2 2 2 4 8 3 2" xfId="22938"/>
    <cellStyle name="Comma 2 2 2 4 8 3 3" xfId="27370"/>
    <cellStyle name="Comma 2 2 2 4 8 4" xfId="20726"/>
    <cellStyle name="Comma 2 2 2 4 8 5" xfId="25158"/>
    <cellStyle name="Comma 2 2 2 4 9" xfId="668"/>
    <cellStyle name="Comma 2 2 2 4 9 2" xfId="12676"/>
    <cellStyle name="Comma 2 2 2 4 9 2 2" xfId="19770"/>
    <cellStyle name="Comma 2 2 2 4 9 2 2 2" xfId="24198"/>
    <cellStyle name="Comma 2 2 2 4 9 2 2 3" xfId="28630"/>
    <cellStyle name="Comma 2 2 2 4 9 2 3" xfId="21985"/>
    <cellStyle name="Comma 2 2 2 4 9 2 4" xfId="26417"/>
    <cellStyle name="Comma 2 2 2 4 9 3" xfId="18511"/>
    <cellStyle name="Comma 2 2 2 4 9 3 2" xfId="22939"/>
    <cellStyle name="Comma 2 2 2 4 9 3 3" xfId="27371"/>
    <cellStyle name="Comma 2 2 2 4 9 4" xfId="20727"/>
    <cellStyle name="Comma 2 2 2 4 9 5" xfId="25159"/>
    <cellStyle name="Comma 2 2 2 4_Previous P&amp;L" xfId="15890"/>
    <cellStyle name="Comma 2 2 2 40" xfId="669"/>
    <cellStyle name="Comma 2 2 2 40 2" xfId="18512"/>
    <cellStyle name="Comma 2 2 2 40 2 2" xfId="22940"/>
    <cellStyle name="Comma 2 2 2 40 2 3" xfId="27372"/>
    <cellStyle name="Comma 2 2 2 40 3" xfId="20728"/>
    <cellStyle name="Comma 2 2 2 40 4" xfId="25160"/>
    <cellStyle name="Comma 2 2 2 41" xfId="670"/>
    <cellStyle name="Comma 2 2 2 41 2" xfId="18513"/>
    <cellStyle name="Comma 2 2 2 41 2 2" xfId="22941"/>
    <cellStyle name="Comma 2 2 2 41 2 3" xfId="27373"/>
    <cellStyle name="Comma 2 2 2 41 3" xfId="20729"/>
    <cellStyle name="Comma 2 2 2 41 4" xfId="25161"/>
    <cellStyle name="Comma 2 2 2 42" xfId="671"/>
    <cellStyle name="Comma 2 2 2 42 2" xfId="18514"/>
    <cellStyle name="Comma 2 2 2 42 2 2" xfId="22942"/>
    <cellStyle name="Comma 2 2 2 42 2 3" xfId="27374"/>
    <cellStyle name="Comma 2 2 2 42 3" xfId="20730"/>
    <cellStyle name="Comma 2 2 2 42 4" xfId="25162"/>
    <cellStyle name="Comma 2 2 2 43" xfId="672"/>
    <cellStyle name="Comma 2 2 2 43 2" xfId="18515"/>
    <cellStyle name="Comma 2 2 2 43 2 2" xfId="22943"/>
    <cellStyle name="Comma 2 2 2 43 2 3" xfId="27375"/>
    <cellStyle name="Comma 2 2 2 43 3" xfId="20731"/>
    <cellStyle name="Comma 2 2 2 43 4" xfId="25163"/>
    <cellStyle name="Comma 2 2 2 44" xfId="673"/>
    <cellStyle name="Comma 2 2 2 44 2" xfId="18516"/>
    <cellStyle name="Comma 2 2 2 44 2 2" xfId="22944"/>
    <cellStyle name="Comma 2 2 2 44 2 3" xfId="27376"/>
    <cellStyle name="Comma 2 2 2 44 3" xfId="20732"/>
    <cellStyle name="Comma 2 2 2 44 4" xfId="25164"/>
    <cellStyle name="Comma 2 2 2 45" xfId="674"/>
    <cellStyle name="Comma 2 2 2 45 2" xfId="18517"/>
    <cellStyle name="Comma 2 2 2 45 2 2" xfId="22945"/>
    <cellStyle name="Comma 2 2 2 45 2 3" xfId="27377"/>
    <cellStyle name="Comma 2 2 2 45 3" xfId="20733"/>
    <cellStyle name="Comma 2 2 2 45 4" xfId="25165"/>
    <cellStyle name="Comma 2 2 2 46" xfId="675"/>
    <cellStyle name="Comma 2 2 2 46 2" xfId="18518"/>
    <cellStyle name="Comma 2 2 2 46 2 2" xfId="22946"/>
    <cellStyle name="Comma 2 2 2 46 2 3" xfId="27378"/>
    <cellStyle name="Comma 2 2 2 46 3" xfId="20734"/>
    <cellStyle name="Comma 2 2 2 46 4" xfId="25166"/>
    <cellStyle name="Comma 2 2 2 47" xfId="676"/>
    <cellStyle name="Comma 2 2 2 47 2" xfId="18519"/>
    <cellStyle name="Comma 2 2 2 47 2 2" xfId="22947"/>
    <cellStyle name="Comma 2 2 2 47 2 3" xfId="27379"/>
    <cellStyle name="Comma 2 2 2 47 3" xfId="20735"/>
    <cellStyle name="Comma 2 2 2 47 4" xfId="25167"/>
    <cellStyle name="Comma 2 2 2 48" xfId="677"/>
    <cellStyle name="Comma 2 2 2 48 2" xfId="18520"/>
    <cellStyle name="Comma 2 2 2 48 2 2" xfId="22948"/>
    <cellStyle name="Comma 2 2 2 48 2 3" xfId="27380"/>
    <cellStyle name="Comma 2 2 2 48 3" xfId="20736"/>
    <cellStyle name="Comma 2 2 2 48 4" xfId="25168"/>
    <cellStyle name="Comma 2 2 2 49" xfId="678"/>
    <cellStyle name="Comma 2 2 2 49 2" xfId="18521"/>
    <cellStyle name="Comma 2 2 2 49 2 2" xfId="22949"/>
    <cellStyle name="Comma 2 2 2 49 2 3" xfId="27381"/>
    <cellStyle name="Comma 2 2 2 49 3" xfId="20737"/>
    <cellStyle name="Comma 2 2 2 49 4" xfId="25169"/>
    <cellStyle name="Comma 2 2 2 5" xfId="679"/>
    <cellStyle name="Comma 2 2 2 5 2" xfId="18522"/>
    <cellStyle name="Comma 2 2 2 5 2 2" xfId="22950"/>
    <cellStyle name="Comma 2 2 2 5 2 3" xfId="27382"/>
    <cellStyle name="Comma 2 2 2 5 3" xfId="20738"/>
    <cellStyle name="Comma 2 2 2 5 4" xfId="25170"/>
    <cellStyle name="Comma 2 2 2 50" xfId="680"/>
    <cellStyle name="Comma 2 2 2 50 2" xfId="18523"/>
    <cellStyle name="Comma 2 2 2 50 2 2" xfId="22951"/>
    <cellStyle name="Comma 2 2 2 50 2 3" xfId="27383"/>
    <cellStyle name="Comma 2 2 2 50 3" xfId="20739"/>
    <cellStyle name="Comma 2 2 2 50 4" xfId="25171"/>
    <cellStyle name="Comma 2 2 2 51" xfId="681"/>
    <cellStyle name="Comma 2 2 2 51 2" xfId="18524"/>
    <cellStyle name="Comma 2 2 2 51 2 2" xfId="22952"/>
    <cellStyle name="Comma 2 2 2 51 2 3" xfId="27384"/>
    <cellStyle name="Comma 2 2 2 51 3" xfId="20740"/>
    <cellStyle name="Comma 2 2 2 51 4" xfId="25172"/>
    <cellStyle name="Comma 2 2 2 52" xfId="682"/>
    <cellStyle name="Comma 2 2 2 52 2" xfId="18525"/>
    <cellStyle name="Comma 2 2 2 52 2 2" xfId="22953"/>
    <cellStyle name="Comma 2 2 2 52 2 3" xfId="27385"/>
    <cellStyle name="Comma 2 2 2 52 3" xfId="20741"/>
    <cellStyle name="Comma 2 2 2 52 4" xfId="25173"/>
    <cellStyle name="Comma 2 2 2 53" xfId="683"/>
    <cellStyle name="Comma 2 2 2 53 2" xfId="18526"/>
    <cellStyle name="Comma 2 2 2 53 2 2" xfId="22954"/>
    <cellStyle name="Comma 2 2 2 53 2 3" xfId="27386"/>
    <cellStyle name="Comma 2 2 2 53 3" xfId="20742"/>
    <cellStyle name="Comma 2 2 2 53 4" xfId="25174"/>
    <cellStyle name="Comma 2 2 2 54" xfId="684"/>
    <cellStyle name="Comma 2 2 2 54 2" xfId="18527"/>
    <cellStyle name="Comma 2 2 2 54 2 2" xfId="22955"/>
    <cellStyle name="Comma 2 2 2 54 2 3" xfId="27387"/>
    <cellStyle name="Comma 2 2 2 54 3" xfId="20743"/>
    <cellStyle name="Comma 2 2 2 54 4" xfId="25175"/>
    <cellStyle name="Comma 2 2 2 55" xfId="685"/>
    <cellStyle name="Comma 2 2 2 55 2" xfId="18528"/>
    <cellStyle name="Comma 2 2 2 55 2 2" xfId="22956"/>
    <cellStyle name="Comma 2 2 2 55 2 3" xfId="27388"/>
    <cellStyle name="Comma 2 2 2 55 3" xfId="20744"/>
    <cellStyle name="Comma 2 2 2 55 4" xfId="25176"/>
    <cellStyle name="Comma 2 2 2 56" xfId="686"/>
    <cellStyle name="Comma 2 2 2 56 2" xfId="18529"/>
    <cellStyle name="Comma 2 2 2 56 2 2" xfId="22957"/>
    <cellStyle name="Comma 2 2 2 56 2 3" xfId="27389"/>
    <cellStyle name="Comma 2 2 2 56 3" xfId="20745"/>
    <cellStyle name="Comma 2 2 2 56 4" xfId="25177"/>
    <cellStyle name="Comma 2 2 2 57" xfId="687"/>
    <cellStyle name="Comma 2 2 2 57 2" xfId="18530"/>
    <cellStyle name="Comma 2 2 2 57 2 2" xfId="22958"/>
    <cellStyle name="Comma 2 2 2 57 2 3" xfId="27390"/>
    <cellStyle name="Comma 2 2 2 57 3" xfId="20746"/>
    <cellStyle name="Comma 2 2 2 57 4" xfId="25178"/>
    <cellStyle name="Comma 2 2 2 58" xfId="688"/>
    <cellStyle name="Comma 2 2 2 58 2" xfId="18531"/>
    <cellStyle name="Comma 2 2 2 58 2 2" xfId="22959"/>
    <cellStyle name="Comma 2 2 2 58 2 3" xfId="27391"/>
    <cellStyle name="Comma 2 2 2 58 3" xfId="20747"/>
    <cellStyle name="Comma 2 2 2 58 4" xfId="25179"/>
    <cellStyle name="Comma 2 2 2 59" xfId="689"/>
    <cellStyle name="Comma 2 2 2 59 2" xfId="18532"/>
    <cellStyle name="Comma 2 2 2 59 2 2" xfId="22960"/>
    <cellStyle name="Comma 2 2 2 59 2 3" xfId="27392"/>
    <cellStyle name="Comma 2 2 2 59 3" xfId="20748"/>
    <cellStyle name="Comma 2 2 2 59 4" xfId="25180"/>
    <cellStyle name="Comma 2 2 2 6" xfId="690"/>
    <cellStyle name="Comma 2 2 2 6 2" xfId="18533"/>
    <cellStyle name="Comma 2 2 2 6 2 2" xfId="22961"/>
    <cellStyle name="Comma 2 2 2 6 2 3" xfId="27393"/>
    <cellStyle name="Comma 2 2 2 6 3" xfId="20749"/>
    <cellStyle name="Comma 2 2 2 6 4" xfId="25181"/>
    <cellStyle name="Comma 2 2 2 60" xfId="691"/>
    <cellStyle name="Comma 2 2 2 60 2" xfId="18534"/>
    <cellStyle name="Comma 2 2 2 60 2 2" xfId="22962"/>
    <cellStyle name="Comma 2 2 2 60 2 3" xfId="27394"/>
    <cellStyle name="Comma 2 2 2 60 3" xfId="20750"/>
    <cellStyle name="Comma 2 2 2 60 4" xfId="25182"/>
    <cellStyle name="Comma 2 2 2 61" xfId="692"/>
    <cellStyle name="Comma 2 2 2 61 2" xfId="18535"/>
    <cellStyle name="Comma 2 2 2 61 2 2" xfId="22963"/>
    <cellStyle name="Comma 2 2 2 61 2 3" xfId="27395"/>
    <cellStyle name="Comma 2 2 2 61 3" xfId="20751"/>
    <cellStyle name="Comma 2 2 2 61 4" xfId="25183"/>
    <cellStyle name="Comma 2 2 2 62" xfId="693"/>
    <cellStyle name="Comma 2 2 2 62 2" xfId="18536"/>
    <cellStyle name="Comma 2 2 2 62 2 2" xfId="22964"/>
    <cellStyle name="Comma 2 2 2 62 2 3" xfId="27396"/>
    <cellStyle name="Comma 2 2 2 62 3" xfId="20752"/>
    <cellStyle name="Comma 2 2 2 62 4" xfId="25184"/>
    <cellStyle name="Comma 2 2 2 63" xfId="694"/>
    <cellStyle name="Comma 2 2 2 63 2" xfId="18537"/>
    <cellStyle name="Comma 2 2 2 63 2 2" xfId="22965"/>
    <cellStyle name="Comma 2 2 2 63 2 3" xfId="27397"/>
    <cellStyle name="Comma 2 2 2 63 3" xfId="20753"/>
    <cellStyle name="Comma 2 2 2 63 4" xfId="25185"/>
    <cellStyle name="Comma 2 2 2 64" xfId="695"/>
    <cellStyle name="Comma 2 2 2 64 2" xfId="18538"/>
    <cellStyle name="Comma 2 2 2 64 2 2" xfId="22966"/>
    <cellStyle name="Comma 2 2 2 64 2 3" xfId="27398"/>
    <cellStyle name="Comma 2 2 2 64 3" xfId="20754"/>
    <cellStyle name="Comma 2 2 2 64 4" xfId="25186"/>
    <cellStyle name="Comma 2 2 2 65" xfId="696"/>
    <cellStyle name="Comma 2 2 2 65 2" xfId="18539"/>
    <cellStyle name="Comma 2 2 2 65 2 2" xfId="22967"/>
    <cellStyle name="Comma 2 2 2 65 2 3" xfId="27399"/>
    <cellStyle name="Comma 2 2 2 65 3" xfId="20755"/>
    <cellStyle name="Comma 2 2 2 65 4" xfId="25187"/>
    <cellStyle name="Comma 2 2 2 66" xfId="697"/>
    <cellStyle name="Comma 2 2 2 66 2" xfId="18540"/>
    <cellStyle name="Comma 2 2 2 66 2 2" xfId="22968"/>
    <cellStyle name="Comma 2 2 2 66 2 3" xfId="27400"/>
    <cellStyle name="Comma 2 2 2 66 3" xfId="20756"/>
    <cellStyle name="Comma 2 2 2 66 4" xfId="25188"/>
    <cellStyle name="Comma 2 2 2 67" xfId="698"/>
    <cellStyle name="Comma 2 2 2 67 2" xfId="18541"/>
    <cellStyle name="Comma 2 2 2 67 2 2" xfId="22969"/>
    <cellStyle name="Comma 2 2 2 67 2 3" xfId="27401"/>
    <cellStyle name="Comma 2 2 2 67 3" xfId="20757"/>
    <cellStyle name="Comma 2 2 2 67 4" xfId="25189"/>
    <cellStyle name="Comma 2 2 2 68" xfId="699"/>
    <cellStyle name="Comma 2 2 2 68 2" xfId="18542"/>
    <cellStyle name="Comma 2 2 2 68 2 2" xfId="22970"/>
    <cellStyle name="Comma 2 2 2 68 2 3" xfId="27402"/>
    <cellStyle name="Comma 2 2 2 68 3" xfId="20758"/>
    <cellStyle name="Comma 2 2 2 68 4" xfId="25190"/>
    <cellStyle name="Comma 2 2 2 69" xfId="700"/>
    <cellStyle name="Comma 2 2 2 69 2" xfId="18543"/>
    <cellStyle name="Comma 2 2 2 69 2 2" xfId="22971"/>
    <cellStyle name="Comma 2 2 2 69 2 3" xfId="27403"/>
    <cellStyle name="Comma 2 2 2 69 3" xfId="20759"/>
    <cellStyle name="Comma 2 2 2 69 4" xfId="25191"/>
    <cellStyle name="Comma 2 2 2 7" xfId="701"/>
    <cellStyle name="Comma 2 2 2 7 2" xfId="18544"/>
    <cellStyle name="Comma 2 2 2 7 2 2" xfId="22972"/>
    <cellStyle name="Comma 2 2 2 7 2 3" xfId="27404"/>
    <cellStyle name="Comma 2 2 2 7 3" xfId="20760"/>
    <cellStyle name="Comma 2 2 2 7 4" xfId="25192"/>
    <cellStyle name="Comma 2 2 2 70" xfId="702"/>
    <cellStyle name="Comma 2 2 2 70 2" xfId="18545"/>
    <cellStyle name="Comma 2 2 2 70 2 2" xfId="22973"/>
    <cellStyle name="Comma 2 2 2 70 2 3" xfId="27405"/>
    <cellStyle name="Comma 2 2 2 70 3" xfId="20761"/>
    <cellStyle name="Comma 2 2 2 70 4" xfId="25193"/>
    <cellStyle name="Comma 2 2 2 71" xfId="703"/>
    <cellStyle name="Comma 2 2 2 71 2" xfId="18546"/>
    <cellStyle name="Comma 2 2 2 71 2 2" xfId="22974"/>
    <cellStyle name="Comma 2 2 2 71 2 3" xfId="27406"/>
    <cellStyle name="Comma 2 2 2 71 3" xfId="20762"/>
    <cellStyle name="Comma 2 2 2 71 4" xfId="25194"/>
    <cellStyle name="Comma 2 2 2 72" xfId="704"/>
    <cellStyle name="Comma 2 2 2 72 2" xfId="18547"/>
    <cellStyle name="Comma 2 2 2 72 2 2" xfId="22975"/>
    <cellStyle name="Comma 2 2 2 72 2 3" xfId="27407"/>
    <cellStyle name="Comma 2 2 2 72 3" xfId="20763"/>
    <cellStyle name="Comma 2 2 2 72 4" xfId="25195"/>
    <cellStyle name="Comma 2 2 2 73" xfId="12276"/>
    <cellStyle name="Comma 2 2 2 73 2" xfId="19500"/>
    <cellStyle name="Comma 2 2 2 73 2 2" xfId="23928"/>
    <cellStyle name="Comma 2 2 2 73 2 3" xfId="28360"/>
    <cellStyle name="Comma 2 2 2 73 3" xfId="21715"/>
    <cellStyle name="Comma 2 2 2 73 4" xfId="26147"/>
    <cellStyle name="Comma 2 2 2 74" xfId="17938"/>
    <cellStyle name="Comma 2 2 2 74 2" xfId="22366"/>
    <cellStyle name="Comma 2 2 2 74 3" xfId="26798"/>
    <cellStyle name="Comma 2 2 2 75" xfId="20154"/>
    <cellStyle name="Comma 2 2 2 76" xfId="24586"/>
    <cellStyle name="Comma 2 2 2 8" xfId="705"/>
    <cellStyle name="Comma 2 2 2 8 2" xfId="18548"/>
    <cellStyle name="Comma 2 2 2 8 2 2" xfId="22976"/>
    <cellStyle name="Comma 2 2 2 8 2 3" xfId="27408"/>
    <cellStyle name="Comma 2 2 2 8 3" xfId="20764"/>
    <cellStyle name="Comma 2 2 2 8 4" xfId="25196"/>
    <cellStyle name="Comma 2 2 2 9" xfId="706"/>
    <cellStyle name="Comma 2 2 2 9 2" xfId="18549"/>
    <cellStyle name="Comma 2 2 2 9 2 2" xfId="22977"/>
    <cellStyle name="Comma 2 2 2 9 2 3" xfId="27409"/>
    <cellStyle name="Comma 2 2 2 9 3" xfId="20765"/>
    <cellStyle name="Comma 2 2 2 9 4" xfId="25197"/>
    <cellStyle name="Comma 2 2 20" xfId="707"/>
    <cellStyle name="Comma 2 2 20 2" xfId="12691"/>
    <cellStyle name="Comma 2 2 20 2 2" xfId="19771"/>
    <cellStyle name="Comma 2 2 20 2 2 2" xfId="24199"/>
    <cellStyle name="Comma 2 2 20 2 2 3" xfId="28631"/>
    <cellStyle name="Comma 2 2 20 2 3" xfId="21986"/>
    <cellStyle name="Comma 2 2 20 2 4" xfId="26418"/>
    <cellStyle name="Comma 2 2 20 3" xfId="18550"/>
    <cellStyle name="Comma 2 2 20 3 2" xfId="22978"/>
    <cellStyle name="Comma 2 2 20 3 3" xfId="27410"/>
    <cellStyle name="Comma 2 2 20 4" xfId="20766"/>
    <cellStyle name="Comma 2 2 20 5" xfId="25198"/>
    <cellStyle name="Comma 2 2 21" xfId="708"/>
    <cellStyle name="Comma 2 2 21 2" xfId="12692"/>
    <cellStyle name="Comma 2 2 21 2 2" xfId="19772"/>
    <cellStyle name="Comma 2 2 21 2 2 2" xfId="24200"/>
    <cellStyle name="Comma 2 2 21 2 2 3" xfId="28632"/>
    <cellStyle name="Comma 2 2 21 2 3" xfId="21987"/>
    <cellStyle name="Comma 2 2 21 2 4" xfId="26419"/>
    <cellStyle name="Comma 2 2 21 3" xfId="18551"/>
    <cellStyle name="Comma 2 2 21 3 2" xfId="22979"/>
    <cellStyle name="Comma 2 2 21 3 3" xfId="27411"/>
    <cellStyle name="Comma 2 2 21 4" xfId="20767"/>
    <cellStyle name="Comma 2 2 21 5" xfId="25199"/>
    <cellStyle name="Comma 2 2 22" xfId="709"/>
    <cellStyle name="Comma 2 2 22 2" xfId="12693"/>
    <cellStyle name="Comma 2 2 22 2 2" xfId="19773"/>
    <cellStyle name="Comma 2 2 22 2 2 2" xfId="24201"/>
    <cellStyle name="Comma 2 2 22 2 2 3" xfId="28633"/>
    <cellStyle name="Comma 2 2 22 2 3" xfId="21988"/>
    <cellStyle name="Comma 2 2 22 2 4" xfId="26420"/>
    <cellStyle name="Comma 2 2 22 3" xfId="18552"/>
    <cellStyle name="Comma 2 2 22 3 2" xfId="22980"/>
    <cellStyle name="Comma 2 2 22 3 3" xfId="27412"/>
    <cellStyle name="Comma 2 2 22 4" xfId="20768"/>
    <cellStyle name="Comma 2 2 22 5" xfId="25200"/>
    <cellStyle name="Comma 2 2 23" xfId="710"/>
    <cellStyle name="Comma 2 2 23 2" xfId="12694"/>
    <cellStyle name="Comma 2 2 23 2 2" xfId="19774"/>
    <cellStyle name="Comma 2 2 23 2 2 2" xfId="24202"/>
    <cellStyle name="Comma 2 2 23 2 2 3" xfId="28634"/>
    <cellStyle name="Comma 2 2 23 2 3" xfId="21989"/>
    <cellStyle name="Comma 2 2 23 2 4" xfId="26421"/>
    <cellStyle name="Comma 2 2 23 3" xfId="18553"/>
    <cellStyle name="Comma 2 2 23 3 2" xfId="22981"/>
    <cellStyle name="Comma 2 2 23 3 3" xfId="27413"/>
    <cellStyle name="Comma 2 2 23 4" xfId="20769"/>
    <cellStyle name="Comma 2 2 23 5" xfId="25201"/>
    <cellStyle name="Comma 2 2 24" xfId="711"/>
    <cellStyle name="Comma 2 2 24 2" xfId="12695"/>
    <cellStyle name="Comma 2 2 24 2 2" xfId="19775"/>
    <cellStyle name="Comma 2 2 24 2 2 2" xfId="24203"/>
    <cellStyle name="Comma 2 2 24 2 2 3" xfId="28635"/>
    <cellStyle name="Comma 2 2 24 2 3" xfId="21990"/>
    <cellStyle name="Comma 2 2 24 2 4" xfId="26422"/>
    <cellStyle name="Comma 2 2 24 3" xfId="18554"/>
    <cellStyle name="Comma 2 2 24 3 2" xfId="22982"/>
    <cellStyle name="Comma 2 2 24 3 3" xfId="27414"/>
    <cellStyle name="Comma 2 2 24 4" xfId="20770"/>
    <cellStyle name="Comma 2 2 24 5" xfId="25202"/>
    <cellStyle name="Comma 2 2 25" xfId="712"/>
    <cellStyle name="Comma 2 2 25 2" xfId="12696"/>
    <cellStyle name="Comma 2 2 25 2 2" xfId="19776"/>
    <cellStyle name="Comma 2 2 25 2 2 2" xfId="24204"/>
    <cellStyle name="Comma 2 2 25 2 2 3" xfId="28636"/>
    <cellStyle name="Comma 2 2 25 2 3" xfId="21991"/>
    <cellStyle name="Comma 2 2 25 2 4" xfId="26423"/>
    <cellStyle name="Comma 2 2 25 3" xfId="18555"/>
    <cellStyle name="Comma 2 2 25 3 2" xfId="22983"/>
    <cellStyle name="Comma 2 2 25 3 3" xfId="27415"/>
    <cellStyle name="Comma 2 2 25 4" xfId="20771"/>
    <cellStyle name="Comma 2 2 25 5" xfId="25203"/>
    <cellStyle name="Comma 2 2 26" xfId="713"/>
    <cellStyle name="Comma 2 2 26 2" xfId="12697"/>
    <cellStyle name="Comma 2 2 26 2 2" xfId="19777"/>
    <cellStyle name="Comma 2 2 26 2 2 2" xfId="24205"/>
    <cellStyle name="Comma 2 2 26 2 2 3" xfId="28637"/>
    <cellStyle name="Comma 2 2 26 2 3" xfId="21992"/>
    <cellStyle name="Comma 2 2 26 2 4" xfId="26424"/>
    <cellStyle name="Comma 2 2 26 3" xfId="18556"/>
    <cellStyle name="Comma 2 2 26 3 2" xfId="22984"/>
    <cellStyle name="Comma 2 2 26 3 3" xfId="27416"/>
    <cellStyle name="Comma 2 2 26 4" xfId="20772"/>
    <cellStyle name="Comma 2 2 26 5" xfId="25204"/>
    <cellStyle name="Comma 2 2 27" xfId="714"/>
    <cellStyle name="Comma 2 2 27 2" xfId="12698"/>
    <cellStyle name="Comma 2 2 27 2 2" xfId="19778"/>
    <cellStyle name="Comma 2 2 27 2 2 2" xfId="24206"/>
    <cellStyle name="Comma 2 2 27 2 2 3" xfId="28638"/>
    <cellStyle name="Comma 2 2 27 2 3" xfId="21993"/>
    <cellStyle name="Comma 2 2 27 2 4" xfId="26425"/>
    <cellStyle name="Comma 2 2 27 3" xfId="18557"/>
    <cellStyle name="Comma 2 2 27 3 2" xfId="22985"/>
    <cellStyle name="Comma 2 2 27 3 3" xfId="27417"/>
    <cellStyle name="Comma 2 2 27 4" xfId="20773"/>
    <cellStyle name="Comma 2 2 27 5" xfId="25205"/>
    <cellStyle name="Comma 2 2 28" xfId="715"/>
    <cellStyle name="Comma 2 2 28 2" xfId="12699"/>
    <cellStyle name="Comma 2 2 28 2 2" xfId="19779"/>
    <cellStyle name="Comma 2 2 28 2 2 2" xfId="24207"/>
    <cellStyle name="Comma 2 2 28 2 2 3" xfId="28639"/>
    <cellStyle name="Comma 2 2 28 2 3" xfId="21994"/>
    <cellStyle name="Comma 2 2 28 2 4" xfId="26426"/>
    <cellStyle name="Comma 2 2 28 3" xfId="18558"/>
    <cellStyle name="Comma 2 2 28 3 2" xfId="22986"/>
    <cellStyle name="Comma 2 2 28 3 3" xfId="27418"/>
    <cellStyle name="Comma 2 2 28 4" xfId="20774"/>
    <cellStyle name="Comma 2 2 28 5" xfId="25206"/>
    <cellStyle name="Comma 2 2 29" xfId="716"/>
    <cellStyle name="Comma 2 2 29 2" xfId="12700"/>
    <cellStyle name="Comma 2 2 29 2 2" xfId="19780"/>
    <cellStyle name="Comma 2 2 29 2 2 2" xfId="24208"/>
    <cellStyle name="Comma 2 2 29 2 2 3" xfId="28640"/>
    <cellStyle name="Comma 2 2 29 2 3" xfId="21995"/>
    <cellStyle name="Comma 2 2 29 2 4" xfId="26427"/>
    <cellStyle name="Comma 2 2 29 3" xfId="18559"/>
    <cellStyle name="Comma 2 2 29 3 2" xfId="22987"/>
    <cellStyle name="Comma 2 2 29 3 3" xfId="27419"/>
    <cellStyle name="Comma 2 2 29 4" xfId="20775"/>
    <cellStyle name="Comma 2 2 29 5" xfId="25207"/>
    <cellStyle name="Comma 2 2 3" xfId="717"/>
    <cellStyle name="Comma 2 2 3 10" xfId="718"/>
    <cellStyle name="Comma 2 2 3 10 2" xfId="18561"/>
    <cellStyle name="Comma 2 2 3 10 2 2" xfId="22989"/>
    <cellStyle name="Comma 2 2 3 10 2 3" xfId="27421"/>
    <cellStyle name="Comma 2 2 3 10 3" xfId="20777"/>
    <cellStyle name="Comma 2 2 3 10 4" xfId="25209"/>
    <cellStyle name="Comma 2 2 3 11" xfId="719"/>
    <cellStyle name="Comma 2 2 3 11 2" xfId="18562"/>
    <cellStyle name="Comma 2 2 3 11 2 2" xfId="22990"/>
    <cellStyle name="Comma 2 2 3 11 2 3" xfId="27422"/>
    <cellStyle name="Comma 2 2 3 11 3" xfId="20778"/>
    <cellStyle name="Comma 2 2 3 11 4" xfId="25210"/>
    <cellStyle name="Comma 2 2 3 12" xfId="720"/>
    <cellStyle name="Comma 2 2 3 12 2" xfId="18563"/>
    <cellStyle name="Comma 2 2 3 12 2 2" xfId="22991"/>
    <cellStyle name="Comma 2 2 3 12 2 3" xfId="27423"/>
    <cellStyle name="Comma 2 2 3 12 3" xfId="20779"/>
    <cellStyle name="Comma 2 2 3 12 4" xfId="25211"/>
    <cellStyle name="Comma 2 2 3 13" xfId="721"/>
    <cellStyle name="Comma 2 2 3 13 2" xfId="18564"/>
    <cellStyle name="Comma 2 2 3 13 2 2" xfId="22992"/>
    <cellStyle name="Comma 2 2 3 13 2 3" xfId="27424"/>
    <cellStyle name="Comma 2 2 3 13 3" xfId="20780"/>
    <cellStyle name="Comma 2 2 3 13 4" xfId="25212"/>
    <cellStyle name="Comma 2 2 3 14" xfId="722"/>
    <cellStyle name="Comma 2 2 3 14 2" xfId="18565"/>
    <cellStyle name="Comma 2 2 3 14 2 2" xfId="22993"/>
    <cellStyle name="Comma 2 2 3 14 2 3" xfId="27425"/>
    <cellStyle name="Comma 2 2 3 14 3" xfId="20781"/>
    <cellStyle name="Comma 2 2 3 14 4" xfId="25213"/>
    <cellStyle name="Comma 2 2 3 15" xfId="723"/>
    <cellStyle name="Comma 2 2 3 15 2" xfId="18566"/>
    <cellStyle name="Comma 2 2 3 15 2 2" xfId="22994"/>
    <cellStyle name="Comma 2 2 3 15 2 3" xfId="27426"/>
    <cellStyle name="Comma 2 2 3 15 3" xfId="20782"/>
    <cellStyle name="Comma 2 2 3 15 4" xfId="25214"/>
    <cellStyle name="Comma 2 2 3 16" xfId="724"/>
    <cellStyle name="Comma 2 2 3 16 2" xfId="18567"/>
    <cellStyle name="Comma 2 2 3 16 2 2" xfId="22995"/>
    <cellStyle name="Comma 2 2 3 16 2 3" xfId="27427"/>
    <cellStyle name="Comma 2 2 3 16 3" xfId="20783"/>
    <cellStyle name="Comma 2 2 3 16 4" xfId="25215"/>
    <cellStyle name="Comma 2 2 3 17" xfId="725"/>
    <cellStyle name="Comma 2 2 3 17 2" xfId="18568"/>
    <cellStyle name="Comma 2 2 3 17 2 2" xfId="22996"/>
    <cellStyle name="Comma 2 2 3 17 2 3" xfId="27428"/>
    <cellStyle name="Comma 2 2 3 17 3" xfId="20784"/>
    <cellStyle name="Comma 2 2 3 17 4" xfId="25216"/>
    <cellStyle name="Comma 2 2 3 18" xfId="726"/>
    <cellStyle name="Comma 2 2 3 18 2" xfId="18569"/>
    <cellStyle name="Comma 2 2 3 18 2 2" xfId="22997"/>
    <cellStyle name="Comma 2 2 3 18 2 3" xfId="27429"/>
    <cellStyle name="Comma 2 2 3 18 3" xfId="20785"/>
    <cellStyle name="Comma 2 2 3 18 4" xfId="25217"/>
    <cellStyle name="Comma 2 2 3 19" xfId="727"/>
    <cellStyle name="Comma 2 2 3 19 2" xfId="18570"/>
    <cellStyle name="Comma 2 2 3 19 2 2" xfId="22998"/>
    <cellStyle name="Comma 2 2 3 19 2 3" xfId="27430"/>
    <cellStyle name="Comma 2 2 3 19 3" xfId="20786"/>
    <cellStyle name="Comma 2 2 3 19 4" xfId="25218"/>
    <cellStyle name="Comma 2 2 3 2" xfId="728"/>
    <cellStyle name="Comma 2 2 3 2 10" xfId="729"/>
    <cellStyle name="Comma 2 2 3 2 10 2" xfId="12706"/>
    <cellStyle name="Comma 2 2 3 2 10 2 2" xfId="19782"/>
    <cellStyle name="Comma 2 2 3 2 10 2 2 2" xfId="24210"/>
    <cellStyle name="Comma 2 2 3 2 10 2 2 3" xfId="28642"/>
    <cellStyle name="Comma 2 2 3 2 10 2 3" xfId="21997"/>
    <cellStyle name="Comma 2 2 3 2 10 2 4" xfId="26429"/>
    <cellStyle name="Comma 2 2 3 2 10 3" xfId="18572"/>
    <cellStyle name="Comma 2 2 3 2 10 3 2" xfId="23000"/>
    <cellStyle name="Comma 2 2 3 2 10 3 3" xfId="27432"/>
    <cellStyle name="Comma 2 2 3 2 10 4" xfId="20788"/>
    <cellStyle name="Comma 2 2 3 2 10 5" xfId="25220"/>
    <cellStyle name="Comma 2 2 3 2 11" xfId="730"/>
    <cellStyle name="Comma 2 2 3 2 11 2" xfId="12707"/>
    <cellStyle name="Comma 2 2 3 2 11 2 2" xfId="19783"/>
    <cellStyle name="Comma 2 2 3 2 11 2 2 2" xfId="24211"/>
    <cellStyle name="Comma 2 2 3 2 11 2 2 3" xfId="28643"/>
    <cellStyle name="Comma 2 2 3 2 11 2 3" xfId="21998"/>
    <cellStyle name="Comma 2 2 3 2 11 2 4" xfId="26430"/>
    <cellStyle name="Comma 2 2 3 2 11 3" xfId="18573"/>
    <cellStyle name="Comma 2 2 3 2 11 3 2" xfId="23001"/>
    <cellStyle name="Comma 2 2 3 2 11 3 3" xfId="27433"/>
    <cellStyle name="Comma 2 2 3 2 11 4" xfId="20789"/>
    <cellStyle name="Comma 2 2 3 2 11 5" xfId="25221"/>
    <cellStyle name="Comma 2 2 3 2 12" xfId="731"/>
    <cellStyle name="Comma 2 2 3 2 12 2" xfId="12708"/>
    <cellStyle name="Comma 2 2 3 2 12 2 2" xfId="19784"/>
    <cellStyle name="Comma 2 2 3 2 12 2 2 2" xfId="24212"/>
    <cellStyle name="Comma 2 2 3 2 12 2 2 3" xfId="28644"/>
    <cellStyle name="Comma 2 2 3 2 12 2 3" xfId="21999"/>
    <cellStyle name="Comma 2 2 3 2 12 2 4" xfId="26431"/>
    <cellStyle name="Comma 2 2 3 2 12 3" xfId="18574"/>
    <cellStyle name="Comma 2 2 3 2 12 3 2" xfId="23002"/>
    <cellStyle name="Comma 2 2 3 2 12 3 3" xfId="27434"/>
    <cellStyle name="Comma 2 2 3 2 12 4" xfId="20790"/>
    <cellStyle name="Comma 2 2 3 2 12 5" xfId="25222"/>
    <cellStyle name="Comma 2 2 3 2 13" xfId="732"/>
    <cellStyle name="Comma 2 2 3 2 13 2" xfId="12709"/>
    <cellStyle name="Comma 2 2 3 2 13 2 2" xfId="19785"/>
    <cellStyle name="Comma 2 2 3 2 13 2 2 2" xfId="24213"/>
    <cellStyle name="Comma 2 2 3 2 13 2 2 3" xfId="28645"/>
    <cellStyle name="Comma 2 2 3 2 13 2 3" xfId="22000"/>
    <cellStyle name="Comma 2 2 3 2 13 2 4" xfId="26432"/>
    <cellStyle name="Comma 2 2 3 2 13 3" xfId="18575"/>
    <cellStyle name="Comma 2 2 3 2 13 3 2" xfId="23003"/>
    <cellStyle name="Comma 2 2 3 2 13 3 3" xfId="27435"/>
    <cellStyle name="Comma 2 2 3 2 13 4" xfId="20791"/>
    <cellStyle name="Comma 2 2 3 2 13 5" xfId="25223"/>
    <cellStyle name="Comma 2 2 3 2 14" xfId="733"/>
    <cellStyle name="Comma 2 2 3 2 14 2" xfId="12710"/>
    <cellStyle name="Comma 2 2 3 2 14 2 2" xfId="19786"/>
    <cellStyle name="Comma 2 2 3 2 14 2 2 2" xfId="24214"/>
    <cellStyle name="Comma 2 2 3 2 14 2 2 3" xfId="28646"/>
    <cellStyle name="Comma 2 2 3 2 14 2 3" xfId="22001"/>
    <cellStyle name="Comma 2 2 3 2 14 2 4" xfId="26433"/>
    <cellStyle name="Comma 2 2 3 2 14 3" xfId="18576"/>
    <cellStyle name="Comma 2 2 3 2 14 3 2" xfId="23004"/>
    <cellStyle name="Comma 2 2 3 2 14 3 3" xfId="27436"/>
    <cellStyle name="Comma 2 2 3 2 14 4" xfId="20792"/>
    <cellStyle name="Comma 2 2 3 2 14 5" xfId="25224"/>
    <cellStyle name="Comma 2 2 3 2 15" xfId="734"/>
    <cellStyle name="Comma 2 2 3 2 15 2" xfId="12711"/>
    <cellStyle name="Comma 2 2 3 2 15 2 2" xfId="19787"/>
    <cellStyle name="Comma 2 2 3 2 15 2 2 2" xfId="24215"/>
    <cellStyle name="Comma 2 2 3 2 15 2 2 3" xfId="28647"/>
    <cellStyle name="Comma 2 2 3 2 15 2 3" xfId="22002"/>
    <cellStyle name="Comma 2 2 3 2 15 2 4" xfId="26434"/>
    <cellStyle name="Comma 2 2 3 2 15 3" xfId="18577"/>
    <cellStyle name="Comma 2 2 3 2 15 3 2" xfId="23005"/>
    <cellStyle name="Comma 2 2 3 2 15 3 3" xfId="27437"/>
    <cellStyle name="Comma 2 2 3 2 15 4" xfId="20793"/>
    <cellStyle name="Comma 2 2 3 2 15 5" xfId="25225"/>
    <cellStyle name="Comma 2 2 3 2 16" xfId="735"/>
    <cellStyle name="Comma 2 2 3 2 16 2" xfId="12712"/>
    <cellStyle name="Comma 2 2 3 2 16 2 2" xfId="19788"/>
    <cellStyle name="Comma 2 2 3 2 16 2 2 2" xfId="24216"/>
    <cellStyle name="Comma 2 2 3 2 16 2 2 3" xfId="28648"/>
    <cellStyle name="Comma 2 2 3 2 16 2 3" xfId="22003"/>
    <cellStyle name="Comma 2 2 3 2 16 2 4" xfId="26435"/>
    <cellStyle name="Comma 2 2 3 2 16 3" xfId="18578"/>
    <cellStyle name="Comma 2 2 3 2 16 3 2" xfId="23006"/>
    <cellStyle name="Comma 2 2 3 2 16 3 3" xfId="27438"/>
    <cellStyle name="Comma 2 2 3 2 16 4" xfId="20794"/>
    <cellStyle name="Comma 2 2 3 2 16 5" xfId="25226"/>
    <cellStyle name="Comma 2 2 3 2 17" xfId="736"/>
    <cellStyle name="Comma 2 2 3 2 17 2" xfId="12713"/>
    <cellStyle name="Comma 2 2 3 2 17 2 2" xfId="19789"/>
    <cellStyle name="Comma 2 2 3 2 17 2 2 2" xfId="24217"/>
    <cellStyle name="Comma 2 2 3 2 17 2 2 3" xfId="28649"/>
    <cellStyle name="Comma 2 2 3 2 17 2 3" xfId="22004"/>
    <cellStyle name="Comma 2 2 3 2 17 2 4" xfId="26436"/>
    <cellStyle name="Comma 2 2 3 2 17 3" xfId="18579"/>
    <cellStyle name="Comma 2 2 3 2 17 3 2" xfId="23007"/>
    <cellStyle name="Comma 2 2 3 2 17 3 3" xfId="27439"/>
    <cellStyle name="Comma 2 2 3 2 17 4" xfId="20795"/>
    <cellStyle name="Comma 2 2 3 2 17 5" xfId="25227"/>
    <cellStyle name="Comma 2 2 3 2 18" xfId="737"/>
    <cellStyle name="Comma 2 2 3 2 18 2" xfId="12714"/>
    <cellStyle name="Comma 2 2 3 2 18 2 2" xfId="19790"/>
    <cellStyle name="Comma 2 2 3 2 18 2 2 2" xfId="24218"/>
    <cellStyle name="Comma 2 2 3 2 18 2 2 3" xfId="28650"/>
    <cellStyle name="Comma 2 2 3 2 18 2 3" xfId="22005"/>
    <cellStyle name="Comma 2 2 3 2 18 2 4" xfId="26437"/>
    <cellStyle name="Comma 2 2 3 2 18 3" xfId="18580"/>
    <cellStyle name="Comma 2 2 3 2 18 3 2" xfId="23008"/>
    <cellStyle name="Comma 2 2 3 2 18 3 3" xfId="27440"/>
    <cellStyle name="Comma 2 2 3 2 18 4" xfId="20796"/>
    <cellStyle name="Comma 2 2 3 2 18 5" xfId="25228"/>
    <cellStyle name="Comma 2 2 3 2 19" xfId="738"/>
    <cellStyle name="Comma 2 2 3 2 19 2" xfId="12715"/>
    <cellStyle name="Comma 2 2 3 2 19 2 2" xfId="19791"/>
    <cellStyle name="Comma 2 2 3 2 19 2 2 2" xfId="24219"/>
    <cellStyle name="Comma 2 2 3 2 19 2 2 3" xfId="28651"/>
    <cellStyle name="Comma 2 2 3 2 19 2 3" xfId="22006"/>
    <cellStyle name="Comma 2 2 3 2 19 2 4" xfId="26438"/>
    <cellStyle name="Comma 2 2 3 2 19 3" xfId="18581"/>
    <cellStyle name="Comma 2 2 3 2 19 3 2" xfId="23009"/>
    <cellStyle name="Comma 2 2 3 2 19 3 3" xfId="27441"/>
    <cellStyle name="Comma 2 2 3 2 19 4" xfId="20797"/>
    <cellStyle name="Comma 2 2 3 2 19 5" xfId="25229"/>
    <cellStyle name="Comma 2 2 3 2 2" xfId="739"/>
    <cellStyle name="Comma 2 2 3 2 2 10" xfId="740"/>
    <cellStyle name="Comma 2 2 3 2 2 10 2" xfId="18583"/>
    <cellStyle name="Comma 2 2 3 2 2 10 2 2" xfId="23011"/>
    <cellStyle name="Comma 2 2 3 2 2 10 2 3" xfId="27443"/>
    <cellStyle name="Comma 2 2 3 2 2 10 3" xfId="20799"/>
    <cellStyle name="Comma 2 2 3 2 2 10 4" xfId="25231"/>
    <cellStyle name="Comma 2 2 3 2 2 11" xfId="741"/>
    <cellStyle name="Comma 2 2 3 2 2 11 2" xfId="18584"/>
    <cellStyle name="Comma 2 2 3 2 2 11 2 2" xfId="23012"/>
    <cellStyle name="Comma 2 2 3 2 2 11 2 3" xfId="27444"/>
    <cellStyle name="Comma 2 2 3 2 2 11 3" xfId="20800"/>
    <cellStyle name="Comma 2 2 3 2 2 11 4" xfId="25232"/>
    <cellStyle name="Comma 2 2 3 2 2 12" xfId="742"/>
    <cellStyle name="Comma 2 2 3 2 2 12 2" xfId="18585"/>
    <cellStyle name="Comma 2 2 3 2 2 12 2 2" xfId="23013"/>
    <cellStyle name="Comma 2 2 3 2 2 12 2 3" xfId="27445"/>
    <cellStyle name="Comma 2 2 3 2 2 12 3" xfId="20801"/>
    <cellStyle name="Comma 2 2 3 2 2 12 4" xfId="25233"/>
    <cellStyle name="Comma 2 2 3 2 2 13" xfId="743"/>
    <cellStyle name="Comma 2 2 3 2 2 13 2" xfId="18586"/>
    <cellStyle name="Comma 2 2 3 2 2 13 2 2" xfId="23014"/>
    <cellStyle name="Comma 2 2 3 2 2 13 2 3" xfId="27446"/>
    <cellStyle name="Comma 2 2 3 2 2 13 3" xfId="20802"/>
    <cellStyle name="Comma 2 2 3 2 2 13 4" xfId="25234"/>
    <cellStyle name="Comma 2 2 3 2 2 14" xfId="744"/>
    <cellStyle name="Comma 2 2 3 2 2 14 2" xfId="18587"/>
    <cellStyle name="Comma 2 2 3 2 2 14 2 2" xfId="23015"/>
    <cellStyle name="Comma 2 2 3 2 2 14 2 3" xfId="27447"/>
    <cellStyle name="Comma 2 2 3 2 2 14 3" xfId="20803"/>
    <cellStyle name="Comma 2 2 3 2 2 14 4" xfId="25235"/>
    <cellStyle name="Comma 2 2 3 2 2 15" xfId="745"/>
    <cellStyle name="Comma 2 2 3 2 2 15 2" xfId="18588"/>
    <cellStyle name="Comma 2 2 3 2 2 15 2 2" xfId="23016"/>
    <cellStyle name="Comma 2 2 3 2 2 15 2 3" xfId="27448"/>
    <cellStyle name="Comma 2 2 3 2 2 15 3" xfId="20804"/>
    <cellStyle name="Comma 2 2 3 2 2 15 4" xfId="25236"/>
    <cellStyle name="Comma 2 2 3 2 2 16" xfId="746"/>
    <cellStyle name="Comma 2 2 3 2 2 16 2" xfId="18589"/>
    <cellStyle name="Comma 2 2 3 2 2 16 2 2" xfId="23017"/>
    <cellStyle name="Comma 2 2 3 2 2 16 2 3" xfId="27449"/>
    <cellStyle name="Comma 2 2 3 2 2 16 3" xfId="20805"/>
    <cellStyle name="Comma 2 2 3 2 2 16 4" xfId="25237"/>
    <cellStyle name="Comma 2 2 3 2 2 17" xfId="747"/>
    <cellStyle name="Comma 2 2 3 2 2 17 2" xfId="18590"/>
    <cellStyle name="Comma 2 2 3 2 2 17 2 2" xfId="23018"/>
    <cellStyle name="Comma 2 2 3 2 2 17 2 3" xfId="27450"/>
    <cellStyle name="Comma 2 2 3 2 2 17 3" xfId="20806"/>
    <cellStyle name="Comma 2 2 3 2 2 17 4" xfId="25238"/>
    <cellStyle name="Comma 2 2 3 2 2 18" xfId="748"/>
    <cellStyle name="Comma 2 2 3 2 2 18 2" xfId="18591"/>
    <cellStyle name="Comma 2 2 3 2 2 18 2 2" xfId="23019"/>
    <cellStyle name="Comma 2 2 3 2 2 18 2 3" xfId="27451"/>
    <cellStyle name="Comma 2 2 3 2 2 18 3" xfId="20807"/>
    <cellStyle name="Comma 2 2 3 2 2 18 4" xfId="25239"/>
    <cellStyle name="Comma 2 2 3 2 2 19" xfId="749"/>
    <cellStyle name="Comma 2 2 3 2 2 19 2" xfId="18592"/>
    <cellStyle name="Comma 2 2 3 2 2 19 2 2" xfId="23020"/>
    <cellStyle name="Comma 2 2 3 2 2 19 2 3" xfId="27452"/>
    <cellStyle name="Comma 2 2 3 2 2 19 3" xfId="20808"/>
    <cellStyle name="Comma 2 2 3 2 2 19 4" xfId="25240"/>
    <cellStyle name="Comma 2 2 3 2 2 2" xfId="750"/>
    <cellStyle name="Comma 2 2 3 2 2 2 10" xfId="751"/>
    <cellStyle name="Comma 2 2 3 2 2 2 10 2" xfId="12723"/>
    <cellStyle name="Comma 2 2 3 2 2 2 10 2 2" xfId="19793"/>
    <cellStyle name="Comma 2 2 3 2 2 2 10 2 2 2" xfId="24221"/>
    <cellStyle name="Comma 2 2 3 2 2 2 10 2 2 3" xfId="28653"/>
    <cellStyle name="Comma 2 2 3 2 2 2 10 2 3" xfId="22008"/>
    <cellStyle name="Comma 2 2 3 2 2 2 10 2 4" xfId="26440"/>
    <cellStyle name="Comma 2 2 3 2 2 2 10 3" xfId="18594"/>
    <cellStyle name="Comma 2 2 3 2 2 2 10 3 2" xfId="23022"/>
    <cellStyle name="Comma 2 2 3 2 2 2 10 3 3" xfId="27454"/>
    <cellStyle name="Comma 2 2 3 2 2 2 10 4" xfId="20810"/>
    <cellStyle name="Comma 2 2 3 2 2 2 10 5" xfId="25242"/>
    <cellStyle name="Comma 2 2 3 2 2 2 11" xfId="752"/>
    <cellStyle name="Comma 2 2 3 2 2 2 11 2" xfId="12724"/>
    <cellStyle name="Comma 2 2 3 2 2 2 11 2 2" xfId="19794"/>
    <cellStyle name="Comma 2 2 3 2 2 2 11 2 2 2" xfId="24222"/>
    <cellStyle name="Comma 2 2 3 2 2 2 11 2 2 3" xfId="28654"/>
    <cellStyle name="Comma 2 2 3 2 2 2 11 2 3" xfId="22009"/>
    <cellStyle name="Comma 2 2 3 2 2 2 11 2 4" xfId="26441"/>
    <cellStyle name="Comma 2 2 3 2 2 2 11 3" xfId="18595"/>
    <cellStyle name="Comma 2 2 3 2 2 2 11 3 2" xfId="23023"/>
    <cellStyle name="Comma 2 2 3 2 2 2 11 3 3" xfId="27455"/>
    <cellStyle name="Comma 2 2 3 2 2 2 11 4" xfId="20811"/>
    <cellStyle name="Comma 2 2 3 2 2 2 11 5" xfId="25243"/>
    <cellStyle name="Comma 2 2 3 2 2 2 12" xfId="753"/>
    <cellStyle name="Comma 2 2 3 2 2 2 12 2" xfId="12725"/>
    <cellStyle name="Comma 2 2 3 2 2 2 12 2 2" xfId="19795"/>
    <cellStyle name="Comma 2 2 3 2 2 2 12 2 2 2" xfId="24223"/>
    <cellStyle name="Comma 2 2 3 2 2 2 12 2 2 3" xfId="28655"/>
    <cellStyle name="Comma 2 2 3 2 2 2 12 2 3" xfId="22010"/>
    <cellStyle name="Comma 2 2 3 2 2 2 12 2 4" xfId="26442"/>
    <cellStyle name="Comma 2 2 3 2 2 2 12 3" xfId="18596"/>
    <cellStyle name="Comma 2 2 3 2 2 2 12 3 2" xfId="23024"/>
    <cellStyle name="Comma 2 2 3 2 2 2 12 3 3" xfId="27456"/>
    <cellStyle name="Comma 2 2 3 2 2 2 12 4" xfId="20812"/>
    <cellStyle name="Comma 2 2 3 2 2 2 12 5" xfId="25244"/>
    <cellStyle name="Comma 2 2 3 2 2 2 13" xfId="754"/>
    <cellStyle name="Comma 2 2 3 2 2 2 13 2" xfId="12726"/>
    <cellStyle name="Comma 2 2 3 2 2 2 13 2 2" xfId="19796"/>
    <cellStyle name="Comma 2 2 3 2 2 2 13 2 2 2" xfId="24224"/>
    <cellStyle name="Comma 2 2 3 2 2 2 13 2 2 3" xfId="28656"/>
    <cellStyle name="Comma 2 2 3 2 2 2 13 2 3" xfId="22011"/>
    <cellStyle name="Comma 2 2 3 2 2 2 13 2 4" xfId="26443"/>
    <cellStyle name="Comma 2 2 3 2 2 2 13 3" xfId="18597"/>
    <cellStyle name="Comma 2 2 3 2 2 2 13 3 2" xfId="23025"/>
    <cellStyle name="Comma 2 2 3 2 2 2 13 3 3" xfId="27457"/>
    <cellStyle name="Comma 2 2 3 2 2 2 13 4" xfId="20813"/>
    <cellStyle name="Comma 2 2 3 2 2 2 13 5" xfId="25245"/>
    <cellStyle name="Comma 2 2 3 2 2 2 14" xfId="755"/>
    <cellStyle name="Comma 2 2 3 2 2 2 14 2" xfId="12727"/>
    <cellStyle name="Comma 2 2 3 2 2 2 14 2 2" xfId="19797"/>
    <cellStyle name="Comma 2 2 3 2 2 2 14 2 2 2" xfId="24225"/>
    <cellStyle name="Comma 2 2 3 2 2 2 14 2 2 3" xfId="28657"/>
    <cellStyle name="Comma 2 2 3 2 2 2 14 2 3" xfId="22012"/>
    <cellStyle name="Comma 2 2 3 2 2 2 14 2 4" xfId="26444"/>
    <cellStyle name="Comma 2 2 3 2 2 2 14 3" xfId="18598"/>
    <cellStyle name="Comma 2 2 3 2 2 2 14 3 2" xfId="23026"/>
    <cellStyle name="Comma 2 2 3 2 2 2 14 3 3" xfId="27458"/>
    <cellStyle name="Comma 2 2 3 2 2 2 14 4" xfId="20814"/>
    <cellStyle name="Comma 2 2 3 2 2 2 14 5" xfId="25246"/>
    <cellStyle name="Comma 2 2 3 2 2 2 15" xfId="756"/>
    <cellStyle name="Comma 2 2 3 2 2 2 15 2" xfId="12728"/>
    <cellStyle name="Comma 2 2 3 2 2 2 15 2 2" xfId="19798"/>
    <cellStyle name="Comma 2 2 3 2 2 2 15 2 2 2" xfId="24226"/>
    <cellStyle name="Comma 2 2 3 2 2 2 15 2 2 3" xfId="28658"/>
    <cellStyle name="Comma 2 2 3 2 2 2 15 2 3" xfId="22013"/>
    <cellStyle name="Comma 2 2 3 2 2 2 15 2 4" xfId="26445"/>
    <cellStyle name="Comma 2 2 3 2 2 2 15 3" xfId="18599"/>
    <cellStyle name="Comma 2 2 3 2 2 2 15 3 2" xfId="23027"/>
    <cellStyle name="Comma 2 2 3 2 2 2 15 3 3" xfId="27459"/>
    <cellStyle name="Comma 2 2 3 2 2 2 15 4" xfId="20815"/>
    <cellStyle name="Comma 2 2 3 2 2 2 15 5" xfId="25247"/>
    <cellStyle name="Comma 2 2 3 2 2 2 16" xfId="757"/>
    <cellStyle name="Comma 2 2 3 2 2 2 16 2" xfId="12729"/>
    <cellStyle name="Comma 2 2 3 2 2 2 16 2 2" xfId="19799"/>
    <cellStyle name="Comma 2 2 3 2 2 2 16 2 2 2" xfId="24227"/>
    <cellStyle name="Comma 2 2 3 2 2 2 16 2 2 3" xfId="28659"/>
    <cellStyle name="Comma 2 2 3 2 2 2 16 2 3" xfId="22014"/>
    <cellStyle name="Comma 2 2 3 2 2 2 16 2 4" xfId="26446"/>
    <cellStyle name="Comma 2 2 3 2 2 2 16 3" xfId="18600"/>
    <cellStyle name="Comma 2 2 3 2 2 2 16 3 2" xfId="23028"/>
    <cellStyle name="Comma 2 2 3 2 2 2 16 3 3" xfId="27460"/>
    <cellStyle name="Comma 2 2 3 2 2 2 16 4" xfId="20816"/>
    <cellStyle name="Comma 2 2 3 2 2 2 16 5" xfId="25248"/>
    <cellStyle name="Comma 2 2 3 2 2 2 17" xfId="758"/>
    <cellStyle name="Comma 2 2 3 2 2 2 17 2" xfId="12730"/>
    <cellStyle name="Comma 2 2 3 2 2 2 17 2 2" xfId="19800"/>
    <cellStyle name="Comma 2 2 3 2 2 2 17 2 2 2" xfId="24228"/>
    <cellStyle name="Comma 2 2 3 2 2 2 17 2 2 3" xfId="28660"/>
    <cellStyle name="Comma 2 2 3 2 2 2 17 2 3" xfId="22015"/>
    <cellStyle name="Comma 2 2 3 2 2 2 17 2 4" xfId="26447"/>
    <cellStyle name="Comma 2 2 3 2 2 2 17 3" xfId="18601"/>
    <cellStyle name="Comma 2 2 3 2 2 2 17 3 2" xfId="23029"/>
    <cellStyle name="Comma 2 2 3 2 2 2 17 3 3" xfId="27461"/>
    <cellStyle name="Comma 2 2 3 2 2 2 17 4" xfId="20817"/>
    <cellStyle name="Comma 2 2 3 2 2 2 17 5" xfId="25249"/>
    <cellStyle name="Comma 2 2 3 2 2 2 18" xfId="759"/>
    <cellStyle name="Comma 2 2 3 2 2 2 18 2" xfId="12731"/>
    <cellStyle name="Comma 2 2 3 2 2 2 18 2 2" xfId="19801"/>
    <cellStyle name="Comma 2 2 3 2 2 2 18 2 2 2" xfId="24229"/>
    <cellStyle name="Comma 2 2 3 2 2 2 18 2 2 3" xfId="28661"/>
    <cellStyle name="Comma 2 2 3 2 2 2 18 2 3" xfId="22016"/>
    <cellStyle name="Comma 2 2 3 2 2 2 18 2 4" xfId="26448"/>
    <cellStyle name="Comma 2 2 3 2 2 2 18 3" xfId="18602"/>
    <cellStyle name="Comma 2 2 3 2 2 2 18 3 2" xfId="23030"/>
    <cellStyle name="Comma 2 2 3 2 2 2 18 3 3" xfId="27462"/>
    <cellStyle name="Comma 2 2 3 2 2 2 18 4" xfId="20818"/>
    <cellStyle name="Comma 2 2 3 2 2 2 18 5" xfId="25250"/>
    <cellStyle name="Comma 2 2 3 2 2 2 19" xfId="760"/>
    <cellStyle name="Comma 2 2 3 2 2 2 19 2" xfId="12732"/>
    <cellStyle name="Comma 2 2 3 2 2 2 19 2 2" xfId="19802"/>
    <cellStyle name="Comma 2 2 3 2 2 2 19 2 2 2" xfId="24230"/>
    <cellStyle name="Comma 2 2 3 2 2 2 19 2 2 3" xfId="28662"/>
    <cellStyle name="Comma 2 2 3 2 2 2 19 2 3" xfId="22017"/>
    <cellStyle name="Comma 2 2 3 2 2 2 19 2 4" xfId="26449"/>
    <cellStyle name="Comma 2 2 3 2 2 2 19 3" xfId="18603"/>
    <cellStyle name="Comma 2 2 3 2 2 2 19 3 2" xfId="23031"/>
    <cellStyle name="Comma 2 2 3 2 2 2 19 3 3" xfId="27463"/>
    <cellStyle name="Comma 2 2 3 2 2 2 19 4" xfId="20819"/>
    <cellStyle name="Comma 2 2 3 2 2 2 19 5" xfId="25251"/>
    <cellStyle name="Comma 2 2 3 2 2 2 2" xfId="761"/>
    <cellStyle name="Comma 2 2 3 2 2 2 2 2" xfId="12733"/>
    <cellStyle name="Comma 2 2 3 2 2 2 2 2 2" xfId="19803"/>
    <cellStyle name="Comma 2 2 3 2 2 2 2 2 2 2" xfId="24231"/>
    <cellStyle name="Comma 2 2 3 2 2 2 2 2 2 3" xfId="28663"/>
    <cellStyle name="Comma 2 2 3 2 2 2 2 2 3" xfId="22018"/>
    <cellStyle name="Comma 2 2 3 2 2 2 2 2 4" xfId="26450"/>
    <cellStyle name="Comma 2 2 3 2 2 2 2 3" xfId="18604"/>
    <cellStyle name="Comma 2 2 3 2 2 2 2 3 2" xfId="23032"/>
    <cellStyle name="Comma 2 2 3 2 2 2 2 3 3" xfId="27464"/>
    <cellStyle name="Comma 2 2 3 2 2 2 2 4" xfId="20820"/>
    <cellStyle name="Comma 2 2 3 2 2 2 2 5" xfId="25252"/>
    <cellStyle name="Comma 2 2 3 2 2 2 20" xfId="762"/>
    <cellStyle name="Comma 2 2 3 2 2 2 20 2" xfId="12734"/>
    <cellStyle name="Comma 2 2 3 2 2 2 20 2 2" xfId="19804"/>
    <cellStyle name="Comma 2 2 3 2 2 2 20 2 2 2" xfId="24232"/>
    <cellStyle name="Comma 2 2 3 2 2 2 20 2 2 3" xfId="28664"/>
    <cellStyle name="Comma 2 2 3 2 2 2 20 2 3" xfId="22019"/>
    <cellStyle name="Comma 2 2 3 2 2 2 20 2 4" xfId="26451"/>
    <cellStyle name="Comma 2 2 3 2 2 2 20 3" xfId="18605"/>
    <cellStyle name="Comma 2 2 3 2 2 2 20 3 2" xfId="23033"/>
    <cellStyle name="Comma 2 2 3 2 2 2 20 3 3" xfId="27465"/>
    <cellStyle name="Comma 2 2 3 2 2 2 20 4" xfId="20821"/>
    <cellStyle name="Comma 2 2 3 2 2 2 20 5" xfId="25253"/>
    <cellStyle name="Comma 2 2 3 2 2 2 21" xfId="763"/>
    <cellStyle name="Comma 2 2 3 2 2 2 21 2" xfId="12735"/>
    <cellStyle name="Comma 2 2 3 2 2 2 21 2 2" xfId="19805"/>
    <cellStyle name="Comma 2 2 3 2 2 2 21 2 2 2" xfId="24233"/>
    <cellStyle name="Comma 2 2 3 2 2 2 21 2 2 3" xfId="28665"/>
    <cellStyle name="Comma 2 2 3 2 2 2 21 2 3" xfId="22020"/>
    <cellStyle name="Comma 2 2 3 2 2 2 21 2 4" xfId="26452"/>
    <cellStyle name="Comma 2 2 3 2 2 2 21 3" xfId="18606"/>
    <cellStyle name="Comma 2 2 3 2 2 2 21 3 2" xfId="23034"/>
    <cellStyle name="Comma 2 2 3 2 2 2 21 3 3" xfId="27466"/>
    <cellStyle name="Comma 2 2 3 2 2 2 21 4" xfId="20822"/>
    <cellStyle name="Comma 2 2 3 2 2 2 21 5" xfId="25254"/>
    <cellStyle name="Comma 2 2 3 2 2 2 22" xfId="764"/>
    <cellStyle name="Comma 2 2 3 2 2 2 22 2" xfId="12736"/>
    <cellStyle name="Comma 2 2 3 2 2 2 22 2 2" xfId="19806"/>
    <cellStyle name="Comma 2 2 3 2 2 2 22 2 2 2" xfId="24234"/>
    <cellStyle name="Comma 2 2 3 2 2 2 22 2 2 3" xfId="28666"/>
    <cellStyle name="Comma 2 2 3 2 2 2 22 2 3" xfId="22021"/>
    <cellStyle name="Comma 2 2 3 2 2 2 22 2 4" xfId="26453"/>
    <cellStyle name="Comma 2 2 3 2 2 2 22 3" xfId="18607"/>
    <cellStyle name="Comma 2 2 3 2 2 2 22 3 2" xfId="23035"/>
    <cellStyle name="Comma 2 2 3 2 2 2 22 3 3" xfId="27467"/>
    <cellStyle name="Comma 2 2 3 2 2 2 22 4" xfId="20823"/>
    <cellStyle name="Comma 2 2 3 2 2 2 22 5" xfId="25255"/>
    <cellStyle name="Comma 2 2 3 2 2 2 23" xfId="765"/>
    <cellStyle name="Comma 2 2 3 2 2 2 23 2" xfId="12737"/>
    <cellStyle name="Comma 2 2 3 2 2 2 23 2 2" xfId="19807"/>
    <cellStyle name="Comma 2 2 3 2 2 2 23 2 2 2" xfId="24235"/>
    <cellStyle name="Comma 2 2 3 2 2 2 23 2 2 3" xfId="28667"/>
    <cellStyle name="Comma 2 2 3 2 2 2 23 2 3" xfId="22022"/>
    <cellStyle name="Comma 2 2 3 2 2 2 23 2 4" xfId="26454"/>
    <cellStyle name="Comma 2 2 3 2 2 2 23 3" xfId="18608"/>
    <cellStyle name="Comma 2 2 3 2 2 2 23 3 2" xfId="23036"/>
    <cellStyle name="Comma 2 2 3 2 2 2 23 3 3" xfId="27468"/>
    <cellStyle name="Comma 2 2 3 2 2 2 23 4" xfId="20824"/>
    <cellStyle name="Comma 2 2 3 2 2 2 23 5" xfId="25256"/>
    <cellStyle name="Comma 2 2 3 2 2 2 24" xfId="766"/>
    <cellStyle name="Comma 2 2 3 2 2 2 24 2" xfId="12738"/>
    <cellStyle name="Comma 2 2 3 2 2 2 24 2 2" xfId="19808"/>
    <cellStyle name="Comma 2 2 3 2 2 2 24 2 2 2" xfId="24236"/>
    <cellStyle name="Comma 2 2 3 2 2 2 24 2 2 3" xfId="28668"/>
    <cellStyle name="Comma 2 2 3 2 2 2 24 2 3" xfId="22023"/>
    <cellStyle name="Comma 2 2 3 2 2 2 24 2 4" xfId="26455"/>
    <cellStyle name="Comma 2 2 3 2 2 2 24 3" xfId="18609"/>
    <cellStyle name="Comma 2 2 3 2 2 2 24 3 2" xfId="23037"/>
    <cellStyle name="Comma 2 2 3 2 2 2 24 3 3" xfId="27469"/>
    <cellStyle name="Comma 2 2 3 2 2 2 24 4" xfId="20825"/>
    <cellStyle name="Comma 2 2 3 2 2 2 24 5" xfId="25257"/>
    <cellStyle name="Comma 2 2 3 2 2 2 25" xfId="767"/>
    <cellStyle name="Comma 2 2 3 2 2 2 25 2" xfId="12739"/>
    <cellStyle name="Comma 2 2 3 2 2 2 25 2 2" xfId="19809"/>
    <cellStyle name="Comma 2 2 3 2 2 2 25 2 2 2" xfId="24237"/>
    <cellStyle name="Comma 2 2 3 2 2 2 25 2 2 3" xfId="28669"/>
    <cellStyle name="Comma 2 2 3 2 2 2 25 2 3" xfId="22024"/>
    <cellStyle name="Comma 2 2 3 2 2 2 25 2 4" xfId="26456"/>
    <cellStyle name="Comma 2 2 3 2 2 2 25 3" xfId="18610"/>
    <cellStyle name="Comma 2 2 3 2 2 2 25 3 2" xfId="23038"/>
    <cellStyle name="Comma 2 2 3 2 2 2 25 3 3" xfId="27470"/>
    <cellStyle name="Comma 2 2 3 2 2 2 25 4" xfId="20826"/>
    <cellStyle name="Comma 2 2 3 2 2 2 25 5" xfId="25258"/>
    <cellStyle name="Comma 2 2 3 2 2 2 26" xfId="768"/>
    <cellStyle name="Comma 2 2 3 2 2 2 26 2" xfId="12740"/>
    <cellStyle name="Comma 2 2 3 2 2 2 26 2 2" xfId="19810"/>
    <cellStyle name="Comma 2 2 3 2 2 2 26 2 2 2" xfId="24238"/>
    <cellStyle name="Comma 2 2 3 2 2 2 26 2 2 3" xfId="28670"/>
    <cellStyle name="Comma 2 2 3 2 2 2 26 2 3" xfId="22025"/>
    <cellStyle name="Comma 2 2 3 2 2 2 26 2 4" xfId="26457"/>
    <cellStyle name="Comma 2 2 3 2 2 2 26 3" xfId="18611"/>
    <cellStyle name="Comma 2 2 3 2 2 2 26 3 2" xfId="23039"/>
    <cellStyle name="Comma 2 2 3 2 2 2 26 3 3" xfId="27471"/>
    <cellStyle name="Comma 2 2 3 2 2 2 26 4" xfId="20827"/>
    <cellStyle name="Comma 2 2 3 2 2 2 26 5" xfId="25259"/>
    <cellStyle name="Comma 2 2 3 2 2 2 27" xfId="769"/>
    <cellStyle name="Comma 2 2 3 2 2 2 27 2" xfId="12741"/>
    <cellStyle name="Comma 2 2 3 2 2 2 27 2 2" xfId="19811"/>
    <cellStyle name="Comma 2 2 3 2 2 2 27 2 2 2" xfId="24239"/>
    <cellStyle name="Comma 2 2 3 2 2 2 27 2 2 3" xfId="28671"/>
    <cellStyle name="Comma 2 2 3 2 2 2 27 2 3" xfId="22026"/>
    <cellStyle name="Comma 2 2 3 2 2 2 27 2 4" xfId="26458"/>
    <cellStyle name="Comma 2 2 3 2 2 2 27 3" xfId="18612"/>
    <cellStyle name="Comma 2 2 3 2 2 2 27 3 2" xfId="23040"/>
    <cellStyle name="Comma 2 2 3 2 2 2 27 3 3" xfId="27472"/>
    <cellStyle name="Comma 2 2 3 2 2 2 27 4" xfId="20828"/>
    <cellStyle name="Comma 2 2 3 2 2 2 27 5" xfId="25260"/>
    <cellStyle name="Comma 2 2 3 2 2 2 28" xfId="770"/>
    <cellStyle name="Comma 2 2 3 2 2 2 28 2" xfId="12742"/>
    <cellStyle name="Comma 2 2 3 2 2 2 28 2 2" xfId="19812"/>
    <cellStyle name="Comma 2 2 3 2 2 2 28 2 2 2" xfId="24240"/>
    <cellStyle name="Comma 2 2 3 2 2 2 28 2 2 3" xfId="28672"/>
    <cellStyle name="Comma 2 2 3 2 2 2 28 2 3" xfId="22027"/>
    <cellStyle name="Comma 2 2 3 2 2 2 28 2 4" xfId="26459"/>
    <cellStyle name="Comma 2 2 3 2 2 2 28 3" xfId="18613"/>
    <cellStyle name="Comma 2 2 3 2 2 2 28 3 2" xfId="23041"/>
    <cellStyle name="Comma 2 2 3 2 2 2 28 3 3" xfId="27473"/>
    <cellStyle name="Comma 2 2 3 2 2 2 28 4" xfId="20829"/>
    <cellStyle name="Comma 2 2 3 2 2 2 28 5" xfId="25261"/>
    <cellStyle name="Comma 2 2 3 2 2 2 29" xfId="771"/>
    <cellStyle name="Comma 2 2 3 2 2 2 29 2" xfId="12743"/>
    <cellStyle name="Comma 2 2 3 2 2 2 29 2 2" xfId="19813"/>
    <cellStyle name="Comma 2 2 3 2 2 2 29 2 2 2" xfId="24241"/>
    <cellStyle name="Comma 2 2 3 2 2 2 29 2 2 3" xfId="28673"/>
    <cellStyle name="Comma 2 2 3 2 2 2 29 2 3" xfId="22028"/>
    <cellStyle name="Comma 2 2 3 2 2 2 29 2 4" xfId="26460"/>
    <cellStyle name="Comma 2 2 3 2 2 2 29 3" xfId="18614"/>
    <cellStyle name="Comma 2 2 3 2 2 2 29 3 2" xfId="23042"/>
    <cellStyle name="Comma 2 2 3 2 2 2 29 3 3" xfId="27474"/>
    <cellStyle name="Comma 2 2 3 2 2 2 29 4" xfId="20830"/>
    <cellStyle name="Comma 2 2 3 2 2 2 29 5" xfId="25262"/>
    <cellStyle name="Comma 2 2 3 2 2 2 3" xfId="772"/>
    <cellStyle name="Comma 2 2 3 2 2 2 3 2" xfId="12744"/>
    <cellStyle name="Comma 2 2 3 2 2 2 3 2 2" xfId="19814"/>
    <cellStyle name="Comma 2 2 3 2 2 2 3 2 2 2" xfId="24242"/>
    <cellStyle name="Comma 2 2 3 2 2 2 3 2 2 3" xfId="28674"/>
    <cellStyle name="Comma 2 2 3 2 2 2 3 2 3" xfId="22029"/>
    <cellStyle name="Comma 2 2 3 2 2 2 3 2 4" xfId="26461"/>
    <cellStyle name="Comma 2 2 3 2 2 2 3 3" xfId="18615"/>
    <cellStyle name="Comma 2 2 3 2 2 2 3 3 2" xfId="23043"/>
    <cellStyle name="Comma 2 2 3 2 2 2 3 3 3" xfId="27475"/>
    <cellStyle name="Comma 2 2 3 2 2 2 3 4" xfId="20831"/>
    <cellStyle name="Comma 2 2 3 2 2 2 3 5" xfId="25263"/>
    <cellStyle name="Comma 2 2 3 2 2 2 30" xfId="773"/>
    <cellStyle name="Comma 2 2 3 2 2 2 30 2" xfId="12745"/>
    <cellStyle name="Comma 2 2 3 2 2 2 30 2 2" xfId="19815"/>
    <cellStyle name="Comma 2 2 3 2 2 2 30 2 2 2" xfId="24243"/>
    <cellStyle name="Comma 2 2 3 2 2 2 30 2 2 3" xfId="28675"/>
    <cellStyle name="Comma 2 2 3 2 2 2 30 2 3" xfId="22030"/>
    <cellStyle name="Comma 2 2 3 2 2 2 30 2 4" xfId="26462"/>
    <cellStyle name="Comma 2 2 3 2 2 2 30 3" xfId="18616"/>
    <cellStyle name="Comma 2 2 3 2 2 2 30 3 2" xfId="23044"/>
    <cellStyle name="Comma 2 2 3 2 2 2 30 3 3" xfId="27476"/>
    <cellStyle name="Comma 2 2 3 2 2 2 30 4" xfId="20832"/>
    <cellStyle name="Comma 2 2 3 2 2 2 30 5" xfId="25264"/>
    <cellStyle name="Comma 2 2 3 2 2 2 31" xfId="774"/>
    <cellStyle name="Comma 2 2 3 2 2 2 31 2" xfId="12746"/>
    <cellStyle name="Comma 2 2 3 2 2 2 31 2 2" xfId="19816"/>
    <cellStyle name="Comma 2 2 3 2 2 2 31 2 2 2" xfId="24244"/>
    <cellStyle name="Comma 2 2 3 2 2 2 31 2 2 3" xfId="28676"/>
    <cellStyle name="Comma 2 2 3 2 2 2 31 2 3" xfId="22031"/>
    <cellStyle name="Comma 2 2 3 2 2 2 31 2 4" xfId="26463"/>
    <cellStyle name="Comma 2 2 3 2 2 2 31 3" xfId="18617"/>
    <cellStyle name="Comma 2 2 3 2 2 2 31 3 2" xfId="23045"/>
    <cellStyle name="Comma 2 2 3 2 2 2 31 3 3" xfId="27477"/>
    <cellStyle name="Comma 2 2 3 2 2 2 31 4" xfId="20833"/>
    <cellStyle name="Comma 2 2 3 2 2 2 31 5" xfId="25265"/>
    <cellStyle name="Comma 2 2 3 2 2 2 32" xfId="775"/>
    <cellStyle name="Comma 2 2 3 2 2 2 32 2" xfId="12747"/>
    <cellStyle name="Comma 2 2 3 2 2 2 32 2 2" xfId="19817"/>
    <cellStyle name="Comma 2 2 3 2 2 2 32 2 2 2" xfId="24245"/>
    <cellStyle name="Comma 2 2 3 2 2 2 32 2 2 3" xfId="28677"/>
    <cellStyle name="Comma 2 2 3 2 2 2 32 2 3" xfId="22032"/>
    <cellStyle name="Comma 2 2 3 2 2 2 32 2 4" xfId="26464"/>
    <cellStyle name="Comma 2 2 3 2 2 2 32 3" xfId="18618"/>
    <cellStyle name="Comma 2 2 3 2 2 2 32 3 2" xfId="23046"/>
    <cellStyle name="Comma 2 2 3 2 2 2 32 3 3" xfId="27478"/>
    <cellStyle name="Comma 2 2 3 2 2 2 32 4" xfId="20834"/>
    <cellStyle name="Comma 2 2 3 2 2 2 32 5" xfId="25266"/>
    <cellStyle name="Comma 2 2 3 2 2 2 33" xfId="776"/>
    <cellStyle name="Comma 2 2 3 2 2 2 33 2" xfId="12748"/>
    <cellStyle name="Comma 2 2 3 2 2 2 33 2 2" xfId="19818"/>
    <cellStyle name="Comma 2 2 3 2 2 2 33 2 2 2" xfId="24246"/>
    <cellStyle name="Comma 2 2 3 2 2 2 33 2 2 3" xfId="28678"/>
    <cellStyle name="Comma 2 2 3 2 2 2 33 2 3" xfId="22033"/>
    <cellStyle name="Comma 2 2 3 2 2 2 33 2 4" xfId="26465"/>
    <cellStyle name="Comma 2 2 3 2 2 2 33 3" xfId="18619"/>
    <cellStyle name="Comma 2 2 3 2 2 2 33 3 2" xfId="23047"/>
    <cellStyle name="Comma 2 2 3 2 2 2 33 3 3" xfId="27479"/>
    <cellStyle name="Comma 2 2 3 2 2 2 33 4" xfId="20835"/>
    <cellStyle name="Comma 2 2 3 2 2 2 33 5" xfId="25267"/>
    <cellStyle name="Comma 2 2 3 2 2 2 34" xfId="777"/>
    <cellStyle name="Comma 2 2 3 2 2 2 34 2" xfId="12749"/>
    <cellStyle name="Comma 2 2 3 2 2 2 34 2 2" xfId="19819"/>
    <cellStyle name="Comma 2 2 3 2 2 2 34 2 2 2" xfId="24247"/>
    <cellStyle name="Comma 2 2 3 2 2 2 34 2 2 3" xfId="28679"/>
    <cellStyle name="Comma 2 2 3 2 2 2 34 2 3" xfId="22034"/>
    <cellStyle name="Comma 2 2 3 2 2 2 34 2 4" xfId="26466"/>
    <cellStyle name="Comma 2 2 3 2 2 2 34 3" xfId="18620"/>
    <cellStyle name="Comma 2 2 3 2 2 2 34 3 2" xfId="23048"/>
    <cellStyle name="Comma 2 2 3 2 2 2 34 3 3" xfId="27480"/>
    <cellStyle name="Comma 2 2 3 2 2 2 34 4" xfId="20836"/>
    <cellStyle name="Comma 2 2 3 2 2 2 34 5" xfId="25268"/>
    <cellStyle name="Comma 2 2 3 2 2 2 35" xfId="778"/>
    <cellStyle name="Comma 2 2 3 2 2 2 35 2" xfId="12750"/>
    <cellStyle name="Comma 2 2 3 2 2 2 35 2 2" xfId="19820"/>
    <cellStyle name="Comma 2 2 3 2 2 2 35 2 2 2" xfId="24248"/>
    <cellStyle name="Comma 2 2 3 2 2 2 35 2 2 3" xfId="28680"/>
    <cellStyle name="Comma 2 2 3 2 2 2 35 2 3" xfId="22035"/>
    <cellStyle name="Comma 2 2 3 2 2 2 35 2 4" xfId="26467"/>
    <cellStyle name="Comma 2 2 3 2 2 2 35 3" xfId="18621"/>
    <cellStyle name="Comma 2 2 3 2 2 2 35 3 2" xfId="23049"/>
    <cellStyle name="Comma 2 2 3 2 2 2 35 3 3" xfId="27481"/>
    <cellStyle name="Comma 2 2 3 2 2 2 35 4" xfId="20837"/>
    <cellStyle name="Comma 2 2 3 2 2 2 35 5" xfId="25269"/>
    <cellStyle name="Comma 2 2 3 2 2 2 36" xfId="779"/>
    <cellStyle name="Comma 2 2 3 2 2 2 36 2" xfId="12751"/>
    <cellStyle name="Comma 2 2 3 2 2 2 36 2 2" xfId="19821"/>
    <cellStyle name="Comma 2 2 3 2 2 2 36 2 2 2" xfId="24249"/>
    <cellStyle name="Comma 2 2 3 2 2 2 36 2 2 3" xfId="28681"/>
    <cellStyle name="Comma 2 2 3 2 2 2 36 2 3" xfId="22036"/>
    <cellStyle name="Comma 2 2 3 2 2 2 36 2 4" xfId="26468"/>
    <cellStyle name="Comma 2 2 3 2 2 2 36 3" xfId="18622"/>
    <cellStyle name="Comma 2 2 3 2 2 2 36 3 2" xfId="23050"/>
    <cellStyle name="Comma 2 2 3 2 2 2 36 3 3" xfId="27482"/>
    <cellStyle name="Comma 2 2 3 2 2 2 36 4" xfId="20838"/>
    <cellStyle name="Comma 2 2 3 2 2 2 36 5" xfId="25270"/>
    <cellStyle name="Comma 2 2 3 2 2 2 37" xfId="780"/>
    <cellStyle name="Comma 2 2 3 2 2 2 37 2" xfId="12752"/>
    <cellStyle name="Comma 2 2 3 2 2 2 37 2 2" xfId="19822"/>
    <cellStyle name="Comma 2 2 3 2 2 2 37 2 2 2" xfId="24250"/>
    <cellStyle name="Comma 2 2 3 2 2 2 37 2 2 3" xfId="28682"/>
    <cellStyle name="Comma 2 2 3 2 2 2 37 2 3" xfId="22037"/>
    <cellStyle name="Comma 2 2 3 2 2 2 37 2 4" xfId="26469"/>
    <cellStyle name="Comma 2 2 3 2 2 2 37 3" xfId="18623"/>
    <cellStyle name="Comma 2 2 3 2 2 2 37 3 2" xfId="23051"/>
    <cellStyle name="Comma 2 2 3 2 2 2 37 3 3" xfId="27483"/>
    <cellStyle name="Comma 2 2 3 2 2 2 37 4" xfId="20839"/>
    <cellStyle name="Comma 2 2 3 2 2 2 37 5" xfId="25271"/>
    <cellStyle name="Comma 2 2 3 2 2 2 38" xfId="781"/>
    <cellStyle name="Comma 2 2 3 2 2 2 38 2" xfId="12753"/>
    <cellStyle name="Comma 2 2 3 2 2 2 38 2 2" xfId="19823"/>
    <cellStyle name="Comma 2 2 3 2 2 2 38 2 2 2" xfId="24251"/>
    <cellStyle name="Comma 2 2 3 2 2 2 38 2 2 3" xfId="28683"/>
    <cellStyle name="Comma 2 2 3 2 2 2 38 2 3" xfId="22038"/>
    <cellStyle name="Comma 2 2 3 2 2 2 38 2 4" xfId="26470"/>
    <cellStyle name="Comma 2 2 3 2 2 2 38 3" xfId="18624"/>
    <cellStyle name="Comma 2 2 3 2 2 2 38 3 2" xfId="23052"/>
    <cellStyle name="Comma 2 2 3 2 2 2 38 3 3" xfId="27484"/>
    <cellStyle name="Comma 2 2 3 2 2 2 38 4" xfId="20840"/>
    <cellStyle name="Comma 2 2 3 2 2 2 38 5" xfId="25272"/>
    <cellStyle name="Comma 2 2 3 2 2 2 39" xfId="782"/>
    <cellStyle name="Comma 2 2 3 2 2 2 39 2" xfId="12754"/>
    <cellStyle name="Comma 2 2 3 2 2 2 39 2 2" xfId="19824"/>
    <cellStyle name="Comma 2 2 3 2 2 2 39 2 2 2" xfId="24252"/>
    <cellStyle name="Comma 2 2 3 2 2 2 39 2 2 3" xfId="28684"/>
    <cellStyle name="Comma 2 2 3 2 2 2 39 2 3" xfId="22039"/>
    <cellStyle name="Comma 2 2 3 2 2 2 39 2 4" xfId="26471"/>
    <cellStyle name="Comma 2 2 3 2 2 2 39 3" xfId="18625"/>
    <cellStyle name="Comma 2 2 3 2 2 2 39 3 2" xfId="23053"/>
    <cellStyle name="Comma 2 2 3 2 2 2 39 3 3" xfId="27485"/>
    <cellStyle name="Comma 2 2 3 2 2 2 39 4" xfId="20841"/>
    <cellStyle name="Comma 2 2 3 2 2 2 39 5" xfId="25273"/>
    <cellStyle name="Comma 2 2 3 2 2 2 4" xfId="783"/>
    <cellStyle name="Comma 2 2 3 2 2 2 4 2" xfId="12755"/>
    <cellStyle name="Comma 2 2 3 2 2 2 4 2 2" xfId="19825"/>
    <cellStyle name="Comma 2 2 3 2 2 2 4 2 2 2" xfId="24253"/>
    <cellStyle name="Comma 2 2 3 2 2 2 4 2 2 3" xfId="28685"/>
    <cellStyle name="Comma 2 2 3 2 2 2 4 2 3" xfId="22040"/>
    <cellStyle name="Comma 2 2 3 2 2 2 4 2 4" xfId="26472"/>
    <cellStyle name="Comma 2 2 3 2 2 2 4 3" xfId="18626"/>
    <cellStyle name="Comma 2 2 3 2 2 2 4 3 2" xfId="23054"/>
    <cellStyle name="Comma 2 2 3 2 2 2 4 3 3" xfId="27486"/>
    <cellStyle name="Comma 2 2 3 2 2 2 4 4" xfId="20842"/>
    <cellStyle name="Comma 2 2 3 2 2 2 4 5" xfId="25274"/>
    <cellStyle name="Comma 2 2 3 2 2 2 40" xfId="784"/>
    <cellStyle name="Comma 2 2 3 2 2 2 40 2" xfId="12756"/>
    <cellStyle name="Comma 2 2 3 2 2 2 40 2 2" xfId="19826"/>
    <cellStyle name="Comma 2 2 3 2 2 2 40 2 2 2" xfId="24254"/>
    <cellStyle name="Comma 2 2 3 2 2 2 40 2 2 3" xfId="28686"/>
    <cellStyle name="Comma 2 2 3 2 2 2 40 2 3" xfId="22041"/>
    <cellStyle name="Comma 2 2 3 2 2 2 40 2 4" xfId="26473"/>
    <cellStyle name="Comma 2 2 3 2 2 2 40 3" xfId="18627"/>
    <cellStyle name="Comma 2 2 3 2 2 2 40 3 2" xfId="23055"/>
    <cellStyle name="Comma 2 2 3 2 2 2 40 3 3" xfId="27487"/>
    <cellStyle name="Comma 2 2 3 2 2 2 40 4" xfId="20843"/>
    <cellStyle name="Comma 2 2 3 2 2 2 40 5" xfId="25275"/>
    <cellStyle name="Comma 2 2 3 2 2 2 41" xfId="785"/>
    <cellStyle name="Comma 2 2 3 2 2 2 41 2" xfId="12757"/>
    <cellStyle name="Comma 2 2 3 2 2 2 41 2 2" xfId="19827"/>
    <cellStyle name="Comma 2 2 3 2 2 2 41 2 2 2" xfId="24255"/>
    <cellStyle name="Comma 2 2 3 2 2 2 41 2 2 3" xfId="28687"/>
    <cellStyle name="Comma 2 2 3 2 2 2 41 2 3" xfId="22042"/>
    <cellStyle name="Comma 2 2 3 2 2 2 41 2 4" xfId="26474"/>
    <cellStyle name="Comma 2 2 3 2 2 2 41 3" xfId="18628"/>
    <cellStyle name="Comma 2 2 3 2 2 2 41 3 2" xfId="23056"/>
    <cellStyle name="Comma 2 2 3 2 2 2 41 3 3" xfId="27488"/>
    <cellStyle name="Comma 2 2 3 2 2 2 41 4" xfId="20844"/>
    <cellStyle name="Comma 2 2 3 2 2 2 41 5" xfId="25276"/>
    <cellStyle name="Comma 2 2 3 2 2 2 42" xfId="786"/>
    <cellStyle name="Comma 2 2 3 2 2 2 42 2" xfId="12758"/>
    <cellStyle name="Comma 2 2 3 2 2 2 42 2 2" xfId="19828"/>
    <cellStyle name="Comma 2 2 3 2 2 2 42 2 2 2" xfId="24256"/>
    <cellStyle name="Comma 2 2 3 2 2 2 42 2 2 3" xfId="28688"/>
    <cellStyle name="Comma 2 2 3 2 2 2 42 2 3" xfId="22043"/>
    <cellStyle name="Comma 2 2 3 2 2 2 42 2 4" xfId="26475"/>
    <cellStyle name="Comma 2 2 3 2 2 2 42 3" xfId="18629"/>
    <cellStyle name="Comma 2 2 3 2 2 2 42 3 2" xfId="23057"/>
    <cellStyle name="Comma 2 2 3 2 2 2 42 3 3" xfId="27489"/>
    <cellStyle name="Comma 2 2 3 2 2 2 42 4" xfId="20845"/>
    <cellStyle name="Comma 2 2 3 2 2 2 42 5" xfId="25277"/>
    <cellStyle name="Comma 2 2 3 2 2 2 43" xfId="787"/>
    <cellStyle name="Comma 2 2 3 2 2 2 43 2" xfId="12759"/>
    <cellStyle name="Comma 2 2 3 2 2 2 43 2 2" xfId="19829"/>
    <cellStyle name="Comma 2 2 3 2 2 2 43 2 2 2" xfId="24257"/>
    <cellStyle name="Comma 2 2 3 2 2 2 43 2 2 3" xfId="28689"/>
    <cellStyle name="Comma 2 2 3 2 2 2 43 2 3" xfId="22044"/>
    <cellStyle name="Comma 2 2 3 2 2 2 43 2 4" xfId="26476"/>
    <cellStyle name="Comma 2 2 3 2 2 2 43 3" xfId="18630"/>
    <cellStyle name="Comma 2 2 3 2 2 2 43 3 2" xfId="23058"/>
    <cellStyle name="Comma 2 2 3 2 2 2 43 3 3" xfId="27490"/>
    <cellStyle name="Comma 2 2 3 2 2 2 43 4" xfId="20846"/>
    <cellStyle name="Comma 2 2 3 2 2 2 43 5" xfId="25278"/>
    <cellStyle name="Comma 2 2 3 2 2 2 44" xfId="788"/>
    <cellStyle name="Comma 2 2 3 2 2 2 44 2" xfId="12760"/>
    <cellStyle name="Comma 2 2 3 2 2 2 44 2 2" xfId="19830"/>
    <cellStyle name="Comma 2 2 3 2 2 2 44 2 2 2" xfId="24258"/>
    <cellStyle name="Comma 2 2 3 2 2 2 44 2 2 3" xfId="28690"/>
    <cellStyle name="Comma 2 2 3 2 2 2 44 2 3" xfId="22045"/>
    <cellStyle name="Comma 2 2 3 2 2 2 44 2 4" xfId="26477"/>
    <cellStyle name="Comma 2 2 3 2 2 2 44 3" xfId="18631"/>
    <cellStyle name="Comma 2 2 3 2 2 2 44 3 2" xfId="23059"/>
    <cellStyle name="Comma 2 2 3 2 2 2 44 3 3" xfId="27491"/>
    <cellStyle name="Comma 2 2 3 2 2 2 44 4" xfId="20847"/>
    <cellStyle name="Comma 2 2 3 2 2 2 44 5" xfId="25279"/>
    <cellStyle name="Comma 2 2 3 2 2 2 45" xfId="789"/>
    <cellStyle name="Comma 2 2 3 2 2 2 45 2" xfId="12761"/>
    <cellStyle name="Comma 2 2 3 2 2 2 45 2 2" xfId="19831"/>
    <cellStyle name="Comma 2 2 3 2 2 2 45 2 2 2" xfId="24259"/>
    <cellStyle name="Comma 2 2 3 2 2 2 45 2 2 3" xfId="28691"/>
    <cellStyle name="Comma 2 2 3 2 2 2 45 2 3" xfId="22046"/>
    <cellStyle name="Comma 2 2 3 2 2 2 45 2 4" xfId="26478"/>
    <cellStyle name="Comma 2 2 3 2 2 2 45 3" xfId="18632"/>
    <cellStyle name="Comma 2 2 3 2 2 2 45 3 2" xfId="23060"/>
    <cellStyle name="Comma 2 2 3 2 2 2 45 3 3" xfId="27492"/>
    <cellStyle name="Comma 2 2 3 2 2 2 45 4" xfId="20848"/>
    <cellStyle name="Comma 2 2 3 2 2 2 45 5" xfId="25280"/>
    <cellStyle name="Comma 2 2 3 2 2 2 46" xfId="790"/>
    <cellStyle name="Comma 2 2 3 2 2 2 46 2" xfId="12762"/>
    <cellStyle name="Comma 2 2 3 2 2 2 46 2 2" xfId="19832"/>
    <cellStyle name="Comma 2 2 3 2 2 2 46 2 2 2" xfId="24260"/>
    <cellStyle name="Comma 2 2 3 2 2 2 46 2 2 3" xfId="28692"/>
    <cellStyle name="Comma 2 2 3 2 2 2 46 2 3" xfId="22047"/>
    <cellStyle name="Comma 2 2 3 2 2 2 46 2 4" xfId="26479"/>
    <cellStyle name="Comma 2 2 3 2 2 2 46 3" xfId="18633"/>
    <cellStyle name="Comma 2 2 3 2 2 2 46 3 2" xfId="23061"/>
    <cellStyle name="Comma 2 2 3 2 2 2 46 3 3" xfId="27493"/>
    <cellStyle name="Comma 2 2 3 2 2 2 46 4" xfId="20849"/>
    <cellStyle name="Comma 2 2 3 2 2 2 46 5" xfId="25281"/>
    <cellStyle name="Comma 2 2 3 2 2 2 47" xfId="791"/>
    <cellStyle name="Comma 2 2 3 2 2 2 47 2" xfId="12763"/>
    <cellStyle name="Comma 2 2 3 2 2 2 47 2 2" xfId="19833"/>
    <cellStyle name="Comma 2 2 3 2 2 2 47 2 2 2" xfId="24261"/>
    <cellStyle name="Comma 2 2 3 2 2 2 47 2 2 3" xfId="28693"/>
    <cellStyle name="Comma 2 2 3 2 2 2 47 2 3" xfId="22048"/>
    <cellStyle name="Comma 2 2 3 2 2 2 47 2 4" xfId="26480"/>
    <cellStyle name="Comma 2 2 3 2 2 2 47 3" xfId="18634"/>
    <cellStyle name="Comma 2 2 3 2 2 2 47 3 2" xfId="23062"/>
    <cellStyle name="Comma 2 2 3 2 2 2 47 3 3" xfId="27494"/>
    <cellStyle name="Comma 2 2 3 2 2 2 47 4" xfId="20850"/>
    <cellStyle name="Comma 2 2 3 2 2 2 47 5" xfId="25282"/>
    <cellStyle name="Comma 2 2 3 2 2 2 48" xfId="792"/>
    <cellStyle name="Comma 2 2 3 2 2 2 48 2" xfId="12764"/>
    <cellStyle name="Comma 2 2 3 2 2 2 48 2 2" xfId="19834"/>
    <cellStyle name="Comma 2 2 3 2 2 2 48 2 2 2" xfId="24262"/>
    <cellStyle name="Comma 2 2 3 2 2 2 48 2 2 3" xfId="28694"/>
    <cellStyle name="Comma 2 2 3 2 2 2 48 2 3" xfId="22049"/>
    <cellStyle name="Comma 2 2 3 2 2 2 48 2 4" xfId="26481"/>
    <cellStyle name="Comma 2 2 3 2 2 2 48 3" xfId="18635"/>
    <cellStyle name="Comma 2 2 3 2 2 2 48 3 2" xfId="23063"/>
    <cellStyle name="Comma 2 2 3 2 2 2 48 3 3" xfId="27495"/>
    <cellStyle name="Comma 2 2 3 2 2 2 48 4" xfId="20851"/>
    <cellStyle name="Comma 2 2 3 2 2 2 48 5" xfId="25283"/>
    <cellStyle name="Comma 2 2 3 2 2 2 49" xfId="793"/>
    <cellStyle name="Comma 2 2 3 2 2 2 49 2" xfId="12765"/>
    <cellStyle name="Comma 2 2 3 2 2 2 49 2 2" xfId="19835"/>
    <cellStyle name="Comma 2 2 3 2 2 2 49 2 2 2" xfId="24263"/>
    <cellStyle name="Comma 2 2 3 2 2 2 49 2 2 3" xfId="28695"/>
    <cellStyle name="Comma 2 2 3 2 2 2 49 2 3" xfId="22050"/>
    <cellStyle name="Comma 2 2 3 2 2 2 49 2 4" xfId="26482"/>
    <cellStyle name="Comma 2 2 3 2 2 2 49 3" xfId="18636"/>
    <cellStyle name="Comma 2 2 3 2 2 2 49 3 2" xfId="23064"/>
    <cellStyle name="Comma 2 2 3 2 2 2 49 3 3" xfId="27496"/>
    <cellStyle name="Comma 2 2 3 2 2 2 49 4" xfId="20852"/>
    <cellStyle name="Comma 2 2 3 2 2 2 49 5" xfId="25284"/>
    <cellStyle name="Comma 2 2 3 2 2 2 5" xfId="794"/>
    <cellStyle name="Comma 2 2 3 2 2 2 5 2" xfId="12766"/>
    <cellStyle name="Comma 2 2 3 2 2 2 5 2 2" xfId="19836"/>
    <cellStyle name="Comma 2 2 3 2 2 2 5 2 2 2" xfId="24264"/>
    <cellStyle name="Comma 2 2 3 2 2 2 5 2 2 3" xfId="28696"/>
    <cellStyle name="Comma 2 2 3 2 2 2 5 2 3" xfId="22051"/>
    <cellStyle name="Comma 2 2 3 2 2 2 5 2 4" xfId="26483"/>
    <cellStyle name="Comma 2 2 3 2 2 2 5 3" xfId="18637"/>
    <cellStyle name="Comma 2 2 3 2 2 2 5 3 2" xfId="23065"/>
    <cellStyle name="Comma 2 2 3 2 2 2 5 3 3" xfId="27497"/>
    <cellStyle name="Comma 2 2 3 2 2 2 5 4" xfId="20853"/>
    <cellStyle name="Comma 2 2 3 2 2 2 5 5" xfId="25285"/>
    <cellStyle name="Comma 2 2 3 2 2 2 50" xfId="795"/>
    <cellStyle name="Comma 2 2 3 2 2 2 50 2" xfId="12767"/>
    <cellStyle name="Comma 2 2 3 2 2 2 50 2 2" xfId="19837"/>
    <cellStyle name="Comma 2 2 3 2 2 2 50 2 2 2" xfId="24265"/>
    <cellStyle name="Comma 2 2 3 2 2 2 50 2 2 3" xfId="28697"/>
    <cellStyle name="Comma 2 2 3 2 2 2 50 2 3" xfId="22052"/>
    <cellStyle name="Comma 2 2 3 2 2 2 50 2 4" xfId="26484"/>
    <cellStyle name="Comma 2 2 3 2 2 2 50 3" xfId="18638"/>
    <cellStyle name="Comma 2 2 3 2 2 2 50 3 2" xfId="23066"/>
    <cellStyle name="Comma 2 2 3 2 2 2 50 3 3" xfId="27498"/>
    <cellStyle name="Comma 2 2 3 2 2 2 50 4" xfId="20854"/>
    <cellStyle name="Comma 2 2 3 2 2 2 50 5" xfId="25286"/>
    <cellStyle name="Comma 2 2 3 2 2 2 51" xfId="796"/>
    <cellStyle name="Comma 2 2 3 2 2 2 51 2" xfId="12768"/>
    <cellStyle name="Comma 2 2 3 2 2 2 51 2 2" xfId="19838"/>
    <cellStyle name="Comma 2 2 3 2 2 2 51 2 2 2" xfId="24266"/>
    <cellStyle name="Comma 2 2 3 2 2 2 51 2 2 3" xfId="28698"/>
    <cellStyle name="Comma 2 2 3 2 2 2 51 2 3" xfId="22053"/>
    <cellStyle name="Comma 2 2 3 2 2 2 51 2 4" xfId="26485"/>
    <cellStyle name="Comma 2 2 3 2 2 2 51 3" xfId="18639"/>
    <cellStyle name="Comma 2 2 3 2 2 2 51 3 2" xfId="23067"/>
    <cellStyle name="Comma 2 2 3 2 2 2 51 3 3" xfId="27499"/>
    <cellStyle name="Comma 2 2 3 2 2 2 51 4" xfId="20855"/>
    <cellStyle name="Comma 2 2 3 2 2 2 51 5" xfId="25287"/>
    <cellStyle name="Comma 2 2 3 2 2 2 52" xfId="797"/>
    <cellStyle name="Comma 2 2 3 2 2 2 52 2" xfId="12769"/>
    <cellStyle name="Comma 2 2 3 2 2 2 52 2 2" xfId="19839"/>
    <cellStyle name="Comma 2 2 3 2 2 2 52 2 2 2" xfId="24267"/>
    <cellStyle name="Comma 2 2 3 2 2 2 52 2 2 3" xfId="28699"/>
    <cellStyle name="Comma 2 2 3 2 2 2 52 2 3" xfId="22054"/>
    <cellStyle name="Comma 2 2 3 2 2 2 52 2 4" xfId="26486"/>
    <cellStyle name="Comma 2 2 3 2 2 2 52 3" xfId="18640"/>
    <cellStyle name="Comma 2 2 3 2 2 2 52 3 2" xfId="23068"/>
    <cellStyle name="Comma 2 2 3 2 2 2 52 3 3" xfId="27500"/>
    <cellStyle name="Comma 2 2 3 2 2 2 52 4" xfId="20856"/>
    <cellStyle name="Comma 2 2 3 2 2 2 52 5" xfId="25288"/>
    <cellStyle name="Comma 2 2 3 2 2 2 53" xfId="798"/>
    <cellStyle name="Comma 2 2 3 2 2 2 53 2" xfId="12770"/>
    <cellStyle name="Comma 2 2 3 2 2 2 53 2 2" xfId="19840"/>
    <cellStyle name="Comma 2 2 3 2 2 2 53 2 2 2" xfId="24268"/>
    <cellStyle name="Comma 2 2 3 2 2 2 53 2 2 3" xfId="28700"/>
    <cellStyle name="Comma 2 2 3 2 2 2 53 2 3" xfId="22055"/>
    <cellStyle name="Comma 2 2 3 2 2 2 53 2 4" xfId="26487"/>
    <cellStyle name="Comma 2 2 3 2 2 2 53 3" xfId="18641"/>
    <cellStyle name="Comma 2 2 3 2 2 2 53 3 2" xfId="23069"/>
    <cellStyle name="Comma 2 2 3 2 2 2 53 3 3" xfId="27501"/>
    <cellStyle name="Comma 2 2 3 2 2 2 53 4" xfId="20857"/>
    <cellStyle name="Comma 2 2 3 2 2 2 53 5" xfId="25289"/>
    <cellStyle name="Comma 2 2 3 2 2 2 54" xfId="799"/>
    <cellStyle name="Comma 2 2 3 2 2 2 54 2" xfId="12771"/>
    <cellStyle name="Comma 2 2 3 2 2 2 54 2 2" xfId="19841"/>
    <cellStyle name="Comma 2 2 3 2 2 2 54 2 2 2" xfId="24269"/>
    <cellStyle name="Comma 2 2 3 2 2 2 54 2 2 3" xfId="28701"/>
    <cellStyle name="Comma 2 2 3 2 2 2 54 2 3" xfId="22056"/>
    <cellStyle name="Comma 2 2 3 2 2 2 54 2 4" xfId="26488"/>
    <cellStyle name="Comma 2 2 3 2 2 2 54 3" xfId="18642"/>
    <cellStyle name="Comma 2 2 3 2 2 2 54 3 2" xfId="23070"/>
    <cellStyle name="Comma 2 2 3 2 2 2 54 3 3" xfId="27502"/>
    <cellStyle name="Comma 2 2 3 2 2 2 54 4" xfId="20858"/>
    <cellStyle name="Comma 2 2 3 2 2 2 54 5" xfId="25290"/>
    <cellStyle name="Comma 2 2 3 2 2 2 55" xfId="800"/>
    <cellStyle name="Comma 2 2 3 2 2 2 55 2" xfId="12772"/>
    <cellStyle name="Comma 2 2 3 2 2 2 55 2 2" xfId="19842"/>
    <cellStyle name="Comma 2 2 3 2 2 2 55 2 2 2" xfId="24270"/>
    <cellStyle name="Comma 2 2 3 2 2 2 55 2 2 3" xfId="28702"/>
    <cellStyle name="Comma 2 2 3 2 2 2 55 2 3" xfId="22057"/>
    <cellStyle name="Comma 2 2 3 2 2 2 55 2 4" xfId="26489"/>
    <cellStyle name="Comma 2 2 3 2 2 2 55 3" xfId="18643"/>
    <cellStyle name="Comma 2 2 3 2 2 2 55 3 2" xfId="23071"/>
    <cellStyle name="Comma 2 2 3 2 2 2 55 3 3" xfId="27503"/>
    <cellStyle name="Comma 2 2 3 2 2 2 55 4" xfId="20859"/>
    <cellStyle name="Comma 2 2 3 2 2 2 55 5" xfId="25291"/>
    <cellStyle name="Comma 2 2 3 2 2 2 56" xfId="801"/>
    <cellStyle name="Comma 2 2 3 2 2 2 56 2" xfId="12773"/>
    <cellStyle name="Comma 2 2 3 2 2 2 56 2 2" xfId="19843"/>
    <cellStyle name="Comma 2 2 3 2 2 2 56 2 2 2" xfId="24271"/>
    <cellStyle name="Comma 2 2 3 2 2 2 56 2 2 3" xfId="28703"/>
    <cellStyle name="Comma 2 2 3 2 2 2 56 2 3" xfId="22058"/>
    <cellStyle name="Comma 2 2 3 2 2 2 56 2 4" xfId="26490"/>
    <cellStyle name="Comma 2 2 3 2 2 2 56 3" xfId="18644"/>
    <cellStyle name="Comma 2 2 3 2 2 2 56 3 2" xfId="23072"/>
    <cellStyle name="Comma 2 2 3 2 2 2 56 3 3" xfId="27504"/>
    <cellStyle name="Comma 2 2 3 2 2 2 56 4" xfId="20860"/>
    <cellStyle name="Comma 2 2 3 2 2 2 56 5" xfId="25292"/>
    <cellStyle name="Comma 2 2 3 2 2 2 57" xfId="802"/>
    <cellStyle name="Comma 2 2 3 2 2 2 57 2" xfId="12774"/>
    <cellStyle name="Comma 2 2 3 2 2 2 57 2 2" xfId="19844"/>
    <cellStyle name="Comma 2 2 3 2 2 2 57 2 2 2" xfId="24272"/>
    <cellStyle name="Comma 2 2 3 2 2 2 57 2 2 3" xfId="28704"/>
    <cellStyle name="Comma 2 2 3 2 2 2 57 2 3" xfId="22059"/>
    <cellStyle name="Comma 2 2 3 2 2 2 57 2 4" xfId="26491"/>
    <cellStyle name="Comma 2 2 3 2 2 2 57 3" xfId="18645"/>
    <cellStyle name="Comma 2 2 3 2 2 2 57 3 2" xfId="23073"/>
    <cellStyle name="Comma 2 2 3 2 2 2 57 3 3" xfId="27505"/>
    <cellStyle name="Comma 2 2 3 2 2 2 57 4" xfId="20861"/>
    <cellStyle name="Comma 2 2 3 2 2 2 57 5" xfId="25293"/>
    <cellStyle name="Comma 2 2 3 2 2 2 58" xfId="803"/>
    <cellStyle name="Comma 2 2 3 2 2 2 58 2" xfId="12775"/>
    <cellStyle name="Comma 2 2 3 2 2 2 58 2 2" xfId="19845"/>
    <cellStyle name="Comma 2 2 3 2 2 2 58 2 2 2" xfId="24273"/>
    <cellStyle name="Comma 2 2 3 2 2 2 58 2 2 3" xfId="28705"/>
    <cellStyle name="Comma 2 2 3 2 2 2 58 2 3" xfId="22060"/>
    <cellStyle name="Comma 2 2 3 2 2 2 58 2 4" xfId="26492"/>
    <cellStyle name="Comma 2 2 3 2 2 2 58 3" xfId="18646"/>
    <cellStyle name="Comma 2 2 3 2 2 2 58 3 2" xfId="23074"/>
    <cellStyle name="Comma 2 2 3 2 2 2 58 3 3" xfId="27506"/>
    <cellStyle name="Comma 2 2 3 2 2 2 58 4" xfId="20862"/>
    <cellStyle name="Comma 2 2 3 2 2 2 58 5" xfId="25294"/>
    <cellStyle name="Comma 2 2 3 2 2 2 59" xfId="804"/>
    <cellStyle name="Comma 2 2 3 2 2 2 59 2" xfId="12776"/>
    <cellStyle name="Comma 2 2 3 2 2 2 59 2 2" xfId="19846"/>
    <cellStyle name="Comma 2 2 3 2 2 2 59 2 2 2" xfId="24274"/>
    <cellStyle name="Comma 2 2 3 2 2 2 59 2 2 3" xfId="28706"/>
    <cellStyle name="Comma 2 2 3 2 2 2 59 2 3" xfId="22061"/>
    <cellStyle name="Comma 2 2 3 2 2 2 59 2 4" xfId="26493"/>
    <cellStyle name="Comma 2 2 3 2 2 2 59 3" xfId="18647"/>
    <cellStyle name="Comma 2 2 3 2 2 2 59 3 2" xfId="23075"/>
    <cellStyle name="Comma 2 2 3 2 2 2 59 3 3" xfId="27507"/>
    <cellStyle name="Comma 2 2 3 2 2 2 59 4" xfId="20863"/>
    <cellStyle name="Comma 2 2 3 2 2 2 59 5" xfId="25295"/>
    <cellStyle name="Comma 2 2 3 2 2 2 6" xfId="805"/>
    <cellStyle name="Comma 2 2 3 2 2 2 6 2" xfId="12777"/>
    <cellStyle name="Comma 2 2 3 2 2 2 6 2 2" xfId="19847"/>
    <cellStyle name="Comma 2 2 3 2 2 2 6 2 2 2" xfId="24275"/>
    <cellStyle name="Comma 2 2 3 2 2 2 6 2 2 3" xfId="28707"/>
    <cellStyle name="Comma 2 2 3 2 2 2 6 2 3" xfId="22062"/>
    <cellStyle name="Comma 2 2 3 2 2 2 6 2 4" xfId="26494"/>
    <cellStyle name="Comma 2 2 3 2 2 2 6 3" xfId="18648"/>
    <cellStyle name="Comma 2 2 3 2 2 2 6 3 2" xfId="23076"/>
    <cellStyle name="Comma 2 2 3 2 2 2 6 3 3" xfId="27508"/>
    <cellStyle name="Comma 2 2 3 2 2 2 6 4" xfId="20864"/>
    <cellStyle name="Comma 2 2 3 2 2 2 6 5" xfId="25296"/>
    <cellStyle name="Comma 2 2 3 2 2 2 60" xfId="806"/>
    <cellStyle name="Comma 2 2 3 2 2 2 60 2" xfId="12778"/>
    <cellStyle name="Comma 2 2 3 2 2 2 60 2 2" xfId="19848"/>
    <cellStyle name="Comma 2 2 3 2 2 2 60 2 2 2" xfId="24276"/>
    <cellStyle name="Comma 2 2 3 2 2 2 60 2 2 3" xfId="28708"/>
    <cellStyle name="Comma 2 2 3 2 2 2 60 2 3" xfId="22063"/>
    <cellStyle name="Comma 2 2 3 2 2 2 60 2 4" xfId="26495"/>
    <cellStyle name="Comma 2 2 3 2 2 2 60 3" xfId="18649"/>
    <cellStyle name="Comma 2 2 3 2 2 2 60 3 2" xfId="23077"/>
    <cellStyle name="Comma 2 2 3 2 2 2 60 3 3" xfId="27509"/>
    <cellStyle name="Comma 2 2 3 2 2 2 60 4" xfId="20865"/>
    <cellStyle name="Comma 2 2 3 2 2 2 60 5" xfId="25297"/>
    <cellStyle name="Comma 2 2 3 2 2 2 61" xfId="807"/>
    <cellStyle name="Comma 2 2 3 2 2 2 61 2" xfId="12779"/>
    <cellStyle name="Comma 2 2 3 2 2 2 61 2 2" xfId="19849"/>
    <cellStyle name="Comma 2 2 3 2 2 2 61 2 2 2" xfId="24277"/>
    <cellStyle name="Comma 2 2 3 2 2 2 61 2 2 3" xfId="28709"/>
    <cellStyle name="Comma 2 2 3 2 2 2 61 2 3" xfId="22064"/>
    <cellStyle name="Comma 2 2 3 2 2 2 61 2 4" xfId="26496"/>
    <cellStyle name="Comma 2 2 3 2 2 2 61 3" xfId="18650"/>
    <cellStyle name="Comma 2 2 3 2 2 2 61 3 2" xfId="23078"/>
    <cellStyle name="Comma 2 2 3 2 2 2 61 3 3" xfId="27510"/>
    <cellStyle name="Comma 2 2 3 2 2 2 61 4" xfId="20866"/>
    <cellStyle name="Comma 2 2 3 2 2 2 61 5" xfId="25298"/>
    <cellStyle name="Comma 2 2 3 2 2 2 62" xfId="808"/>
    <cellStyle name="Comma 2 2 3 2 2 2 62 2" xfId="12780"/>
    <cellStyle name="Comma 2 2 3 2 2 2 62 2 2" xfId="19850"/>
    <cellStyle name="Comma 2 2 3 2 2 2 62 2 2 2" xfId="24278"/>
    <cellStyle name="Comma 2 2 3 2 2 2 62 2 2 3" xfId="28710"/>
    <cellStyle name="Comma 2 2 3 2 2 2 62 2 3" xfId="22065"/>
    <cellStyle name="Comma 2 2 3 2 2 2 62 2 4" xfId="26497"/>
    <cellStyle name="Comma 2 2 3 2 2 2 62 3" xfId="18651"/>
    <cellStyle name="Comma 2 2 3 2 2 2 62 3 2" xfId="23079"/>
    <cellStyle name="Comma 2 2 3 2 2 2 62 3 3" xfId="27511"/>
    <cellStyle name="Comma 2 2 3 2 2 2 62 4" xfId="20867"/>
    <cellStyle name="Comma 2 2 3 2 2 2 62 5" xfId="25299"/>
    <cellStyle name="Comma 2 2 3 2 2 2 63" xfId="809"/>
    <cellStyle name="Comma 2 2 3 2 2 2 63 2" xfId="12781"/>
    <cellStyle name="Comma 2 2 3 2 2 2 63 2 2" xfId="19851"/>
    <cellStyle name="Comma 2 2 3 2 2 2 63 2 2 2" xfId="24279"/>
    <cellStyle name="Comma 2 2 3 2 2 2 63 2 2 3" xfId="28711"/>
    <cellStyle name="Comma 2 2 3 2 2 2 63 2 3" xfId="22066"/>
    <cellStyle name="Comma 2 2 3 2 2 2 63 2 4" xfId="26498"/>
    <cellStyle name="Comma 2 2 3 2 2 2 63 3" xfId="18652"/>
    <cellStyle name="Comma 2 2 3 2 2 2 63 3 2" xfId="23080"/>
    <cellStyle name="Comma 2 2 3 2 2 2 63 3 3" xfId="27512"/>
    <cellStyle name="Comma 2 2 3 2 2 2 63 4" xfId="20868"/>
    <cellStyle name="Comma 2 2 3 2 2 2 63 5" xfId="25300"/>
    <cellStyle name="Comma 2 2 3 2 2 2 64" xfId="810"/>
    <cellStyle name="Comma 2 2 3 2 2 2 64 2" xfId="12782"/>
    <cellStyle name="Comma 2 2 3 2 2 2 64 2 2" xfId="19852"/>
    <cellStyle name="Comma 2 2 3 2 2 2 64 2 2 2" xfId="24280"/>
    <cellStyle name="Comma 2 2 3 2 2 2 64 2 2 3" xfId="28712"/>
    <cellStyle name="Comma 2 2 3 2 2 2 64 2 3" xfId="22067"/>
    <cellStyle name="Comma 2 2 3 2 2 2 64 2 4" xfId="26499"/>
    <cellStyle name="Comma 2 2 3 2 2 2 64 3" xfId="18653"/>
    <cellStyle name="Comma 2 2 3 2 2 2 64 3 2" xfId="23081"/>
    <cellStyle name="Comma 2 2 3 2 2 2 64 3 3" xfId="27513"/>
    <cellStyle name="Comma 2 2 3 2 2 2 64 4" xfId="20869"/>
    <cellStyle name="Comma 2 2 3 2 2 2 64 5" xfId="25301"/>
    <cellStyle name="Comma 2 2 3 2 2 2 65" xfId="811"/>
    <cellStyle name="Comma 2 2 3 2 2 2 65 2" xfId="12783"/>
    <cellStyle name="Comma 2 2 3 2 2 2 65 2 2" xfId="19853"/>
    <cellStyle name="Comma 2 2 3 2 2 2 65 2 2 2" xfId="24281"/>
    <cellStyle name="Comma 2 2 3 2 2 2 65 2 2 3" xfId="28713"/>
    <cellStyle name="Comma 2 2 3 2 2 2 65 2 3" xfId="22068"/>
    <cellStyle name="Comma 2 2 3 2 2 2 65 2 4" xfId="26500"/>
    <cellStyle name="Comma 2 2 3 2 2 2 65 3" xfId="18654"/>
    <cellStyle name="Comma 2 2 3 2 2 2 65 3 2" xfId="23082"/>
    <cellStyle name="Comma 2 2 3 2 2 2 65 3 3" xfId="27514"/>
    <cellStyle name="Comma 2 2 3 2 2 2 65 4" xfId="20870"/>
    <cellStyle name="Comma 2 2 3 2 2 2 65 5" xfId="25302"/>
    <cellStyle name="Comma 2 2 3 2 2 2 66" xfId="812"/>
    <cellStyle name="Comma 2 2 3 2 2 2 66 2" xfId="12784"/>
    <cellStyle name="Comma 2 2 3 2 2 2 66 2 2" xfId="19854"/>
    <cellStyle name="Comma 2 2 3 2 2 2 66 2 2 2" xfId="24282"/>
    <cellStyle name="Comma 2 2 3 2 2 2 66 2 2 3" xfId="28714"/>
    <cellStyle name="Comma 2 2 3 2 2 2 66 2 3" xfId="22069"/>
    <cellStyle name="Comma 2 2 3 2 2 2 66 2 4" xfId="26501"/>
    <cellStyle name="Comma 2 2 3 2 2 2 66 3" xfId="18655"/>
    <cellStyle name="Comma 2 2 3 2 2 2 66 3 2" xfId="23083"/>
    <cellStyle name="Comma 2 2 3 2 2 2 66 3 3" xfId="27515"/>
    <cellStyle name="Comma 2 2 3 2 2 2 66 4" xfId="20871"/>
    <cellStyle name="Comma 2 2 3 2 2 2 66 5" xfId="25303"/>
    <cellStyle name="Comma 2 2 3 2 2 2 67" xfId="813"/>
    <cellStyle name="Comma 2 2 3 2 2 2 67 2" xfId="12785"/>
    <cellStyle name="Comma 2 2 3 2 2 2 67 2 2" xfId="19855"/>
    <cellStyle name="Comma 2 2 3 2 2 2 67 2 2 2" xfId="24283"/>
    <cellStyle name="Comma 2 2 3 2 2 2 67 2 2 3" xfId="28715"/>
    <cellStyle name="Comma 2 2 3 2 2 2 67 2 3" xfId="22070"/>
    <cellStyle name="Comma 2 2 3 2 2 2 67 2 4" xfId="26502"/>
    <cellStyle name="Comma 2 2 3 2 2 2 67 3" xfId="18656"/>
    <cellStyle name="Comma 2 2 3 2 2 2 67 3 2" xfId="23084"/>
    <cellStyle name="Comma 2 2 3 2 2 2 67 3 3" xfId="27516"/>
    <cellStyle name="Comma 2 2 3 2 2 2 67 4" xfId="20872"/>
    <cellStyle name="Comma 2 2 3 2 2 2 67 5" xfId="25304"/>
    <cellStyle name="Comma 2 2 3 2 2 2 68" xfId="814"/>
    <cellStyle name="Comma 2 2 3 2 2 2 68 2" xfId="12786"/>
    <cellStyle name="Comma 2 2 3 2 2 2 68 2 2" xfId="19856"/>
    <cellStyle name="Comma 2 2 3 2 2 2 68 2 2 2" xfId="24284"/>
    <cellStyle name="Comma 2 2 3 2 2 2 68 2 2 3" xfId="28716"/>
    <cellStyle name="Comma 2 2 3 2 2 2 68 2 3" xfId="22071"/>
    <cellStyle name="Comma 2 2 3 2 2 2 68 2 4" xfId="26503"/>
    <cellStyle name="Comma 2 2 3 2 2 2 68 3" xfId="18657"/>
    <cellStyle name="Comma 2 2 3 2 2 2 68 3 2" xfId="23085"/>
    <cellStyle name="Comma 2 2 3 2 2 2 68 3 3" xfId="27517"/>
    <cellStyle name="Comma 2 2 3 2 2 2 68 4" xfId="20873"/>
    <cellStyle name="Comma 2 2 3 2 2 2 68 5" xfId="25305"/>
    <cellStyle name="Comma 2 2 3 2 2 2 69" xfId="18593"/>
    <cellStyle name="Comma 2 2 3 2 2 2 69 2" xfId="23021"/>
    <cellStyle name="Comma 2 2 3 2 2 2 69 3" xfId="27453"/>
    <cellStyle name="Comma 2 2 3 2 2 2 7" xfId="815"/>
    <cellStyle name="Comma 2 2 3 2 2 2 7 2" xfId="12787"/>
    <cellStyle name="Comma 2 2 3 2 2 2 7 2 2" xfId="19857"/>
    <cellStyle name="Comma 2 2 3 2 2 2 7 2 2 2" xfId="24285"/>
    <cellStyle name="Comma 2 2 3 2 2 2 7 2 2 3" xfId="28717"/>
    <cellStyle name="Comma 2 2 3 2 2 2 7 2 3" xfId="22072"/>
    <cellStyle name="Comma 2 2 3 2 2 2 7 2 4" xfId="26504"/>
    <cellStyle name="Comma 2 2 3 2 2 2 7 3" xfId="18658"/>
    <cellStyle name="Comma 2 2 3 2 2 2 7 3 2" xfId="23086"/>
    <cellStyle name="Comma 2 2 3 2 2 2 7 3 3" xfId="27518"/>
    <cellStyle name="Comma 2 2 3 2 2 2 7 4" xfId="20874"/>
    <cellStyle name="Comma 2 2 3 2 2 2 7 5" xfId="25306"/>
    <cellStyle name="Comma 2 2 3 2 2 2 70" xfId="20809"/>
    <cellStyle name="Comma 2 2 3 2 2 2 71" xfId="25241"/>
    <cellStyle name="Comma 2 2 3 2 2 2 8" xfId="816"/>
    <cellStyle name="Comma 2 2 3 2 2 2 8 2" xfId="12788"/>
    <cellStyle name="Comma 2 2 3 2 2 2 8 2 2" xfId="19858"/>
    <cellStyle name="Comma 2 2 3 2 2 2 8 2 2 2" xfId="24286"/>
    <cellStyle name="Comma 2 2 3 2 2 2 8 2 2 3" xfId="28718"/>
    <cellStyle name="Comma 2 2 3 2 2 2 8 2 3" xfId="22073"/>
    <cellStyle name="Comma 2 2 3 2 2 2 8 2 4" xfId="26505"/>
    <cellStyle name="Comma 2 2 3 2 2 2 8 3" xfId="18659"/>
    <cellStyle name="Comma 2 2 3 2 2 2 8 3 2" xfId="23087"/>
    <cellStyle name="Comma 2 2 3 2 2 2 8 3 3" xfId="27519"/>
    <cellStyle name="Comma 2 2 3 2 2 2 8 4" xfId="20875"/>
    <cellStyle name="Comma 2 2 3 2 2 2 8 5" xfId="25307"/>
    <cellStyle name="Comma 2 2 3 2 2 2 9" xfId="817"/>
    <cellStyle name="Comma 2 2 3 2 2 2 9 2" xfId="12789"/>
    <cellStyle name="Comma 2 2 3 2 2 2 9 2 2" xfId="19859"/>
    <cellStyle name="Comma 2 2 3 2 2 2 9 2 2 2" xfId="24287"/>
    <cellStyle name="Comma 2 2 3 2 2 2 9 2 2 3" xfId="28719"/>
    <cellStyle name="Comma 2 2 3 2 2 2 9 2 3" xfId="22074"/>
    <cellStyle name="Comma 2 2 3 2 2 2 9 2 4" xfId="26506"/>
    <cellStyle name="Comma 2 2 3 2 2 2 9 3" xfId="18660"/>
    <cellStyle name="Comma 2 2 3 2 2 2 9 3 2" xfId="23088"/>
    <cellStyle name="Comma 2 2 3 2 2 2 9 3 3" xfId="27520"/>
    <cellStyle name="Comma 2 2 3 2 2 2 9 4" xfId="20876"/>
    <cellStyle name="Comma 2 2 3 2 2 2 9 5" xfId="25308"/>
    <cellStyle name="Comma 2 2 3 2 2 2_Previous P&amp;L" xfId="14408"/>
    <cellStyle name="Comma 2 2 3 2 2 20" xfId="818"/>
    <cellStyle name="Comma 2 2 3 2 2 20 2" xfId="18661"/>
    <cellStyle name="Comma 2 2 3 2 2 20 2 2" xfId="23089"/>
    <cellStyle name="Comma 2 2 3 2 2 20 2 3" xfId="27521"/>
    <cellStyle name="Comma 2 2 3 2 2 20 3" xfId="20877"/>
    <cellStyle name="Comma 2 2 3 2 2 20 4" xfId="25309"/>
    <cellStyle name="Comma 2 2 3 2 2 21" xfId="819"/>
    <cellStyle name="Comma 2 2 3 2 2 21 2" xfId="18662"/>
    <cellStyle name="Comma 2 2 3 2 2 21 2 2" xfId="23090"/>
    <cellStyle name="Comma 2 2 3 2 2 21 2 3" xfId="27522"/>
    <cellStyle name="Comma 2 2 3 2 2 21 3" xfId="20878"/>
    <cellStyle name="Comma 2 2 3 2 2 21 4" xfId="25310"/>
    <cellStyle name="Comma 2 2 3 2 2 22" xfId="820"/>
    <cellStyle name="Comma 2 2 3 2 2 22 2" xfId="18663"/>
    <cellStyle name="Comma 2 2 3 2 2 22 2 2" xfId="23091"/>
    <cellStyle name="Comma 2 2 3 2 2 22 2 3" xfId="27523"/>
    <cellStyle name="Comma 2 2 3 2 2 22 3" xfId="20879"/>
    <cellStyle name="Comma 2 2 3 2 2 22 4" xfId="25311"/>
    <cellStyle name="Comma 2 2 3 2 2 23" xfId="821"/>
    <cellStyle name="Comma 2 2 3 2 2 23 2" xfId="18664"/>
    <cellStyle name="Comma 2 2 3 2 2 23 2 2" xfId="23092"/>
    <cellStyle name="Comma 2 2 3 2 2 23 2 3" xfId="27524"/>
    <cellStyle name="Comma 2 2 3 2 2 23 3" xfId="20880"/>
    <cellStyle name="Comma 2 2 3 2 2 23 4" xfId="25312"/>
    <cellStyle name="Comma 2 2 3 2 2 24" xfId="822"/>
    <cellStyle name="Comma 2 2 3 2 2 24 2" xfId="18665"/>
    <cellStyle name="Comma 2 2 3 2 2 24 2 2" xfId="23093"/>
    <cellStyle name="Comma 2 2 3 2 2 24 2 3" xfId="27525"/>
    <cellStyle name="Comma 2 2 3 2 2 24 3" xfId="20881"/>
    <cellStyle name="Comma 2 2 3 2 2 24 4" xfId="25313"/>
    <cellStyle name="Comma 2 2 3 2 2 25" xfId="823"/>
    <cellStyle name="Comma 2 2 3 2 2 25 2" xfId="18666"/>
    <cellStyle name="Comma 2 2 3 2 2 25 2 2" xfId="23094"/>
    <cellStyle name="Comma 2 2 3 2 2 25 2 3" xfId="27526"/>
    <cellStyle name="Comma 2 2 3 2 2 25 3" xfId="20882"/>
    <cellStyle name="Comma 2 2 3 2 2 25 4" xfId="25314"/>
    <cellStyle name="Comma 2 2 3 2 2 26" xfId="824"/>
    <cellStyle name="Comma 2 2 3 2 2 26 2" xfId="18667"/>
    <cellStyle name="Comma 2 2 3 2 2 26 2 2" xfId="23095"/>
    <cellStyle name="Comma 2 2 3 2 2 26 2 3" xfId="27527"/>
    <cellStyle name="Comma 2 2 3 2 2 26 3" xfId="20883"/>
    <cellStyle name="Comma 2 2 3 2 2 26 4" xfId="25315"/>
    <cellStyle name="Comma 2 2 3 2 2 27" xfId="825"/>
    <cellStyle name="Comma 2 2 3 2 2 27 2" xfId="18668"/>
    <cellStyle name="Comma 2 2 3 2 2 27 2 2" xfId="23096"/>
    <cellStyle name="Comma 2 2 3 2 2 27 2 3" xfId="27528"/>
    <cellStyle name="Comma 2 2 3 2 2 27 3" xfId="20884"/>
    <cellStyle name="Comma 2 2 3 2 2 27 4" xfId="25316"/>
    <cellStyle name="Comma 2 2 3 2 2 28" xfId="826"/>
    <cellStyle name="Comma 2 2 3 2 2 28 2" xfId="18669"/>
    <cellStyle name="Comma 2 2 3 2 2 28 2 2" xfId="23097"/>
    <cellStyle name="Comma 2 2 3 2 2 28 2 3" xfId="27529"/>
    <cellStyle name="Comma 2 2 3 2 2 28 3" xfId="20885"/>
    <cellStyle name="Comma 2 2 3 2 2 28 4" xfId="25317"/>
    <cellStyle name="Comma 2 2 3 2 2 29" xfId="827"/>
    <cellStyle name="Comma 2 2 3 2 2 29 2" xfId="18670"/>
    <cellStyle name="Comma 2 2 3 2 2 29 2 2" xfId="23098"/>
    <cellStyle name="Comma 2 2 3 2 2 29 2 3" xfId="27530"/>
    <cellStyle name="Comma 2 2 3 2 2 29 3" xfId="20886"/>
    <cellStyle name="Comma 2 2 3 2 2 29 4" xfId="25318"/>
    <cellStyle name="Comma 2 2 3 2 2 3" xfId="828"/>
    <cellStyle name="Comma 2 2 3 2 2 3 2" xfId="18671"/>
    <cellStyle name="Comma 2 2 3 2 2 3 2 2" xfId="23099"/>
    <cellStyle name="Comma 2 2 3 2 2 3 2 3" xfId="27531"/>
    <cellStyle name="Comma 2 2 3 2 2 3 3" xfId="20887"/>
    <cellStyle name="Comma 2 2 3 2 2 3 4" xfId="25319"/>
    <cellStyle name="Comma 2 2 3 2 2 30" xfId="829"/>
    <cellStyle name="Comma 2 2 3 2 2 30 2" xfId="18672"/>
    <cellStyle name="Comma 2 2 3 2 2 30 2 2" xfId="23100"/>
    <cellStyle name="Comma 2 2 3 2 2 30 2 3" xfId="27532"/>
    <cellStyle name="Comma 2 2 3 2 2 30 3" xfId="20888"/>
    <cellStyle name="Comma 2 2 3 2 2 30 4" xfId="25320"/>
    <cellStyle name="Comma 2 2 3 2 2 31" xfId="830"/>
    <cellStyle name="Comma 2 2 3 2 2 31 2" xfId="18673"/>
    <cellStyle name="Comma 2 2 3 2 2 31 2 2" xfId="23101"/>
    <cellStyle name="Comma 2 2 3 2 2 31 2 3" xfId="27533"/>
    <cellStyle name="Comma 2 2 3 2 2 31 3" xfId="20889"/>
    <cellStyle name="Comma 2 2 3 2 2 31 4" xfId="25321"/>
    <cellStyle name="Comma 2 2 3 2 2 32" xfId="831"/>
    <cellStyle name="Comma 2 2 3 2 2 32 2" xfId="18674"/>
    <cellStyle name="Comma 2 2 3 2 2 32 2 2" xfId="23102"/>
    <cellStyle name="Comma 2 2 3 2 2 32 2 3" xfId="27534"/>
    <cellStyle name="Comma 2 2 3 2 2 32 3" xfId="20890"/>
    <cellStyle name="Comma 2 2 3 2 2 32 4" xfId="25322"/>
    <cellStyle name="Comma 2 2 3 2 2 33" xfId="832"/>
    <cellStyle name="Comma 2 2 3 2 2 33 2" xfId="18675"/>
    <cellStyle name="Comma 2 2 3 2 2 33 2 2" xfId="23103"/>
    <cellStyle name="Comma 2 2 3 2 2 33 2 3" xfId="27535"/>
    <cellStyle name="Comma 2 2 3 2 2 33 3" xfId="20891"/>
    <cellStyle name="Comma 2 2 3 2 2 33 4" xfId="25323"/>
    <cellStyle name="Comma 2 2 3 2 2 34" xfId="833"/>
    <cellStyle name="Comma 2 2 3 2 2 34 2" xfId="18676"/>
    <cellStyle name="Comma 2 2 3 2 2 34 2 2" xfId="23104"/>
    <cellStyle name="Comma 2 2 3 2 2 34 2 3" xfId="27536"/>
    <cellStyle name="Comma 2 2 3 2 2 34 3" xfId="20892"/>
    <cellStyle name="Comma 2 2 3 2 2 34 4" xfId="25324"/>
    <cellStyle name="Comma 2 2 3 2 2 35" xfId="834"/>
    <cellStyle name="Comma 2 2 3 2 2 35 2" xfId="18677"/>
    <cellStyle name="Comma 2 2 3 2 2 35 2 2" xfId="23105"/>
    <cellStyle name="Comma 2 2 3 2 2 35 2 3" xfId="27537"/>
    <cellStyle name="Comma 2 2 3 2 2 35 3" xfId="20893"/>
    <cellStyle name="Comma 2 2 3 2 2 35 4" xfId="25325"/>
    <cellStyle name="Comma 2 2 3 2 2 36" xfId="835"/>
    <cellStyle name="Comma 2 2 3 2 2 36 2" xfId="18678"/>
    <cellStyle name="Comma 2 2 3 2 2 36 2 2" xfId="23106"/>
    <cellStyle name="Comma 2 2 3 2 2 36 2 3" xfId="27538"/>
    <cellStyle name="Comma 2 2 3 2 2 36 3" xfId="20894"/>
    <cellStyle name="Comma 2 2 3 2 2 36 4" xfId="25326"/>
    <cellStyle name="Comma 2 2 3 2 2 37" xfId="836"/>
    <cellStyle name="Comma 2 2 3 2 2 37 2" xfId="18679"/>
    <cellStyle name="Comma 2 2 3 2 2 37 2 2" xfId="23107"/>
    <cellStyle name="Comma 2 2 3 2 2 37 2 3" xfId="27539"/>
    <cellStyle name="Comma 2 2 3 2 2 37 3" xfId="20895"/>
    <cellStyle name="Comma 2 2 3 2 2 37 4" xfId="25327"/>
    <cellStyle name="Comma 2 2 3 2 2 38" xfId="837"/>
    <cellStyle name="Comma 2 2 3 2 2 38 2" xfId="18680"/>
    <cellStyle name="Comma 2 2 3 2 2 38 2 2" xfId="23108"/>
    <cellStyle name="Comma 2 2 3 2 2 38 2 3" xfId="27540"/>
    <cellStyle name="Comma 2 2 3 2 2 38 3" xfId="20896"/>
    <cellStyle name="Comma 2 2 3 2 2 38 4" xfId="25328"/>
    <cellStyle name="Comma 2 2 3 2 2 39" xfId="838"/>
    <cellStyle name="Comma 2 2 3 2 2 39 2" xfId="18681"/>
    <cellStyle name="Comma 2 2 3 2 2 39 2 2" xfId="23109"/>
    <cellStyle name="Comma 2 2 3 2 2 39 2 3" xfId="27541"/>
    <cellStyle name="Comma 2 2 3 2 2 39 3" xfId="20897"/>
    <cellStyle name="Comma 2 2 3 2 2 39 4" xfId="25329"/>
    <cellStyle name="Comma 2 2 3 2 2 4" xfId="839"/>
    <cellStyle name="Comma 2 2 3 2 2 4 2" xfId="18682"/>
    <cellStyle name="Comma 2 2 3 2 2 4 2 2" xfId="23110"/>
    <cellStyle name="Comma 2 2 3 2 2 4 2 3" xfId="27542"/>
    <cellStyle name="Comma 2 2 3 2 2 4 3" xfId="20898"/>
    <cellStyle name="Comma 2 2 3 2 2 4 4" xfId="25330"/>
    <cellStyle name="Comma 2 2 3 2 2 40" xfId="840"/>
    <cellStyle name="Comma 2 2 3 2 2 40 2" xfId="18683"/>
    <cellStyle name="Comma 2 2 3 2 2 40 2 2" xfId="23111"/>
    <cellStyle name="Comma 2 2 3 2 2 40 2 3" xfId="27543"/>
    <cellStyle name="Comma 2 2 3 2 2 40 3" xfId="20899"/>
    <cellStyle name="Comma 2 2 3 2 2 40 4" xfId="25331"/>
    <cellStyle name="Comma 2 2 3 2 2 41" xfId="841"/>
    <cellStyle name="Comma 2 2 3 2 2 41 2" xfId="18684"/>
    <cellStyle name="Comma 2 2 3 2 2 41 2 2" xfId="23112"/>
    <cellStyle name="Comma 2 2 3 2 2 41 2 3" xfId="27544"/>
    <cellStyle name="Comma 2 2 3 2 2 41 3" xfId="20900"/>
    <cellStyle name="Comma 2 2 3 2 2 41 4" xfId="25332"/>
    <cellStyle name="Comma 2 2 3 2 2 42" xfId="842"/>
    <cellStyle name="Comma 2 2 3 2 2 42 2" xfId="18685"/>
    <cellStyle name="Comma 2 2 3 2 2 42 2 2" xfId="23113"/>
    <cellStyle name="Comma 2 2 3 2 2 42 2 3" xfId="27545"/>
    <cellStyle name="Comma 2 2 3 2 2 42 3" xfId="20901"/>
    <cellStyle name="Comma 2 2 3 2 2 42 4" xfId="25333"/>
    <cellStyle name="Comma 2 2 3 2 2 43" xfId="843"/>
    <cellStyle name="Comma 2 2 3 2 2 43 2" xfId="18686"/>
    <cellStyle name="Comma 2 2 3 2 2 43 2 2" xfId="23114"/>
    <cellStyle name="Comma 2 2 3 2 2 43 2 3" xfId="27546"/>
    <cellStyle name="Comma 2 2 3 2 2 43 3" xfId="20902"/>
    <cellStyle name="Comma 2 2 3 2 2 43 4" xfId="25334"/>
    <cellStyle name="Comma 2 2 3 2 2 44" xfId="844"/>
    <cellStyle name="Comma 2 2 3 2 2 44 2" xfId="18687"/>
    <cellStyle name="Comma 2 2 3 2 2 44 2 2" xfId="23115"/>
    <cellStyle name="Comma 2 2 3 2 2 44 2 3" xfId="27547"/>
    <cellStyle name="Comma 2 2 3 2 2 44 3" xfId="20903"/>
    <cellStyle name="Comma 2 2 3 2 2 44 4" xfId="25335"/>
    <cellStyle name="Comma 2 2 3 2 2 45" xfId="845"/>
    <cellStyle name="Comma 2 2 3 2 2 45 2" xfId="18688"/>
    <cellStyle name="Comma 2 2 3 2 2 45 2 2" xfId="23116"/>
    <cellStyle name="Comma 2 2 3 2 2 45 2 3" xfId="27548"/>
    <cellStyle name="Comma 2 2 3 2 2 45 3" xfId="20904"/>
    <cellStyle name="Comma 2 2 3 2 2 45 4" xfId="25336"/>
    <cellStyle name="Comma 2 2 3 2 2 46" xfId="846"/>
    <cellStyle name="Comma 2 2 3 2 2 46 2" xfId="18689"/>
    <cellStyle name="Comma 2 2 3 2 2 46 2 2" xfId="23117"/>
    <cellStyle name="Comma 2 2 3 2 2 46 2 3" xfId="27549"/>
    <cellStyle name="Comma 2 2 3 2 2 46 3" xfId="20905"/>
    <cellStyle name="Comma 2 2 3 2 2 46 4" xfId="25337"/>
    <cellStyle name="Comma 2 2 3 2 2 47" xfId="847"/>
    <cellStyle name="Comma 2 2 3 2 2 47 2" xfId="18690"/>
    <cellStyle name="Comma 2 2 3 2 2 47 2 2" xfId="23118"/>
    <cellStyle name="Comma 2 2 3 2 2 47 2 3" xfId="27550"/>
    <cellStyle name="Comma 2 2 3 2 2 47 3" xfId="20906"/>
    <cellStyle name="Comma 2 2 3 2 2 47 4" xfId="25338"/>
    <cellStyle name="Comma 2 2 3 2 2 48" xfId="848"/>
    <cellStyle name="Comma 2 2 3 2 2 48 2" xfId="18691"/>
    <cellStyle name="Comma 2 2 3 2 2 48 2 2" xfId="23119"/>
    <cellStyle name="Comma 2 2 3 2 2 48 2 3" xfId="27551"/>
    <cellStyle name="Comma 2 2 3 2 2 48 3" xfId="20907"/>
    <cellStyle name="Comma 2 2 3 2 2 48 4" xfId="25339"/>
    <cellStyle name="Comma 2 2 3 2 2 49" xfId="849"/>
    <cellStyle name="Comma 2 2 3 2 2 49 2" xfId="18692"/>
    <cellStyle name="Comma 2 2 3 2 2 49 2 2" xfId="23120"/>
    <cellStyle name="Comma 2 2 3 2 2 49 2 3" xfId="27552"/>
    <cellStyle name="Comma 2 2 3 2 2 49 3" xfId="20908"/>
    <cellStyle name="Comma 2 2 3 2 2 49 4" xfId="25340"/>
    <cellStyle name="Comma 2 2 3 2 2 5" xfId="850"/>
    <cellStyle name="Comma 2 2 3 2 2 5 2" xfId="18693"/>
    <cellStyle name="Comma 2 2 3 2 2 5 2 2" xfId="23121"/>
    <cellStyle name="Comma 2 2 3 2 2 5 2 3" xfId="27553"/>
    <cellStyle name="Comma 2 2 3 2 2 5 3" xfId="20909"/>
    <cellStyle name="Comma 2 2 3 2 2 5 4" xfId="25341"/>
    <cellStyle name="Comma 2 2 3 2 2 50" xfId="851"/>
    <cellStyle name="Comma 2 2 3 2 2 50 2" xfId="18694"/>
    <cellStyle name="Comma 2 2 3 2 2 50 2 2" xfId="23122"/>
    <cellStyle name="Comma 2 2 3 2 2 50 2 3" xfId="27554"/>
    <cellStyle name="Comma 2 2 3 2 2 50 3" xfId="20910"/>
    <cellStyle name="Comma 2 2 3 2 2 50 4" xfId="25342"/>
    <cellStyle name="Comma 2 2 3 2 2 51" xfId="852"/>
    <cellStyle name="Comma 2 2 3 2 2 51 2" xfId="18695"/>
    <cellStyle name="Comma 2 2 3 2 2 51 2 2" xfId="23123"/>
    <cellStyle name="Comma 2 2 3 2 2 51 2 3" xfId="27555"/>
    <cellStyle name="Comma 2 2 3 2 2 51 3" xfId="20911"/>
    <cellStyle name="Comma 2 2 3 2 2 51 4" xfId="25343"/>
    <cellStyle name="Comma 2 2 3 2 2 52" xfId="853"/>
    <cellStyle name="Comma 2 2 3 2 2 52 2" xfId="18696"/>
    <cellStyle name="Comma 2 2 3 2 2 52 2 2" xfId="23124"/>
    <cellStyle name="Comma 2 2 3 2 2 52 2 3" xfId="27556"/>
    <cellStyle name="Comma 2 2 3 2 2 52 3" xfId="20912"/>
    <cellStyle name="Comma 2 2 3 2 2 52 4" xfId="25344"/>
    <cellStyle name="Comma 2 2 3 2 2 53" xfId="854"/>
    <cellStyle name="Comma 2 2 3 2 2 53 2" xfId="18697"/>
    <cellStyle name="Comma 2 2 3 2 2 53 2 2" xfId="23125"/>
    <cellStyle name="Comma 2 2 3 2 2 53 2 3" xfId="27557"/>
    <cellStyle name="Comma 2 2 3 2 2 53 3" xfId="20913"/>
    <cellStyle name="Comma 2 2 3 2 2 53 4" xfId="25345"/>
    <cellStyle name="Comma 2 2 3 2 2 54" xfId="855"/>
    <cellStyle name="Comma 2 2 3 2 2 54 2" xfId="18698"/>
    <cellStyle name="Comma 2 2 3 2 2 54 2 2" xfId="23126"/>
    <cellStyle name="Comma 2 2 3 2 2 54 2 3" xfId="27558"/>
    <cellStyle name="Comma 2 2 3 2 2 54 3" xfId="20914"/>
    <cellStyle name="Comma 2 2 3 2 2 54 4" xfId="25346"/>
    <cellStyle name="Comma 2 2 3 2 2 55" xfId="856"/>
    <cellStyle name="Comma 2 2 3 2 2 55 2" xfId="18699"/>
    <cellStyle name="Comma 2 2 3 2 2 55 2 2" xfId="23127"/>
    <cellStyle name="Comma 2 2 3 2 2 55 2 3" xfId="27559"/>
    <cellStyle name="Comma 2 2 3 2 2 55 3" xfId="20915"/>
    <cellStyle name="Comma 2 2 3 2 2 55 4" xfId="25347"/>
    <cellStyle name="Comma 2 2 3 2 2 56" xfId="857"/>
    <cellStyle name="Comma 2 2 3 2 2 56 2" xfId="18700"/>
    <cellStyle name="Comma 2 2 3 2 2 56 2 2" xfId="23128"/>
    <cellStyle name="Comma 2 2 3 2 2 56 2 3" xfId="27560"/>
    <cellStyle name="Comma 2 2 3 2 2 56 3" xfId="20916"/>
    <cellStyle name="Comma 2 2 3 2 2 56 4" xfId="25348"/>
    <cellStyle name="Comma 2 2 3 2 2 57" xfId="858"/>
    <cellStyle name="Comma 2 2 3 2 2 57 2" xfId="18701"/>
    <cellStyle name="Comma 2 2 3 2 2 57 2 2" xfId="23129"/>
    <cellStyle name="Comma 2 2 3 2 2 57 2 3" xfId="27561"/>
    <cellStyle name="Comma 2 2 3 2 2 57 3" xfId="20917"/>
    <cellStyle name="Comma 2 2 3 2 2 57 4" xfId="25349"/>
    <cellStyle name="Comma 2 2 3 2 2 58" xfId="859"/>
    <cellStyle name="Comma 2 2 3 2 2 58 2" xfId="18702"/>
    <cellStyle name="Comma 2 2 3 2 2 58 2 2" xfId="23130"/>
    <cellStyle name="Comma 2 2 3 2 2 58 2 3" xfId="27562"/>
    <cellStyle name="Comma 2 2 3 2 2 58 3" xfId="20918"/>
    <cellStyle name="Comma 2 2 3 2 2 58 4" xfId="25350"/>
    <cellStyle name="Comma 2 2 3 2 2 59" xfId="860"/>
    <cellStyle name="Comma 2 2 3 2 2 59 2" xfId="18703"/>
    <cellStyle name="Comma 2 2 3 2 2 59 2 2" xfId="23131"/>
    <cellStyle name="Comma 2 2 3 2 2 59 2 3" xfId="27563"/>
    <cellStyle name="Comma 2 2 3 2 2 59 3" xfId="20919"/>
    <cellStyle name="Comma 2 2 3 2 2 59 4" xfId="25351"/>
    <cellStyle name="Comma 2 2 3 2 2 6" xfId="861"/>
    <cellStyle name="Comma 2 2 3 2 2 6 2" xfId="18704"/>
    <cellStyle name="Comma 2 2 3 2 2 6 2 2" xfId="23132"/>
    <cellStyle name="Comma 2 2 3 2 2 6 2 3" xfId="27564"/>
    <cellStyle name="Comma 2 2 3 2 2 6 3" xfId="20920"/>
    <cellStyle name="Comma 2 2 3 2 2 6 4" xfId="25352"/>
    <cellStyle name="Comma 2 2 3 2 2 60" xfId="862"/>
    <cellStyle name="Comma 2 2 3 2 2 60 2" xfId="18705"/>
    <cellStyle name="Comma 2 2 3 2 2 60 2 2" xfId="23133"/>
    <cellStyle name="Comma 2 2 3 2 2 60 2 3" xfId="27565"/>
    <cellStyle name="Comma 2 2 3 2 2 60 3" xfId="20921"/>
    <cellStyle name="Comma 2 2 3 2 2 60 4" xfId="25353"/>
    <cellStyle name="Comma 2 2 3 2 2 61" xfId="863"/>
    <cellStyle name="Comma 2 2 3 2 2 61 2" xfId="18706"/>
    <cellStyle name="Comma 2 2 3 2 2 61 2 2" xfId="23134"/>
    <cellStyle name="Comma 2 2 3 2 2 61 2 3" xfId="27566"/>
    <cellStyle name="Comma 2 2 3 2 2 61 3" xfId="20922"/>
    <cellStyle name="Comma 2 2 3 2 2 61 4" xfId="25354"/>
    <cellStyle name="Comma 2 2 3 2 2 62" xfId="864"/>
    <cellStyle name="Comma 2 2 3 2 2 62 2" xfId="18707"/>
    <cellStyle name="Comma 2 2 3 2 2 62 2 2" xfId="23135"/>
    <cellStyle name="Comma 2 2 3 2 2 62 2 3" xfId="27567"/>
    <cellStyle name="Comma 2 2 3 2 2 62 3" xfId="20923"/>
    <cellStyle name="Comma 2 2 3 2 2 62 4" xfId="25355"/>
    <cellStyle name="Comma 2 2 3 2 2 63" xfId="865"/>
    <cellStyle name="Comma 2 2 3 2 2 63 2" xfId="18708"/>
    <cellStyle name="Comma 2 2 3 2 2 63 2 2" xfId="23136"/>
    <cellStyle name="Comma 2 2 3 2 2 63 2 3" xfId="27568"/>
    <cellStyle name="Comma 2 2 3 2 2 63 3" xfId="20924"/>
    <cellStyle name="Comma 2 2 3 2 2 63 4" xfId="25356"/>
    <cellStyle name="Comma 2 2 3 2 2 64" xfId="866"/>
    <cellStyle name="Comma 2 2 3 2 2 64 2" xfId="18709"/>
    <cellStyle name="Comma 2 2 3 2 2 64 2 2" xfId="23137"/>
    <cellStyle name="Comma 2 2 3 2 2 64 2 3" xfId="27569"/>
    <cellStyle name="Comma 2 2 3 2 2 64 3" xfId="20925"/>
    <cellStyle name="Comma 2 2 3 2 2 64 4" xfId="25357"/>
    <cellStyle name="Comma 2 2 3 2 2 65" xfId="867"/>
    <cellStyle name="Comma 2 2 3 2 2 65 2" xfId="18710"/>
    <cellStyle name="Comma 2 2 3 2 2 65 2 2" xfId="23138"/>
    <cellStyle name="Comma 2 2 3 2 2 65 2 3" xfId="27570"/>
    <cellStyle name="Comma 2 2 3 2 2 65 3" xfId="20926"/>
    <cellStyle name="Comma 2 2 3 2 2 65 4" xfId="25358"/>
    <cellStyle name="Comma 2 2 3 2 2 66" xfId="868"/>
    <cellStyle name="Comma 2 2 3 2 2 66 2" xfId="18711"/>
    <cellStyle name="Comma 2 2 3 2 2 66 2 2" xfId="23139"/>
    <cellStyle name="Comma 2 2 3 2 2 66 2 3" xfId="27571"/>
    <cellStyle name="Comma 2 2 3 2 2 66 3" xfId="20927"/>
    <cellStyle name="Comma 2 2 3 2 2 66 4" xfId="25359"/>
    <cellStyle name="Comma 2 2 3 2 2 67" xfId="869"/>
    <cellStyle name="Comma 2 2 3 2 2 67 2" xfId="18712"/>
    <cellStyle name="Comma 2 2 3 2 2 67 2 2" xfId="23140"/>
    <cellStyle name="Comma 2 2 3 2 2 67 2 3" xfId="27572"/>
    <cellStyle name="Comma 2 2 3 2 2 67 3" xfId="20928"/>
    <cellStyle name="Comma 2 2 3 2 2 67 4" xfId="25360"/>
    <cellStyle name="Comma 2 2 3 2 2 68" xfId="870"/>
    <cellStyle name="Comma 2 2 3 2 2 68 2" xfId="18713"/>
    <cellStyle name="Comma 2 2 3 2 2 68 2 2" xfId="23141"/>
    <cellStyle name="Comma 2 2 3 2 2 68 2 3" xfId="27573"/>
    <cellStyle name="Comma 2 2 3 2 2 68 3" xfId="20929"/>
    <cellStyle name="Comma 2 2 3 2 2 68 4" xfId="25361"/>
    <cellStyle name="Comma 2 2 3 2 2 69" xfId="12716"/>
    <cellStyle name="Comma 2 2 3 2 2 69 2" xfId="19792"/>
    <cellStyle name="Comma 2 2 3 2 2 69 2 2" xfId="24220"/>
    <cellStyle name="Comma 2 2 3 2 2 69 2 3" xfId="28652"/>
    <cellStyle name="Comma 2 2 3 2 2 69 3" xfId="22007"/>
    <cellStyle name="Comma 2 2 3 2 2 69 4" xfId="26439"/>
    <cellStyle name="Comma 2 2 3 2 2 7" xfId="871"/>
    <cellStyle name="Comma 2 2 3 2 2 7 2" xfId="18714"/>
    <cellStyle name="Comma 2 2 3 2 2 7 2 2" xfId="23142"/>
    <cellStyle name="Comma 2 2 3 2 2 7 2 3" xfId="27574"/>
    <cellStyle name="Comma 2 2 3 2 2 7 3" xfId="20930"/>
    <cellStyle name="Comma 2 2 3 2 2 7 4" xfId="25362"/>
    <cellStyle name="Comma 2 2 3 2 2 70" xfId="18582"/>
    <cellStyle name="Comma 2 2 3 2 2 70 2" xfId="23010"/>
    <cellStyle name="Comma 2 2 3 2 2 70 3" xfId="27442"/>
    <cellStyle name="Comma 2 2 3 2 2 71" xfId="20798"/>
    <cellStyle name="Comma 2 2 3 2 2 72" xfId="25230"/>
    <cellStyle name="Comma 2 2 3 2 2 8" xfId="872"/>
    <cellStyle name="Comma 2 2 3 2 2 8 2" xfId="18715"/>
    <cellStyle name="Comma 2 2 3 2 2 8 2 2" xfId="23143"/>
    <cellStyle name="Comma 2 2 3 2 2 8 2 3" xfId="27575"/>
    <cellStyle name="Comma 2 2 3 2 2 8 3" xfId="20931"/>
    <cellStyle name="Comma 2 2 3 2 2 8 4" xfId="25363"/>
    <cellStyle name="Comma 2 2 3 2 2 9" xfId="873"/>
    <cellStyle name="Comma 2 2 3 2 2 9 2" xfId="18716"/>
    <cellStyle name="Comma 2 2 3 2 2 9 2 2" xfId="23144"/>
    <cellStyle name="Comma 2 2 3 2 2 9 2 3" xfId="27576"/>
    <cellStyle name="Comma 2 2 3 2 2 9 3" xfId="20932"/>
    <cellStyle name="Comma 2 2 3 2 2 9 4" xfId="25364"/>
    <cellStyle name="Comma 2 2 3 2 20" xfId="874"/>
    <cellStyle name="Comma 2 2 3 2 20 2" xfId="12814"/>
    <cellStyle name="Comma 2 2 3 2 20 2 2" xfId="19860"/>
    <cellStyle name="Comma 2 2 3 2 20 2 2 2" xfId="24288"/>
    <cellStyle name="Comma 2 2 3 2 20 2 2 3" xfId="28720"/>
    <cellStyle name="Comma 2 2 3 2 20 2 3" xfId="22075"/>
    <cellStyle name="Comma 2 2 3 2 20 2 4" xfId="26507"/>
    <cellStyle name="Comma 2 2 3 2 20 3" xfId="18717"/>
    <cellStyle name="Comma 2 2 3 2 20 3 2" xfId="23145"/>
    <cellStyle name="Comma 2 2 3 2 20 3 3" xfId="27577"/>
    <cellStyle name="Comma 2 2 3 2 20 4" xfId="20933"/>
    <cellStyle name="Comma 2 2 3 2 20 5" xfId="25365"/>
    <cellStyle name="Comma 2 2 3 2 21" xfId="875"/>
    <cellStyle name="Comma 2 2 3 2 21 2" xfId="12815"/>
    <cellStyle name="Comma 2 2 3 2 21 2 2" xfId="19861"/>
    <cellStyle name="Comma 2 2 3 2 21 2 2 2" xfId="24289"/>
    <cellStyle name="Comma 2 2 3 2 21 2 2 3" xfId="28721"/>
    <cellStyle name="Comma 2 2 3 2 21 2 3" xfId="22076"/>
    <cellStyle name="Comma 2 2 3 2 21 2 4" xfId="26508"/>
    <cellStyle name="Comma 2 2 3 2 21 3" xfId="18718"/>
    <cellStyle name="Comma 2 2 3 2 21 3 2" xfId="23146"/>
    <cellStyle name="Comma 2 2 3 2 21 3 3" xfId="27578"/>
    <cellStyle name="Comma 2 2 3 2 21 4" xfId="20934"/>
    <cellStyle name="Comma 2 2 3 2 21 5" xfId="25366"/>
    <cellStyle name="Comma 2 2 3 2 22" xfId="876"/>
    <cellStyle name="Comma 2 2 3 2 22 2" xfId="12816"/>
    <cellStyle name="Comma 2 2 3 2 22 2 2" xfId="19862"/>
    <cellStyle name="Comma 2 2 3 2 22 2 2 2" xfId="24290"/>
    <cellStyle name="Comma 2 2 3 2 22 2 2 3" xfId="28722"/>
    <cellStyle name="Comma 2 2 3 2 22 2 3" xfId="22077"/>
    <cellStyle name="Comma 2 2 3 2 22 2 4" xfId="26509"/>
    <cellStyle name="Comma 2 2 3 2 22 3" xfId="18719"/>
    <cellStyle name="Comma 2 2 3 2 22 3 2" xfId="23147"/>
    <cellStyle name="Comma 2 2 3 2 22 3 3" xfId="27579"/>
    <cellStyle name="Comma 2 2 3 2 22 4" xfId="20935"/>
    <cellStyle name="Comma 2 2 3 2 22 5" xfId="25367"/>
    <cellStyle name="Comma 2 2 3 2 23" xfId="877"/>
    <cellStyle name="Comma 2 2 3 2 23 2" xfId="12817"/>
    <cellStyle name="Comma 2 2 3 2 23 2 2" xfId="19863"/>
    <cellStyle name="Comma 2 2 3 2 23 2 2 2" xfId="24291"/>
    <cellStyle name="Comma 2 2 3 2 23 2 2 3" xfId="28723"/>
    <cellStyle name="Comma 2 2 3 2 23 2 3" xfId="22078"/>
    <cellStyle name="Comma 2 2 3 2 23 2 4" xfId="26510"/>
    <cellStyle name="Comma 2 2 3 2 23 3" xfId="18720"/>
    <cellStyle name="Comma 2 2 3 2 23 3 2" xfId="23148"/>
    <cellStyle name="Comma 2 2 3 2 23 3 3" xfId="27580"/>
    <cellStyle name="Comma 2 2 3 2 23 4" xfId="20936"/>
    <cellStyle name="Comma 2 2 3 2 23 5" xfId="25368"/>
    <cellStyle name="Comma 2 2 3 2 24" xfId="878"/>
    <cellStyle name="Comma 2 2 3 2 24 2" xfId="12818"/>
    <cellStyle name="Comma 2 2 3 2 24 2 2" xfId="19864"/>
    <cellStyle name="Comma 2 2 3 2 24 2 2 2" xfId="24292"/>
    <cellStyle name="Comma 2 2 3 2 24 2 2 3" xfId="28724"/>
    <cellStyle name="Comma 2 2 3 2 24 2 3" xfId="22079"/>
    <cellStyle name="Comma 2 2 3 2 24 2 4" xfId="26511"/>
    <cellStyle name="Comma 2 2 3 2 24 3" xfId="18721"/>
    <cellStyle name="Comma 2 2 3 2 24 3 2" xfId="23149"/>
    <cellStyle name="Comma 2 2 3 2 24 3 3" xfId="27581"/>
    <cellStyle name="Comma 2 2 3 2 24 4" xfId="20937"/>
    <cellStyle name="Comma 2 2 3 2 24 5" xfId="25369"/>
    <cellStyle name="Comma 2 2 3 2 25" xfId="879"/>
    <cellStyle name="Comma 2 2 3 2 25 2" xfId="12819"/>
    <cellStyle name="Comma 2 2 3 2 25 2 2" xfId="19865"/>
    <cellStyle name="Comma 2 2 3 2 25 2 2 2" xfId="24293"/>
    <cellStyle name="Comma 2 2 3 2 25 2 2 3" xfId="28725"/>
    <cellStyle name="Comma 2 2 3 2 25 2 3" xfId="22080"/>
    <cellStyle name="Comma 2 2 3 2 25 2 4" xfId="26512"/>
    <cellStyle name="Comma 2 2 3 2 25 3" xfId="18722"/>
    <cellStyle name="Comma 2 2 3 2 25 3 2" xfId="23150"/>
    <cellStyle name="Comma 2 2 3 2 25 3 3" xfId="27582"/>
    <cellStyle name="Comma 2 2 3 2 25 4" xfId="20938"/>
    <cellStyle name="Comma 2 2 3 2 25 5" xfId="25370"/>
    <cellStyle name="Comma 2 2 3 2 26" xfId="880"/>
    <cellStyle name="Comma 2 2 3 2 26 2" xfId="12820"/>
    <cellStyle name="Comma 2 2 3 2 26 2 2" xfId="19866"/>
    <cellStyle name="Comma 2 2 3 2 26 2 2 2" xfId="24294"/>
    <cellStyle name="Comma 2 2 3 2 26 2 2 3" xfId="28726"/>
    <cellStyle name="Comma 2 2 3 2 26 2 3" xfId="22081"/>
    <cellStyle name="Comma 2 2 3 2 26 2 4" xfId="26513"/>
    <cellStyle name="Comma 2 2 3 2 26 3" xfId="18723"/>
    <cellStyle name="Comma 2 2 3 2 26 3 2" xfId="23151"/>
    <cellStyle name="Comma 2 2 3 2 26 3 3" xfId="27583"/>
    <cellStyle name="Comma 2 2 3 2 26 4" xfId="20939"/>
    <cellStyle name="Comma 2 2 3 2 26 5" xfId="25371"/>
    <cellStyle name="Comma 2 2 3 2 27" xfId="881"/>
    <cellStyle name="Comma 2 2 3 2 27 2" xfId="12821"/>
    <cellStyle name="Comma 2 2 3 2 27 2 2" xfId="19867"/>
    <cellStyle name="Comma 2 2 3 2 27 2 2 2" xfId="24295"/>
    <cellStyle name="Comma 2 2 3 2 27 2 2 3" xfId="28727"/>
    <cellStyle name="Comma 2 2 3 2 27 2 3" xfId="22082"/>
    <cellStyle name="Comma 2 2 3 2 27 2 4" xfId="26514"/>
    <cellStyle name="Comma 2 2 3 2 27 3" xfId="18724"/>
    <cellStyle name="Comma 2 2 3 2 27 3 2" xfId="23152"/>
    <cellStyle name="Comma 2 2 3 2 27 3 3" xfId="27584"/>
    <cellStyle name="Comma 2 2 3 2 27 4" xfId="20940"/>
    <cellStyle name="Comma 2 2 3 2 27 5" xfId="25372"/>
    <cellStyle name="Comma 2 2 3 2 28" xfId="882"/>
    <cellStyle name="Comma 2 2 3 2 28 2" xfId="12822"/>
    <cellStyle name="Comma 2 2 3 2 28 2 2" xfId="19868"/>
    <cellStyle name="Comma 2 2 3 2 28 2 2 2" xfId="24296"/>
    <cellStyle name="Comma 2 2 3 2 28 2 2 3" xfId="28728"/>
    <cellStyle name="Comma 2 2 3 2 28 2 3" xfId="22083"/>
    <cellStyle name="Comma 2 2 3 2 28 2 4" xfId="26515"/>
    <cellStyle name="Comma 2 2 3 2 28 3" xfId="18725"/>
    <cellStyle name="Comma 2 2 3 2 28 3 2" xfId="23153"/>
    <cellStyle name="Comma 2 2 3 2 28 3 3" xfId="27585"/>
    <cellStyle name="Comma 2 2 3 2 28 4" xfId="20941"/>
    <cellStyle name="Comma 2 2 3 2 28 5" xfId="25373"/>
    <cellStyle name="Comma 2 2 3 2 29" xfId="883"/>
    <cellStyle name="Comma 2 2 3 2 29 2" xfId="12823"/>
    <cellStyle name="Comma 2 2 3 2 29 2 2" xfId="19869"/>
    <cellStyle name="Comma 2 2 3 2 29 2 2 2" xfId="24297"/>
    <cellStyle name="Comma 2 2 3 2 29 2 2 3" xfId="28729"/>
    <cellStyle name="Comma 2 2 3 2 29 2 3" xfId="22084"/>
    <cellStyle name="Comma 2 2 3 2 29 2 4" xfId="26516"/>
    <cellStyle name="Comma 2 2 3 2 29 3" xfId="18726"/>
    <cellStyle name="Comma 2 2 3 2 29 3 2" xfId="23154"/>
    <cellStyle name="Comma 2 2 3 2 29 3 3" xfId="27586"/>
    <cellStyle name="Comma 2 2 3 2 29 4" xfId="20942"/>
    <cellStyle name="Comma 2 2 3 2 29 5" xfId="25374"/>
    <cellStyle name="Comma 2 2 3 2 3" xfId="884"/>
    <cellStyle name="Comma 2 2 3 2 3 2" xfId="12824"/>
    <cellStyle name="Comma 2 2 3 2 3 2 2" xfId="19870"/>
    <cellStyle name="Comma 2 2 3 2 3 2 2 2" xfId="24298"/>
    <cellStyle name="Comma 2 2 3 2 3 2 2 3" xfId="28730"/>
    <cellStyle name="Comma 2 2 3 2 3 2 3" xfId="22085"/>
    <cellStyle name="Comma 2 2 3 2 3 2 4" xfId="26517"/>
    <cellStyle name="Comma 2 2 3 2 3 3" xfId="18727"/>
    <cellStyle name="Comma 2 2 3 2 3 3 2" xfId="23155"/>
    <cellStyle name="Comma 2 2 3 2 3 3 3" xfId="27587"/>
    <cellStyle name="Comma 2 2 3 2 3 4" xfId="20943"/>
    <cellStyle name="Comma 2 2 3 2 3 5" xfId="25375"/>
    <cellStyle name="Comma 2 2 3 2 30" xfId="885"/>
    <cellStyle name="Comma 2 2 3 2 30 2" xfId="12825"/>
    <cellStyle name="Comma 2 2 3 2 30 2 2" xfId="19871"/>
    <cellStyle name="Comma 2 2 3 2 30 2 2 2" xfId="24299"/>
    <cellStyle name="Comma 2 2 3 2 30 2 2 3" xfId="28731"/>
    <cellStyle name="Comma 2 2 3 2 30 2 3" xfId="22086"/>
    <cellStyle name="Comma 2 2 3 2 30 2 4" xfId="26518"/>
    <cellStyle name="Comma 2 2 3 2 30 3" xfId="18728"/>
    <cellStyle name="Comma 2 2 3 2 30 3 2" xfId="23156"/>
    <cellStyle name="Comma 2 2 3 2 30 3 3" xfId="27588"/>
    <cellStyle name="Comma 2 2 3 2 30 4" xfId="20944"/>
    <cellStyle name="Comma 2 2 3 2 30 5" xfId="25376"/>
    <cellStyle name="Comma 2 2 3 2 31" xfId="886"/>
    <cellStyle name="Comma 2 2 3 2 31 2" xfId="12826"/>
    <cellStyle name="Comma 2 2 3 2 31 2 2" xfId="19872"/>
    <cellStyle name="Comma 2 2 3 2 31 2 2 2" xfId="24300"/>
    <cellStyle name="Comma 2 2 3 2 31 2 2 3" xfId="28732"/>
    <cellStyle name="Comma 2 2 3 2 31 2 3" xfId="22087"/>
    <cellStyle name="Comma 2 2 3 2 31 2 4" xfId="26519"/>
    <cellStyle name="Comma 2 2 3 2 31 3" xfId="18729"/>
    <cellStyle name="Comma 2 2 3 2 31 3 2" xfId="23157"/>
    <cellStyle name="Comma 2 2 3 2 31 3 3" xfId="27589"/>
    <cellStyle name="Comma 2 2 3 2 31 4" xfId="20945"/>
    <cellStyle name="Comma 2 2 3 2 31 5" xfId="25377"/>
    <cellStyle name="Comma 2 2 3 2 32" xfId="887"/>
    <cellStyle name="Comma 2 2 3 2 32 2" xfId="12827"/>
    <cellStyle name="Comma 2 2 3 2 32 2 2" xfId="19873"/>
    <cellStyle name="Comma 2 2 3 2 32 2 2 2" xfId="24301"/>
    <cellStyle name="Comma 2 2 3 2 32 2 2 3" xfId="28733"/>
    <cellStyle name="Comma 2 2 3 2 32 2 3" xfId="22088"/>
    <cellStyle name="Comma 2 2 3 2 32 2 4" xfId="26520"/>
    <cellStyle name="Comma 2 2 3 2 32 3" xfId="18730"/>
    <cellStyle name="Comma 2 2 3 2 32 3 2" xfId="23158"/>
    <cellStyle name="Comma 2 2 3 2 32 3 3" xfId="27590"/>
    <cellStyle name="Comma 2 2 3 2 32 4" xfId="20946"/>
    <cellStyle name="Comma 2 2 3 2 32 5" xfId="25378"/>
    <cellStyle name="Comma 2 2 3 2 33" xfId="888"/>
    <cellStyle name="Comma 2 2 3 2 33 2" xfId="12828"/>
    <cellStyle name="Comma 2 2 3 2 33 2 2" xfId="19874"/>
    <cellStyle name="Comma 2 2 3 2 33 2 2 2" xfId="24302"/>
    <cellStyle name="Comma 2 2 3 2 33 2 2 3" xfId="28734"/>
    <cellStyle name="Comma 2 2 3 2 33 2 3" xfId="22089"/>
    <cellStyle name="Comma 2 2 3 2 33 2 4" xfId="26521"/>
    <cellStyle name="Comma 2 2 3 2 33 3" xfId="18731"/>
    <cellStyle name="Comma 2 2 3 2 33 3 2" xfId="23159"/>
    <cellStyle name="Comma 2 2 3 2 33 3 3" xfId="27591"/>
    <cellStyle name="Comma 2 2 3 2 33 4" xfId="20947"/>
    <cellStyle name="Comma 2 2 3 2 33 5" xfId="25379"/>
    <cellStyle name="Comma 2 2 3 2 34" xfId="889"/>
    <cellStyle name="Comma 2 2 3 2 34 2" xfId="12829"/>
    <cellStyle name="Comma 2 2 3 2 34 2 2" xfId="19875"/>
    <cellStyle name="Comma 2 2 3 2 34 2 2 2" xfId="24303"/>
    <cellStyle name="Comma 2 2 3 2 34 2 2 3" xfId="28735"/>
    <cellStyle name="Comma 2 2 3 2 34 2 3" xfId="22090"/>
    <cellStyle name="Comma 2 2 3 2 34 2 4" xfId="26522"/>
    <cellStyle name="Comma 2 2 3 2 34 3" xfId="18732"/>
    <cellStyle name="Comma 2 2 3 2 34 3 2" xfId="23160"/>
    <cellStyle name="Comma 2 2 3 2 34 3 3" xfId="27592"/>
    <cellStyle name="Comma 2 2 3 2 34 4" xfId="20948"/>
    <cellStyle name="Comma 2 2 3 2 34 5" xfId="25380"/>
    <cellStyle name="Comma 2 2 3 2 35" xfId="890"/>
    <cellStyle name="Comma 2 2 3 2 35 2" xfId="12830"/>
    <cellStyle name="Comma 2 2 3 2 35 2 2" xfId="19876"/>
    <cellStyle name="Comma 2 2 3 2 35 2 2 2" xfId="24304"/>
    <cellStyle name="Comma 2 2 3 2 35 2 2 3" xfId="28736"/>
    <cellStyle name="Comma 2 2 3 2 35 2 3" xfId="22091"/>
    <cellStyle name="Comma 2 2 3 2 35 2 4" xfId="26523"/>
    <cellStyle name="Comma 2 2 3 2 35 3" xfId="18733"/>
    <cellStyle name="Comma 2 2 3 2 35 3 2" xfId="23161"/>
    <cellStyle name="Comma 2 2 3 2 35 3 3" xfId="27593"/>
    <cellStyle name="Comma 2 2 3 2 35 4" xfId="20949"/>
    <cellStyle name="Comma 2 2 3 2 35 5" xfId="25381"/>
    <cellStyle name="Comma 2 2 3 2 36" xfId="891"/>
    <cellStyle name="Comma 2 2 3 2 36 2" xfId="12831"/>
    <cellStyle name="Comma 2 2 3 2 36 2 2" xfId="19877"/>
    <cellStyle name="Comma 2 2 3 2 36 2 2 2" xfId="24305"/>
    <cellStyle name="Comma 2 2 3 2 36 2 2 3" xfId="28737"/>
    <cellStyle name="Comma 2 2 3 2 36 2 3" xfId="22092"/>
    <cellStyle name="Comma 2 2 3 2 36 2 4" xfId="26524"/>
    <cellStyle name="Comma 2 2 3 2 36 3" xfId="18734"/>
    <cellStyle name="Comma 2 2 3 2 36 3 2" xfId="23162"/>
    <cellStyle name="Comma 2 2 3 2 36 3 3" xfId="27594"/>
    <cellStyle name="Comma 2 2 3 2 36 4" xfId="20950"/>
    <cellStyle name="Comma 2 2 3 2 36 5" xfId="25382"/>
    <cellStyle name="Comma 2 2 3 2 37" xfId="892"/>
    <cellStyle name="Comma 2 2 3 2 37 2" xfId="12832"/>
    <cellStyle name="Comma 2 2 3 2 37 2 2" xfId="19878"/>
    <cellStyle name="Comma 2 2 3 2 37 2 2 2" xfId="24306"/>
    <cellStyle name="Comma 2 2 3 2 37 2 2 3" xfId="28738"/>
    <cellStyle name="Comma 2 2 3 2 37 2 3" xfId="22093"/>
    <cellStyle name="Comma 2 2 3 2 37 2 4" xfId="26525"/>
    <cellStyle name="Comma 2 2 3 2 37 3" xfId="18735"/>
    <cellStyle name="Comma 2 2 3 2 37 3 2" xfId="23163"/>
    <cellStyle name="Comma 2 2 3 2 37 3 3" xfId="27595"/>
    <cellStyle name="Comma 2 2 3 2 37 4" xfId="20951"/>
    <cellStyle name="Comma 2 2 3 2 37 5" xfId="25383"/>
    <cellStyle name="Comma 2 2 3 2 38" xfId="893"/>
    <cellStyle name="Comma 2 2 3 2 38 2" xfId="12833"/>
    <cellStyle name="Comma 2 2 3 2 38 2 2" xfId="19879"/>
    <cellStyle name="Comma 2 2 3 2 38 2 2 2" xfId="24307"/>
    <cellStyle name="Comma 2 2 3 2 38 2 2 3" xfId="28739"/>
    <cellStyle name="Comma 2 2 3 2 38 2 3" xfId="22094"/>
    <cellStyle name="Comma 2 2 3 2 38 2 4" xfId="26526"/>
    <cellStyle name="Comma 2 2 3 2 38 3" xfId="18736"/>
    <cellStyle name="Comma 2 2 3 2 38 3 2" xfId="23164"/>
    <cellStyle name="Comma 2 2 3 2 38 3 3" xfId="27596"/>
    <cellStyle name="Comma 2 2 3 2 38 4" xfId="20952"/>
    <cellStyle name="Comma 2 2 3 2 38 5" xfId="25384"/>
    <cellStyle name="Comma 2 2 3 2 39" xfId="894"/>
    <cellStyle name="Comma 2 2 3 2 39 2" xfId="12834"/>
    <cellStyle name="Comma 2 2 3 2 39 2 2" xfId="19880"/>
    <cellStyle name="Comma 2 2 3 2 39 2 2 2" xfId="24308"/>
    <cellStyle name="Comma 2 2 3 2 39 2 2 3" xfId="28740"/>
    <cellStyle name="Comma 2 2 3 2 39 2 3" xfId="22095"/>
    <cellStyle name="Comma 2 2 3 2 39 2 4" xfId="26527"/>
    <cellStyle name="Comma 2 2 3 2 39 3" xfId="18737"/>
    <cellStyle name="Comma 2 2 3 2 39 3 2" xfId="23165"/>
    <cellStyle name="Comma 2 2 3 2 39 3 3" xfId="27597"/>
    <cellStyle name="Comma 2 2 3 2 39 4" xfId="20953"/>
    <cellStyle name="Comma 2 2 3 2 39 5" xfId="25385"/>
    <cellStyle name="Comma 2 2 3 2 4" xfId="895"/>
    <cellStyle name="Comma 2 2 3 2 4 2" xfId="12835"/>
    <cellStyle name="Comma 2 2 3 2 4 2 2" xfId="19881"/>
    <cellStyle name="Comma 2 2 3 2 4 2 2 2" xfId="24309"/>
    <cellStyle name="Comma 2 2 3 2 4 2 2 3" xfId="28741"/>
    <cellStyle name="Comma 2 2 3 2 4 2 3" xfId="22096"/>
    <cellStyle name="Comma 2 2 3 2 4 2 4" xfId="26528"/>
    <cellStyle name="Comma 2 2 3 2 4 3" xfId="18738"/>
    <cellStyle name="Comma 2 2 3 2 4 3 2" xfId="23166"/>
    <cellStyle name="Comma 2 2 3 2 4 3 3" xfId="27598"/>
    <cellStyle name="Comma 2 2 3 2 4 4" xfId="20954"/>
    <cellStyle name="Comma 2 2 3 2 4 5" xfId="25386"/>
    <cellStyle name="Comma 2 2 3 2 40" xfId="896"/>
    <cellStyle name="Comma 2 2 3 2 40 2" xfId="12836"/>
    <cellStyle name="Comma 2 2 3 2 40 2 2" xfId="19882"/>
    <cellStyle name="Comma 2 2 3 2 40 2 2 2" xfId="24310"/>
    <cellStyle name="Comma 2 2 3 2 40 2 2 3" xfId="28742"/>
    <cellStyle name="Comma 2 2 3 2 40 2 3" xfId="22097"/>
    <cellStyle name="Comma 2 2 3 2 40 2 4" xfId="26529"/>
    <cellStyle name="Comma 2 2 3 2 40 3" xfId="18739"/>
    <cellStyle name="Comma 2 2 3 2 40 3 2" xfId="23167"/>
    <cellStyle name="Comma 2 2 3 2 40 3 3" xfId="27599"/>
    <cellStyle name="Comma 2 2 3 2 40 4" xfId="20955"/>
    <cellStyle name="Comma 2 2 3 2 40 5" xfId="25387"/>
    <cellStyle name="Comma 2 2 3 2 41" xfId="897"/>
    <cellStyle name="Comma 2 2 3 2 41 2" xfId="12837"/>
    <cellStyle name="Comma 2 2 3 2 41 2 2" xfId="19883"/>
    <cellStyle name="Comma 2 2 3 2 41 2 2 2" xfId="24311"/>
    <cellStyle name="Comma 2 2 3 2 41 2 2 3" xfId="28743"/>
    <cellStyle name="Comma 2 2 3 2 41 2 3" xfId="22098"/>
    <cellStyle name="Comma 2 2 3 2 41 2 4" xfId="26530"/>
    <cellStyle name="Comma 2 2 3 2 41 3" xfId="18740"/>
    <cellStyle name="Comma 2 2 3 2 41 3 2" xfId="23168"/>
    <cellStyle name="Comma 2 2 3 2 41 3 3" xfId="27600"/>
    <cellStyle name="Comma 2 2 3 2 41 4" xfId="20956"/>
    <cellStyle name="Comma 2 2 3 2 41 5" xfId="25388"/>
    <cellStyle name="Comma 2 2 3 2 42" xfId="898"/>
    <cellStyle name="Comma 2 2 3 2 42 2" xfId="12838"/>
    <cellStyle name="Comma 2 2 3 2 42 2 2" xfId="19884"/>
    <cellStyle name="Comma 2 2 3 2 42 2 2 2" xfId="24312"/>
    <cellStyle name="Comma 2 2 3 2 42 2 2 3" xfId="28744"/>
    <cellStyle name="Comma 2 2 3 2 42 2 3" xfId="22099"/>
    <cellStyle name="Comma 2 2 3 2 42 2 4" xfId="26531"/>
    <cellStyle name="Comma 2 2 3 2 42 3" xfId="18741"/>
    <cellStyle name="Comma 2 2 3 2 42 3 2" xfId="23169"/>
    <cellStyle name="Comma 2 2 3 2 42 3 3" xfId="27601"/>
    <cellStyle name="Comma 2 2 3 2 42 4" xfId="20957"/>
    <cellStyle name="Comma 2 2 3 2 42 5" xfId="25389"/>
    <cellStyle name="Comma 2 2 3 2 43" xfId="899"/>
    <cellStyle name="Comma 2 2 3 2 43 2" xfId="12839"/>
    <cellStyle name="Comma 2 2 3 2 43 2 2" xfId="19885"/>
    <cellStyle name="Comma 2 2 3 2 43 2 2 2" xfId="24313"/>
    <cellStyle name="Comma 2 2 3 2 43 2 2 3" xfId="28745"/>
    <cellStyle name="Comma 2 2 3 2 43 2 3" xfId="22100"/>
    <cellStyle name="Comma 2 2 3 2 43 2 4" xfId="26532"/>
    <cellStyle name="Comma 2 2 3 2 43 3" xfId="18742"/>
    <cellStyle name="Comma 2 2 3 2 43 3 2" xfId="23170"/>
    <cellStyle name="Comma 2 2 3 2 43 3 3" xfId="27602"/>
    <cellStyle name="Comma 2 2 3 2 43 4" xfId="20958"/>
    <cellStyle name="Comma 2 2 3 2 43 5" xfId="25390"/>
    <cellStyle name="Comma 2 2 3 2 44" xfId="900"/>
    <cellStyle name="Comma 2 2 3 2 44 2" xfId="12840"/>
    <cellStyle name="Comma 2 2 3 2 44 2 2" xfId="19886"/>
    <cellStyle name="Comma 2 2 3 2 44 2 2 2" xfId="24314"/>
    <cellStyle name="Comma 2 2 3 2 44 2 2 3" xfId="28746"/>
    <cellStyle name="Comma 2 2 3 2 44 2 3" xfId="22101"/>
    <cellStyle name="Comma 2 2 3 2 44 2 4" xfId="26533"/>
    <cellStyle name="Comma 2 2 3 2 44 3" xfId="18743"/>
    <cellStyle name="Comma 2 2 3 2 44 3 2" xfId="23171"/>
    <cellStyle name="Comma 2 2 3 2 44 3 3" xfId="27603"/>
    <cellStyle name="Comma 2 2 3 2 44 4" xfId="20959"/>
    <cellStyle name="Comma 2 2 3 2 44 5" xfId="25391"/>
    <cellStyle name="Comma 2 2 3 2 45" xfId="901"/>
    <cellStyle name="Comma 2 2 3 2 45 2" xfId="12841"/>
    <cellStyle name="Comma 2 2 3 2 45 2 2" xfId="19887"/>
    <cellStyle name="Comma 2 2 3 2 45 2 2 2" xfId="24315"/>
    <cellStyle name="Comma 2 2 3 2 45 2 2 3" xfId="28747"/>
    <cellStyle name="Comma 2 2 3 2 45 2 3" xfId="22102"/>
    <cellStyle name="Comma 2 2 3 2 45 2 4" xfId="26534"/>
    <cellStyle name="Comma 2 2 3 2 45 3" xfId="18744"/>
    <cellStyle name="Comma 2 2 3 2 45 3 2" xfId="23172"/>
    <cellStyle name="Comma 2 2 3 2 45 3 3" xfId="27604"/>
    <cellStyle name="Comma 2 2 3 2 45 4" xfId="20960"/>
    <cellStyle name="Comma 2 2 3 2 45 5" xfId="25392"/>
    <cellStyle name="Comma 2 2 3 2 46" xfId="902"/>
    <cellStyle name="Comma 2 2 3 2 46 2" xfId="12842"/>
    <cellStyle name="Comma 2 2 3 2 46 2 2" xfId="19888"/>
    <cellStyle name="Comma 2 2 3 2 46 2 2 2" xfId="24316"/>
    <cellStyle name="Comma 2 2 3 2 46 2 2 3" xfId="28748"/>
    <cellStyle name="Comma 2 2 3 2 46 2 3" xfId="22103"/>
    <cellStyle name="Comma 2 2 3 2 46 2 4" xfId="26535"/>
    <cellStyle name="Comma 2 2 3 2 46 3" xfId="18745"/>
    <cellStyle name="Comma 2 2 3 2 46 3 2" xfId="23173"/>
    <cellStyle name="Comma 2 2 3 2 46 3 3" xfId="27605"/>
    <cellStyle name="Comma 2 2 3 2 46 4" xfId="20961"/>
    <cellStyle name="Comma 2 2 3 2 46 5" xfId="25393"/>
    <cellStyle name="Comma 2 2 3 2 47" xfId="903"/>
    <cellStyle name="Comma 2 2 3 2 47 2" xfId="12843"/>
    <cellStyle name="Comma 2 2 3 2 47 2 2" xfId="19889"/>
    <cellStyle name="Comma 2 2 3 2 47 2 2 2" xfId="24317"/>
    <cellStyle name="Comma 2 2 3 2 47 2 2 3" xfId="28749"/>
    <cellStyle name="Comma 2 2 3 2 47 2 3" xfId="22104"/>
    <cellStyle name="Comma 2 2 3 2 47 2 4" xfId="26536"/>
    <cellStyle name="Comma 2 2 3 2 47 3" xfId="18746"/>
    <cellStyle name="Comma 2 2 3 2 47 3 2" xfId="23174"/>
    <cellStyle name="Comma 2 2 3 2 47 3 3" xfId="27606"/>
    <cellStyle name="Comma 2 2 3 2 47 4" xfId="20962"/>
    <cellStyle name="Comma 2 2 3 2 47 5" xfId="25394"/>
    <cellStyle name="Comma 2 2 3 2 48" xfId="904"/>
    <cellStyle name="Comma 2 2 3 2 48 2" xfId="12844"/>
    <cellStyle name="Comma 2 2 3 2 48 2 2" xfId="19890"/>
    <cellStyle name="Comma 2 2 3 2 48 2 2 2" xfId="24318"/>
    <cellStyle name="Comma 2 2 3 2 48 2 2 3" xfId="28750"/>
    <cellStyle name="Comma 2 2 3 2 48 2 3" xfId="22105"/>
    <cellStyle name="Comma 2 2 3 2 48 2 4" xfId="26537"/>
    <cellStyle name="Comma 2 2 3 2 48 3" xfId="18747"/>
    <cellStyle name="Comma 2 2 3 2 48 3 2" xfId="23175"/>
    <cellStyle name="Comma 2 2 3 2 48 3 3" xfId="27607"/>
    <cellStyle name="Comma 2 2 3 2 48 4" xfId="20963"/>
    <cellStyle name="Comma 2 2 3 2 48 5" xfId="25395"/>
    <cellStyle name="Comma 2 2 3 2 49" xfId="905"/>
    <cellStyle name="Comma 2 2 3 2 49 2" xfId="12845"/>
    <cellStyle name="Comma 2 2 3 2 49 2 2" xfId="19891"/>
    <cellStyle name="Comma 2 2 3 2 49 2 2 2" xfId="24319"/>
    <cellStyle name="Comma 2 2 3 2 49 2 2 3" xfId="28751"/>
    <cellStyle name="Comma 2 2 3 2 49 2 3" xfId="22106"/>
    <cellStyle name="Comma 2 2 3 2 49 2 4" xfId="26538"/>
    <cellStyle name="Comma 2 2 3 2 49 3" xfId="18748"/>
    <cellStyle name="Comma 2 2 3 2 49 3 2" xfId="23176"/>
    <cellStyle name="Comma 2 2 3 2 49 3 3" xfId="27608"/>
    <cellStyle name="Comma 2 2 3 2 49 4" xfId="20964"/>
    <cellStyle name="Comma 2 2 3 2 49 5" xfId="25396"/>
    <cellStyle name="Comma 2 2 3 2 5" xfId="906"/>
    <cellStyle name="Comma 2 2 3 2 5 2" xfId="12846"/>
    <cellStyle name="Comma 2 2 3 2 5 2 2" xfId="19892"/>
    <cellStyle name="Comma 2 2 3 2 5 2 2 2" xfId="24320"/>
    <cellStyle name="Comma 2 2 3 2 5 2 2 3" xfId="28752"/>
    <cellStyle name="Comma 2 2 3 2 5 2 3" xfId="22107"/>
    <cellStyle name="Comma 2 2 3 2 5 2 4" xfId="26539"/>
    <cellStyle name="Comma 2 2 3 2 5 3" xfId="18749"/>
    <cellStyle name="Comma 2 2 3 2 5 3 2" xfId="23177"/>
    <cellStyle name="Comma 2 2 3 2 5 3 3" xfId="27609"/>
    <cellStyle name="Comma 2 2 3 2 5 4" xfId="20965"/>
    <cellStyle name="Comma 2 2 3 2 5 5" xfId="25397"/>
    <cellStyle name="Comma 2 2 3 2 50" xfId="907"/>
    <cellStyle name="Comma 2 2 3 2 50 2" xfId="12847"/>
    <cellStyle name="Comma 2 2 3 2 50 2 2" xfId="19893"/>
    <cellStyle name="Comma 2 2 3 2 50 2 2 2" xfId="24321"/>
    <cellStyle name="Comma 2 2 3 2 50 2 2 3" xfId="28753"/>
    <cellStyle name="Comma 2 2 3 2 50 2 3" xfId="22108"/>
    <cellStyle name="Comma 2 2 3 2 50 2 4" xfId="26540"/>
    <cellStyle name="Comma 2 2 3 2 50 3" xfId="18750"/>
    <cellStyle name="Comma 2 2 3 2 50 3 2" xfId="23178"/>
    <cellStyle name="Comma 2 2 3 2 50 3 3" xfId="27610"/>
    <cellStyle name="Comma 2 2 3 2 50 4" xfId="20966"/>
    <cellStyle name="Comma 2 2 3 2 50 5" xfId="25398"/>
    <cellStyle name="Comma 2 2 3 2 51" xfId="908"/>
    <cellStyle name="Comma 2 2 3 2 51 2" xfId="12848"/>
    <cellStyle name="Comma 2 2 3 2 51 2 2" xfId="19894"/>
    <cellStyle name="Comma 2 2 3 2 51 2 2 2" xfId="24322"/>
    <cellStyle name="Comma 2 2 3 2 51 2 2 3" xfId="28754"/>
    <cellStyle name="Comma 2 2 3 2 51 2 3" xfId="22109"/>
    <cellStyle name="Comma 2 2 3 2 51 2 4" xfId="26541"/>
    <cellStyle name="Comma 2 2 3 2 51 3" xfId="18751"/>
    <cellStyle name="Comma 2 2 3 2 51 3 2" xfId="23179"/>
    <cellStyle name="Comma 2 2 3 2 51 3 3" xfId="27611"/>
    <cellStyle name="Comma 2 2 3 2 51 4" xfId="20967"/>
    <cellStyle name="Comma 2 2 3 2 51 5" xfId="25399"/>
    <cellStyle name="Comma 2 2 3 2 52" xfId="909"/>
    <cellStyle name="Comma 2 2 3 2 52 2" xfId="12849"/>
    <cellStyle name="Comma 2 2 3 2 52 2 2" xfId="19895"/>
    <cellStyle name="Comma 2 2 3 2 52 2 2 2" xfId="24323"/>
    <cellStyle name="Comma 2 2 3 2 52 2 2 3" xfId="28755"/>
    <cellStyle name="Comma 2 2 3 2 52 2 3" xfId="22110"/>
    <cellStyle name="Comma 2 2 3 2 52 2 4" xfId="26542"/>
    <cellStyle name="Comma 2 2 3 2 52 3" xfId="18752"/>
    <cellStyle name="Comma 2 2 3 2 52 3 2" xfId="23180"/>
    <cellStyle name="Comma 2 2 3 2 52 3 3" xfId="27612"/>
    <cellStyle name="Comma 2 2 3 2 52 4" xfId="20968"/>
    <cellStyle name="Comma 2 2 3 2 52 5" xfId="25400"/>
    <cellStyle name="Comma 2 2 3 2 53" xfId="910"/>
    <cellStyle name="Comma 2 2 3 2 53 2" xfId="12850"/>
    <cellStyle name="Comma 2 2 3 2 53 2 2" xfId="19896"/>
    <cellStyle name="Comma 2 2 3 2 53 2 2 2" xfId="24324"/>
    <cellStyle name="Comma 2 2 3 2 53 2 2 3" xfId="28756"/>
    <cellStyle name="Comma 2 2 3 2 53 2 3" xfId="22111"/>
    <cellStyle name="Comma 2 2 3 2 53 2 4" xfId="26543"/>
    <cellStyle name="Comma 2 2 3 2 53 3" xfId="18753"/>
    <cellStyle name="Comma 2 2 3 2 53 3 2" xfId="23181"/>
    <cellStyle name="Comma 2 2 3 2 53 3 3" xfId="27613"/>
    <cellStyle name="Comma 2 2 3 2 53 4" xfId="20969"/>
    <cellStyle name="Comma 2 2 3 2 53 5" xfId="25401"/>
    <cellStyle name="Comma 2 2 3 2 54" xfId="911"/>
    <cellStyle name="Comma 2 2 3 2 54 2" xfId="12851"/>
    <cellStyle name="Comma 2 2 3 2 54 2 2" xfId="19897"/>
    <cellStyle name="Comma 2 2 3 2 54 2 2 2" xfId="24325"/>
    <cellStyle name="Comma 2 2 3 2 54 2 2 3" xfId="28757"/>
    <cellStyle name="Comma 2 2 3 2 54 2 3" xfId="22112"/>
    <cellStyle name="Comma 2 2 3 2 54 2 4" xfId="26544"/>
    <cellStyle name="Comma 2 2 3 2 54 3" xfId="18754"/>
    <cellStyle name="Comma 2 2 3 2 54 3 2" xfId="23182"/>
    <cellStyle name="Comma 2 2 3 2 54 3 3" xfId="27614"/>
    <cellStyle name="Comma 2 2 3 2 54 4" xfId="20970"/>
    <cellStyle name="Comma 2 2 3 2 54 5" xfId="25402"/>
    <cellStyle name="Comma 2 2 3 2 55" xfId="912"/>
    <cellStyle name="Comma 2 2 3 2 55 2" xfId="12852"/>
    <cellStyle name="Comma 2 2 3 2 55 2 2" xfId="19898"/>
    <cellStyle name="Comma 2 2 3 2 55 2 2 2" xfId="24326"/>
    <cellStyle name="Comma 2 2 3 2 55 2 2 3" xfId="28758"/>
    <cellStyle name="Comma 2 2 3 2 55 2 3" xfId="22113"/>
    <cellStyle name="Comma 2 2 3 2 55 2 4" xfId="26545"/>
    <cellStyle name="Comma 2 2 3 2 55 3" xfId="18755"/>
    <cellStyle name="Comma 2 2 3 2 55 3 2" xfId="23183"/>
    <cellStyle name="Comma 2 2 3 2 55 3 3" xfId="27615"/>
    <cellStyle name="Comma 2 2 3 2 55 4" xfId="20971"/>
    <cellStyle name="Comma 2 2 3 2 55 5" xfId="25403"/>
    <cellStyle name="Comma 2 2 3 2 56" xfId="913"/>
    <cellStyle name="Comma 2 2 3 2 56 2" xfId="12853"/>
    <cellStyle name="Comma 2 2 3 2 56 2 2" xfId="19899"/>
    <cellStyle name="Comma 2 2 3 2 56 2 2 2" xfId="24327"/>
    <cellStyle name="Comma 2 2 3 2 56 2 2 3" xfId="28759"/>
    <cellStyle name="Comma 2 2 3 2 56 2 3" xfId="22114"/>
    <cellStyle name="Comma 2 2 3 2 56 2 4" xfId="26546"/>
    <cellStyle name="Comma 2 2 3 2 56 3" xfId="18756"/>
    <cellStyle name="Comma 2 2 3 2 56 3 2" xfId="23184"/>
    <cellStyle name="Comma 2 2 3 2 56 3 3" xfId="27616"/>
    <cellStyle name="Comma 2 2 3 2 56 4" xfId="20972"/>
    <cellStyle name="Comma 2 2 3 2 56 5" xfId="25404"/>
    <cellStyle name="Comma 2 2 3 2 57" xfId="914"/>
    <cellStyle name="Comma 2 2 3 2 57 2" xfId="12854"/>
    <cellStyle name="Comma 2 2 3 2 57 2 2" xfId="19900"/>
    <cellStyle name="Comma 2 2 3 2 57 2 2 2" xfId="24328"/>
    <cellStyle name="Comma 2 2 3 2 57 2 2 3" xfId="28760"/>
    <cellStyle name="Comma 2 2 3 2 57 2 3" xfId="22115"/>
    <cellStyle name="Comma 2 2 3 2 57 2 4" xfId="26547"/>
    <cellStyle name="Comma 2 2 3 2 57 3" xfId="18757"/>
    <cellStyle name="Comma 2 2 3 2 57 3 2" xfId="23185"/>
    <cellStyle name="Comma 2 2 3 2 57 3 3" xfId="27617"/>
    <cellStyle name="Comma 2 2 3 2 57 4" xfId="20973"/>
    <cellStyle name="Comma 2 2 3 2 57 5" xfId="25405"/>
    <cellStyle name="Comma 2 2 3 2 58" xfId="915"/>
    <cellStyle name="Comma 2 2 3 2 58 2" xfId="12855"/>
    <cellStyle name="Comma 2 2 3 2 58 2 2" xfId="19901"/>
    <cellStyle name="Comma 2 2 3 2 58 2 2 2" xfId="24329"/>
    <cellStyle name="Comma 2 2 3 2 58 2 2 3" xfId="28761"/>
    <cellStyle name="Comma 2 2 3 2 58 2 3" xfId="22116"/>
    <cellStyle name="Comma 2 2 3 2 58 2 4" xfId="26548"/>
    <cellStyle name="Comma 2 2 3 2 58 3" xfId="18758"/>
    <cellStyle name="Comma 2 2 3 2 58 3 2" xfId="23186"/>
    <cellStyle name="Comma 2 2 3 2 58 3 3" xfId="27618"/>
    <cellStyle name="Comma 2 2 3 2 58 4" xfId="20974"/>
    <cellStyle name="Comma 2 2 3 2 58 5" xfId="25406"/>
    <cellStyle name="Comma 2 2 3 2 59" xfId="916"/>
    <cellStyle name="Comma 2 2 3 2 59 2" xfId="12856"/>
    <cellStyle name="Comma 2 2 3 2 59 2 2" xfId="19902"/>
    <cellStyle name="Comma 2 2 3 2 59 2 2 2" xfId="24330"/>
    <cellStyle name="Comma 2 2 3 2 59 2 2 3" xfId="28762"/>
    <cellStyle name="Comma 2 2 3 2 59 2 3" xfId="22117"/>
    <cellStyle name="Comma 2 2 3 2 59 2 4" xfId="26549"/>
    <cellStyle name="Comma 2 2 3 2 59 3" xfId="18759"/>
    <cellStyle name="Comma 2 2 3 2 59 3 2" xfId="23187"/>
    <cellStyle name="Comma 2 2 3 2 59 3 3" xfId="27619"/>
    <cellStyle name="Comma 2 2 3 2 59 4" xfId="20975"/>
    <cellStyle name="Comma 2 2 3 2 59 5" xfId="25407"/>
    <cellStyle name="Comma 2 2 3 2 6" xfId="917"/>
    <cellStyle name="Comma 2 2 3 2 6 2" xfId="12857"/>
    <cellStyle name="Comma 2 2 3 2 6 2 2" xfId="19903"/>
    <cellStyle name="Comma 2 2 3 2 6 2 2 2" xfId="24331"/>
    <cellStyle name="Comma 2 2 3 2 6 2 2 3" xfId="28763"/>
    <cellStyle name="Comma 2 2 3 2 6 2 3" xfId="22118"/>
    <cellStyle name="Comma 2 2 3 2 6 2 4" xfId="26550"/>
    <cellStyle name="Comma 2 2 3 2 6 3" xfId="18760"/>
    <cellStyle name="Comma 2 2 3 2 6 3 2" xfId="23188"/>
    <cellStyle name="Comma 2 2 3 2 6 3 3" xfId="27620"/>
    <cellStyle name="Comma 2 2 3 2 6 4" xfId="20976"/>
    <cellStyle name="Comma 2 2 3 2 6 5" xfId="25408"/>
    <cellStyle name="Comma 2 2 3 2 60" xfId="918"/>
    <cellStyle name="Comma 2 2 3 2 60 2" xfId="12858"/>
    <cellStyle name="Comma 2 2 3 2 60 2 2" xfId="19904"/>
    <cellStyle name="Comma 2 2 3 2 60 2 2 2" xfId="24332"/>
    <cellStyle name="Comma 2 2 3 2 60 2 2 3" xfId="28764"/>
    <cellStyle name="Comma 2 2 3 2 60 2 3" xfId="22119"/>
    <cellStyle name="Comma 2 2 3 2 60 2 4" xfId="26551"/>
    <cellStyle name="Comma 2 2 3 2 60 3" xfId="18761"/>
    <cellStyle name="Comma 2 2 3 2 60 3 2" xfId="23189"/>
    <cellStyle name="Comma 2 2 3 2 60 3 3" xfId="27621"/>
    <cellStyle name="Comma 2 2 3 2 60 4" xfId="20977"/>
    <cellStyle name="Comma 2 2 3 2 60 5" xfId="25409"/>
    <cellStyle name="Comma 2 2 3 2 61" xfId="919"/>
    <cellStyle name="Comma 2 2 3 2 61 2" xfId="12859"/>
    <cellStyle name="Comma 2 2 3 2 61 2 2" xfId="19905"/>
    <cellStyle name="Comma 2 2 3 2 61 2 2 2" xfId="24333"/>
    <cellStyle name="Comma 2 2 3 2 61 2 2 3" xfId="28765"/>
    <cellStyle name="Comma 2 2 3 2 61 2 3" xfId="22120"/>
    <cellStyle name="Comma 2 2 3 2 61 2 4" xfId="26552"/>
    <cellStyle name="Comma 2 2 3 2 61 3" xfId="18762"/>
    <cellStyle name="Comma 2 2 3 2 61 3 2" xfId="23190"/>
    <cellStyle name="Comma 2 2 3 2 61 3 3" xfId="27622"/>
    <cellStyle name="Comma 2 2 3 2 61 4" xfId="20978"/>
    <cellStyle name="Comma 2 2 3 2 61 5" xfId="25410"/>
    <cellStyle name="Comma 2 2 3 2 62" xfId="920"/>
    <cellStyle name="Comma 2 2 3 2 62 2" xfId="12860"/>
    <cellStyle name="Comma 2 2 3 2 62 2 2" xfId="19906"/>
    <cellStyle name="Comma 2 2 3 2 62 2 2 2" xfId="24334"/>
    <cellStyle name="Comma 2 2 3 2 62 2 2 3" xfId="28766"/>
    <cellStyle name="Comma 2 2 3 2 62 2 3" xfId="22121"/>
    <cellStyle name="Comma 2 2 3 2 62 2 4" xfId="26553"/>
    <cellStyle name="Comma 2 2 3 2 62 3" xfId="18763"/>
    <cellStyle name="Comma 2 2 3 2 62 3 2" xfId="23191"/>
    <cellStyle name="Comma 2 2 3 2 62 3 3" xfId="27623"/>
    <cellStyle name="Comma 2 2 3 2 62 4" xfId="20979"/>
    <cellStyle name="Comma 2 2 3 2 62 5" xfId="25411"/>
    <cellStyle name="Comma 2 2 3 2 63" xfId="921"/>
    <cellStyle name="Comma 2 2 3 2 63 2" xfId="12861"/>
    <cellStyle name="Comma 2 2 3 2 63 2 2" xfId="19907"/>
    <cellStyle name="Comma 2 2 3 2 63 2 2 2" xfId="24335"/>
    <cellStyle name="Comma 2 2 3 2 63 2 2 3" xfId="28767"/>
    <cellStyle name="Comma 2 2 3 2 63 2 3" xfId="22122"/>
    <cellStyle name="Comma 2 2 3 2 63 2 4" xfId="26554"/>
    <cellStyle name="Comma 2 2 3 2 63 3" xfId="18764"/>
    <cellStyle name="Comma 2 2 3 2 63 3 2" xfId="23192"/>
    <cellStyle name="Comma 2 2 3 2 63 3 3" xfId="27624"/>
    <cellStyle name="Comma 2 2 3 2 63 4" xfId="20980"/>
    <cellStyle name="Comma 2 2 3 2 63 5" xfId="25412"/>
    <cellStyle name="Comma 2 2 3 2 64" xfId="922"/>
    <cellStyle name="Comma 2 2 3 2 64 2" xfId="12862"/>
    <cellStyle name="Comma 2 2 3 2 64 2 2" xfId="19908"/>
    <cellStyle name="Comma 2 2 3 2 64 2 2 2" xfId="24336"/>
    <cellStyle name="Comma 2 2 3 2 64 2 2 3" xfId="28768"/>
    <cellStyle name="Comma 2 2 3 2 64 2 3" xfId="22123"/>
    <cellStyle name="Comma 2 2 3 2 64 2 4" xfId="26555"/>
    <cellStyle name="Comma 2 2 3 2 64 3" xfId="18765"/>
    <cellStyle name="Comma 2 2 3 2 64 3 2" xfId="23193"/>
    <cellStyle name="Comma 2 2 3 2 64 3 3" xfId="27625"/>
    <cellStyle name="Comma 2 2 3 2 64 4" xfId="20981"/>
    <cellStyle name="Comma 2 2 3 2 64 5" xfId="25413"/>
    <cellStyle name="Comma 2 2 3 2 65" xfId="923"/>
    <cellStyle name="Comma 2 2 3 2 65 2" xfId="12863"/>
    <cellStyle name="Comma 2 2 3 2 65 2 2" xfId="19909"/>
    <cellStyle name="Comma 2 2 3 2 65 2 2 2" xfId="24337"/>
    <cellStyle name="Comma 2 2 3 2 65 2 2 3" xfId="28769"/>
    <cellStyle name="Comma 2 2 3 2 65 2 3" xfId="22124"/>
    <cellStyle name="Comma 2 2 3 2 65 2 4" xfId="26556"/>
    <cellStyle name="Comma 2 2 3 2 65 3" xfId="18766"/>
    <cellStyle name="Comma 2 2 3 2 65 3 2" xfId="23194"/>
    <cellStyle name="Comma 2 2 3 2 65 3 3" xfId="27626"/>
    <cellStyle name="Comma 2 2 3 2 65 4" xfId="20982"/>
    <cellStyle name="Comma 2 2 3 2 65 5" xfId="25414"/>
    <cellStyle name="Comma 2 2 3 2 66" xfId="924"/>
    <cellStyle name="Comma 2 2 3 2 66 2" xfId="12864"/>
    <cellStyle name="Comma 2 2 3 2 66 2 2" xfId="19910"/>
    <cellStyle name="Comma 2 2 3 2 66 2 2 2" xfId="24338"/>
    <cellStyle name="Comma 2 2 3 2 66 2 2 3" xfId="28770"/>
    <cellStyle name="Comma 2 2 3 2 66 2 3" xfId="22125"/>
    <cellStyle name="Comma 2 2 3 2 66 2 4" xfId="26557"/>
    <cellStyle name="Comma 2 2 3 2 66 3" xfId="18767"/>
    <cellStyle name="Comma 2 2 3 2 66 3 2" xfId="23195"/>
    <cellStyle name="Comma 2 2 3 2 66 3 3" xfId="27627"/>
    <cellStyle name="Comma 2 2 3 2 66 4" xfId="20983"/>
    <cellStyle name="Comma 2 2 3 2 66 5" xfId="25415"/>
    <cellStyle name="Comma 2 2 3 2 67" xfId="925"/>
    <cellStyle name="Comma 2 2 3 2 67 2" xfId="12865"/>
    <cellStyle name="Comma 2 2 3 2 67 2 2" xfId="19911"/>
    <cellStyle name="Comma 2 2 3 2 67 2 2 2" xfId="24339"/>
    <cellStyle name="Comma 2 2 3 2 67 2 2 3" xfId="28771"/>
    <cellStyle name="Comma 2 2 3 2 67 2 3" xfId="22126"/>
    <cellStyle name="Comma 2 2 3 2 67 2 4" xfId="26558"/>
    <cellStyle name="Comma 2 2 3 2 67 3" xfId="18768"/>
    <cellStyle name="Comma 2 2 3 2 67 3 2" xfId="23196"/>
    <cellStyle name="Comma 2 2 3 2 67 3 3" xfId="27628"/>
    <cellStyle name="Comma 2 2 3 2 67 4" xfId="20984"/>
    <cellStyle name="Comma 2 2 3 2 67 5" xfId="25416"/>
    <cellStyle name="Comma 2 2 3 2 68" xfId="926"/>
    <cellStyle name="Comma 2 2 3 2 68 2" xfId="12866"/>
    <cellStyle name="Comma 2 2 3 2 68 2 2" xfId="19912"/>
    <cellStyle name="Comma 2 2 3 2 68 2 2 2" xfId="24340"/>
    <cellStyle name="Comma 2 2 3 2 68 2 2 3" xfId="28772"/>
    <cellStyle name="Comma 2 2 3 2 68 2 3" xfId="22127"/>
    <cellStyle name="Comma 2 2 3 2 68 2 4" xfId="26559"/>
    <cellStyle name="Comma 2 2 3 2 68 3" xfId="18769"/>
    <cellStyle name="Comma 2 2 3 2 68 3 2" xfId="23197"/>
    <cellStyle name="Comma 2 2 3 2 68 3 3" xfId="27629"/>
    <cellStyle name="Comma 2 2 3 2 68 4" xfId="20985"/>
    <cellStyle name="Comma 2 2 3 2 68 5" xfId="25417"/>
    <cellStyle name="Comma 2 2 3 2 69" xfId="927"/>
    <cellStyle name="Comma 2 2 3 2 69 2" xfId="12867"/>
    <cellStyle name="Comma 2 2 3 2 69 2 2" xfId="19913"/>
    <cellStyle name="Comma 2 2 3 2 69 2 2 2" xfId="24341"/>
    <cellStyle name="Comma 2 2 3 2 69 2 2 3" xfId="28773"/>
    <cellStyle name="Comma 2 2 3 2 69 2 3" xfId="22128"/>
    <cellStyle name="Comma 2 2 3 2 69 2 4" xfId="26560"/>
    <cellStyle name="Comma 2 2 3 2 69 3" xfId="18770"/>
    <cellStyle name="Comma 2 2 3 2 69 3 2" xfId="23198"/>
    <cellStyle name="Comma 2 2 3 2 69 3 3" xfId="27630"/>
    <cellStyle name="Comma 2 2 3 2 69 4" xfId="20986"/>
    <cellStyle name="Comma 2 2 3 2 69 5" xfId="25418"/>
    <cellStyle name="Comma 2 2 3 2 7" xfId="928"/>
    <cellStyle name="Comma 2 2 3 2 7 2" xfId="12868"/>
    <cellStyle name="Comma 2 2 3 2 7 2 2" xfId="19914"/>
    <cellStyle name="Comma 2 2 3 2 7 2 2 2" xfId="24342"/>
    <cellStyle name="Comma 2 2 3 2 7 2 2 3" xfId="28774"/>
    <cellStyle name="Comma 2 2 3 2 7 2 3" xfId="22129"/>
    <cellStyle name="Comma 2 2 3 2 7 2 4" xfId="26561"/>
    <cellStyle name="Comma 2 2 3 2 7 3" xfId="18771"/>
    <cellStyle name="Comma 2 2 3 2 7 3 2" xfId="23199"/>
    <cellStyle name="Comma 2 2 3 2 7 3 3" xfId="27631"/>
    <cellStyle name="Comma 2 2 3 2 7 4" xfId="20987"/>
    <cellStyle name="Comma 2 2 3 2 7 5" xfId="25419"/>
    <cellStyle name="Comma 2 2 3 2 70" xfId="929"/>
    <cellStyle name="Comma 2 2 3 2 70 2" xfId="12869"/>
    <cellStyle name="Comma 2 2 3 2 70 2 2" xfId="19915"/>
    <cellStyle name="Comma 2 2 3 2 70 2 2 2" xfId="24343"/>
    <cellStyle name="Comma 2 2 3 2 70 2 2 3" xfId="28775"/>
    <cellStyle name="Comma 2 2 3 2 70 2 3" xfId="22130"/>
    <cellStyle name="Comma 2 2 3 2 70 2 4" xfId="26562"/>
    <cellStyle name="Comma 2 2 3 2 70 3" xfId="18772"/>
    <cellStyle name="Comma 2 2 3 2 70 3 2" xfId="23200"/>
    <cellStyle name="Comma 2 2 3 2 70 3 3" xfId="27632"/>
    <cellStyle name="Comma 2 2 3 2 70 4" xfId="20988"/>
    <cellStyle name="Comma 2 2 3 2 70 5" xfId="25420"/>
    <cellStyle name="Comma 2 2 3 2 71" xfId="18571"/>
    <cellStyle name="Comma 2 2 3 2 71 2" xfId="22999"/>
    <cellStyle name="Comma 2 2 3 2 71 3" xfId="27431"/>
    <cellStyle name="Comma 2 2 3 2 72" xfId="20787"/>
    <cellStyle name="Comma 2 2 3 2 73" xfId="25219"/>
    <cellStyle name="Comma 2 2 3 2 8" xfId="930"/>
    <cellStyle name="Comma 2 2 3 2 8 2" xfId="12870"/>
    <cellStyle name="Comma 2 2 3 2 8 2 2" xfId="19916"/>
    <cellStyle name="Comma 2 2 3 2 8 2 2 2" xfId="24344"/>
    <cellStyle name="Comma 2 2 3 2 8 2 2 3" xfId="28776"/>
    <cellStyle name="Comma 2 2 3 2 8 2 3" xfId="22131"/>
    <cellStyle name="Comma 2 2 3 2 8 2 4" xfId="26563"/>
    <cellStyle name="Comma 2 2 3 2 8 3" xfId="18773"/>
    <cellStyle name="Comma 2 2 3 2 8 3 2" xfId="23201"/>
    <cellStyle name="Comma 2 2 3 2 8 3 3" xfId="27633"/>
    <cellStyle name="Comma 2 2 3 2 8 4" xfId="20989"/>
    <cellStyle name="Comma 2 2 3 2 8 5" xfId="25421"/>
    <cellStyle name="Comma 2 2 3 2 9" xfId="931"/>
    <cellStyle name="Comma 2 2 3 2 9 2" xfId="12871"/>
    <cellStyle name="Comma 2 2 3 2 9 2 2" xfId="19917"/>
    <cellStyle name="Comma 2 2 3 2 9 2 2 2" xfId="24345"/>
    <cellStyle name="Comma 2 2 3 2 9 2 2 3" xfId="28777"/>
    <cellStyle name="Comma 2 2 3 2 9 2 3" xfId="22132"/>
    <cellStyle name="Comma 2 2 3 2 9 2 4" xfId="26564"/>
    <cellStyle name="Comma 2 2 3 2 9 3" xfId="18774"/>
    <cellStyle name="Comma 2 2 3 2 9 3 2" xfId="23202"/>
    <cellStyle name="Comma 2 2 3 2 9 3 3" xfId="27634"/>
    <cellStyle name="Comma 2 2 3 2 9 4" xfId="20990"/>
    <cellStyle name="Comma 2 2 3 2 9 5" xfId="25422"/>
    <cellStyle name="Comma 2 2 3 2_Previous P&amp;L" xfId="17748"/>
    <cellStyle name="Comma 2 2 3 20" xfId="932"/>
    <cellStyle name="Comma 2 2 3 20 2" xfId="18775"/>
    <cellStyle name="Comma 2 2 3 20 2 2" xfId="23203"/>
    <cellStyle name="Comma 2 2 3 20 2 3" xfId="27635"/>
    <cellStyle name="Comma 2 2 3 20 3" xfId="20991"/>
    <cellStyle name="Comma 2 2 3 20 4" xfId="25423"/>
    <cellStyle name="Comma 2 2 3 21" xfId="933"/>
    <cellStyle name="Comma 2 2 3 21 2" xfId="18776"/>
    <cellStyle name="Comma 2 2 3 21 2 2" xfId="23204"/>
    <cellStyle name="Comma 2 2 3 21 2 3" xfId="27636"/>
    <cellStyle name="Comma 2 2 3 21 3" xfId="20992"/>
    <cellStyle name="Comma 2 2 3 21 4" xfId="25424"/>
    <cellStyle name="Comma 2 2 3 22" xfId="934"/>
    <cellStyle name="Comma 2 2 3 22 2" xfId="18777"/>
    <cellStyle name="Comma 2 2 3 22 2 2" xfId="23205"/>
    <cellStyle name="Comma 2 2 3 22 2 3" xfId="27637"/>
    <cellStyle name="Comma 2 2 3 22 3" xfId="20993"/>
    <cellStyle name="Comma 2 2 3 22 4" xfId="25425"/>
    <cellStyle name="Comma 2 2 3 23" xfId="935"/>
    <cellStyle name="Comma 2 2 3 23 2" xfId="18778"/>
    <cellStyle name="Comma 2 2 3 23 2 2" xfId="23206"/>
    <cellStyle name="Comma 2 2 3 23 2 3" xfId="27638"/>
    <cellStyle name="Comma 2 2 3 23 3" xfId="20994"/>
    <cellStyle name="Comma 2 2 3 23 4" xfId="25426"/>
    <cellStyle name="Comma 2 2 3 24" xfId="936"/>
    <cellStyle name="Comma 2 2 3 24 2" xfId="18779"/>
    <cellStyle name="Comma 2 2 3 24 2 2" xfId="23207"/>
    <cellStyle name="Comma 2 2 3 24 2 3" xfId="27639"/>
    <cellStyle name="Comma 2 2 3 24 3" xfId="20995"/>
    <cellStyle name="Comma 2 2 3 24 4" xfId="25427"/>
    <cellStyle name="Comma 2 2 3 25" xfId="937"/>
    <cellStyle name="Comma 2 2 3 25 2" xfId="18780"/>
    <cellStyle name="Comma 2 2 3 25 2 2" xfId="23208"/>
    <cellStyle name="Comma 2 2 3 25 2 3" xfId="27640"/>
    <cellStyle name="Comma 2 2 3 25 3" xfId="20996"/>
    <cellStyle name="Comma 2 2 3 25 4" xfId="25428"/>
    <cellStyle name="Comma 2 2 3 26" xfId="938"/>
    <cellStyle name="Comma 2 2 3 26 2" xfId="18781"/>
    <cellStyle name="Comma 2 2 3 26 2 2" xfId="23209"/>
    <cellStyle name="Comma 2 2 3 26 2 3" xfId="27641"/>
    <cellStyle name="Comma 2 2 3 26 3" xfId="20997"/>
    <cellStyle name="Comma 2 2 3 26 4" xfId="25429"/>
    <cellStyle name="Comma 2 2 3 27" xfId="939"/>
    <cellStyle name="Comma 2 2 3 27 2" xfId="18782"/>
    <cellStyle name="Comma 2 2 3 27 2 2" xfId="23210"/>
    <cellStyle name="Comma 2 2 3 27 2 3" xfId="27642"/>
    <cellStyle name="Comma 2 2 3 27 3" xfId="20998"/>
    <cellStyle name="Comma 2 2 3 27 4" xfId="25430"/>
    <cellStyle name="Comma 2 2 3 28" xfId="940"/>
    <cellStyle name="Comma 2 2 3 28 2" xfId="18783"/>
    <cellStyle name="Comma 2 2 3 28 2 2" xfId="23211"/>
    <cellStyle name="Comma 2 2 3 28 2 3" xfId="27643"/>
    <cellStyle name="Comma 2 2 3 28 3" xfId="20999"/>
    <cellStyle name="Comma 2 2 3 28 4" xfId="25431"/>
    <cellStyle name="Comma 2 2 3 29" xfId="941"/>
    <cellStyle name="Comma 2 2 3 29 2" xfId="18784"/>
    <cellStyle name="Comma 2 2 3 29 2 2" xfId="23212"/>
    <cellStyle name="Comma 2 2 3 29 2 3" xfId="27644"/>
    <cellStyle name="Comma 2 2 3 29 3" xfId="21000"/>
    <cellStyle name="Comma 2 2 3 29 4" xfId="25432"/>
    <cellStyle name="Comma 2 2 3 3" xfId="942"/>
    <cellStyle name="Comma 2 2 3 3 10" xfId="943"/>
    <cellStyle name="Comma 2 2 3 3 10 2" xfId="12877"/>
    <cellStyle name="Comma 2 2 3 3 10 2 2" xfId="19918"/>
    <cellStyle name="Comma 2 2 3 3 10 2 2 2" xfId="24346"/>
    <cellStyle name="Comma 2 2 3 3 10 2 2 3" xfId="28778"/>
    <cellStyle name="Comma 2 2 3 3 10 2 3" xfId="22133"/>
    <cellStyle name="Comma 2 2 3 3 10 2 4" xfId="26565"/>
    <cellStyle name="Comma 2 2 3 3 10 3" xfId="18786"/>
    <cellStyle name="Comma 2 2 3 3 10 3 2" xfId="23214"/>
    <cellStyle name="Comma 2 2 3 3 10 3 3" xfId="27646"/>
    <cellStyle name="Comma 2 2 3 3 10 4" xfId="21002"/>
    <cellStyle name="Comma 2 2 3 3 10 5" xfId="25434"/>
    <cellStyle name="Comma 2 2 3 3 11" xfId="944"/>
    <cellStyle name="Comma 2 2 3 3 11 2" xfId="12878"/>
    <cellStyle name="Comma 2 2 3 3 11 2 2" xfId="19919"/>
    <cellStyle name="Comma 2 2 3 3 11 2 2 2" xfId="24347"/>
    <cellStyle name="Comma 2 2 3 3 11 2 2 3" xfId="28779"/>
    <cellStyle name="Comma 2 2 3 3 11 2 3" xfId="22134"/>
    <cellStyle name="Comma 2 2 3 3 11 2 4" xfId="26566"/>
    <cellStyle name="Comma 2 2 3 3 11 3" xfId="18787"/>
    <cellStyle name="Comma 2 2 3 3 11 3 2" xfId="23215"/>
    <cellStyle name="Comma 2 2 3 3 11 3 3" xfId="27647"/>
    <cellStyle name="Comma 2 2 3 3 11 4" xfId="21003"/>
    <cellStyle name="Comma 2 2 3 3 11 5" xfId="25435"/>
    <cellStyle name="Comma 2 2 3 3 12" xfId="945"/>
    <cellStyle name="Comma 2 2 3 3 12 2" xfId="12879"/>
    <cellStyle name="Comma 2 2 3 3 12 2 2" xfId="19920"/>
    <cellStyle name="Comma 2 2 3 3 12 2 2 2" xfId="24348"/>
    <cellStyle name="Comma 2 2 3 3 12 2 2 3" xfId="28780"/>
    <cellStyle name="Comma 2 2 3 3 12 2 3" xfId="22135"/>
    <cellStyle name="Comma 2 2 3 3 12 2 4" xfId="26567"/>
    <cellStyle name="Comma 2 2 3 3 12 3" xfId="18788"/>
    <cellStyle name="Comma 2 2 3 3 12 3 2" xfId="23216"/>
    <cellStyle name="Comma 2 2 3 3 12 3 3" xfId="27648"/>
    <cellStyle name="Comma 2 2 3 3 12 4" xfId="21004"/>
    <cellStyle name="Comma 2 2 3 3 12 5" xfId="25436"/>
    <cellStyle name="Comma 2 2 3 3 13" xfId="946"/>
    <cellStyle name="Comma 2 2 3 3 13 2" xfId="12880"/>
    <cellStyle name="Comma 2 2 3 3 13 2 2" xfId="19921"/>
    <cellStyle name="Comma 2 2 3 3 13 2 2 2" xfId="24349"/>
    <cellStyle name="Comma 2 2 3 3 13 2 2 3" xfId="28781"/>
    <cellStyle name="Comma 2 2 3 3 13 2 3" xfId="22136"/>
    <cellStyle name="Comma 2 2 3 3 13 2 4" xfId="26568"/>
    <cellStyle name="Comma 2 2 3 3 13 3" xfId="18789"/>
    <cellStyle name="Comma 2 2 3 3 13 3 2" xfId="23217"/>
    <cellStyle name="Comma 2 2 3 3 13 3 3" xfId="27649"/>
    <cellStyle name="Comma 2 2 3 3 13 4" xfId="21005"/>
    <cellStyle name="Comma 2 2 3 3 13 5" xfId="25437"/>
    <cellStyle name="Comma 2 2 3 3 14" xfId="947"/>
    <cellStyle name="Comma 2 2 3 3 14 2" xfId="12881"/>
    <cellStyle name="Comma 2 2 3 3 14 2 2" xfId="19922"/>
    <cellStyle name="Comma 2 2 3 3 14 2 2 2" xfId="24350"/>
    <cellStyle name="Comma 2 2 3 3 14 2 2 3" xfId="28782"/>
    <cellStyle name="Comma 2 2 3 3 14 2 3" xfId="22137"/>
    <cellStyle name="Comma 2 2 3 3 14 2 4" xfId="26569"/>
    <cellStyle name="Comma 2 2 3 3 14 3" xfId="18790"/>
    <cellStyle name="Comma 2 2 3 3 14 3 2" xfId="23218"/>
    <cellStyle name="Comma 2 2 3 3 14 3 3" xfId="27650"/>
    <cellStyle name="Comma 2 2 3 3 14 4" xfId="21006"/>
    <cellStyle name="Comma 2 2 3 3 14 5" xfId="25438"/>
    <cellStyle name="Comma 2 2 3 3 15" xfId="948"/>
    <cellStyle name="Comma 2 2 3 3 15 2" xfId="12882"/>
    <cellStyle name="Comma 2 2 3 3 15 2 2" xfId="19923"/>
    <cellStyle name="Comma 2 2 3 3 15 2 2 2" xfId="24351"/>
    <cellStyle name="Comma 2 2 3 3 15 2 2 3" xfId="28783"/>
    <cellStyle name="Comma 2 2 3 3 15 2 3" xfId="22138"/>
    <cellStyle name="Comma 2 2 3 3 15 2 4" xfId="26570"/>
    <cellStyle name="Comma 2 2 3 3 15 3" xfId="18791"/>
    <cellStyle name="Comma 2 2 3 3 15 3 2" xfId="23219"/>
    <cellStyle name="Comma 2 2 3 3 15 3 3" xfId="27651"/>
    <cellStyle name="Comma 2 2 3 3 15 4" xfId="21007"/>
    <cellStyle name="Comma 2 2 3 3 15 5" xfId="25439"/>
    <cellStyle name="Comma 2 2 3 3 16" xfId="949"/>
    <cellStyle name="Comma 2 2 3 3 16 2" xfId="12883"/>
    <cellStyle name="Comma 2 2 3 3 16 2 2" xfId="19924"/>
    <cellStyle name="Comma 2 2 3 3 16 2 2 2" xfId="24352"/>
    <cellStyle name="Comma 2 2 3 3 16 2 2 3" xfId="28784"/>
    <cellStyle name="Comma 2 2 3 3 16 2 3" xfId="22139"/>
    <cellStyle name="Comma 2 2 3 3 16 2 4" xfId="26571"/>
    <cellStyle name="Comma 2 2 3 3 16 3" xfId="18792"/>
    <cellStyle name="Comma 2 2 3 3 16 3 2" xfId="23220"/>
    <cellStyle name="Comma 2 2 3 3 16 3 3" xfId="27652"/>
    <cellStyle name="Comma 2 2 3 3 16 4" xfId="21008"/>
    <cellStyle name="Comma 2 2 3 3 16 5" xfId="25440"/>
    <cellStyle name="Comma 2 2 3 3 17" xfId="950"/>
    <cellStyle name="Comma 2 2 3 3 17 2" xfId="12884"/>
    <cellStyle name="Comma 2 2 3 3 17 2 2" xfId="19925"/>
    <cellStyle name="Comma 2 2 3 3 17 2 2 2" xfId="24353"/>
    <cellStyle name="Comma 2 2 3 3 17 2 2 3" xfId="28785"/>
    <cellStyle name="Comma 2 2 3 3 17 2 3" xfId="22140"/>
    <cellStyle name="Comma 2 2 3 3 17 2 4" xfId="26572"/>
    <cellStyle name="Comma 2 2 3 3 17 3" xfId="18793"/>
    <cellStyle name="Comma 2 2 3 3 17 3 2" xfId="23221"/>
    <cellStyle name="Comma 2 2 3 3 17 3 3" xfId="27653"/>
    <cellStyle name="Comma 2 2 3 3 17 4" xfId="21009"/>
    <cellStyle name="Comma 2 2 3 3 17 5" xfId="25441"/>
    <cellStyle name="Comma 2 2 3 3 18" xfId="951"/>
    <cellStyle name="Comma 2 2 3 3 18 2" xfId="12885"/>
    <cellStyle name="Comma 2 2 3 3 18 2 2" xfId="19926"/>
    <cellStyle name="Comma 2 2 3 3 18 2 2 2" xfId="24354"/>
    <cellStyle name="Comma 2 2 3 3 18 2 2 3" xfId="28786"/>
    <cellStyle name="Comma 2 2 3 3 18 2 3" xfId="22141"/>
    <cellStyle name="Comma 2 2 3 3 18 2 4" xfId="26573"/>
    <cellStyle name="Comma 2 2 3 3 18 3" xfId="18794"/>
    <cellStyle name="Comma 2 2 3 3 18 3 2" xfId="23222"/>
    <cellStyle name="Comma 2 2 3 3 18 3 3" xfId="27654"/>
    <cellStyle name="Comma 2 2 3 3 18 4" xfId="21010"/>
    <cellStyle name="Comma 2 2 3 3 18 5" xfId="25442"/>
    <cellStyle name="Comma 2 2 3 3 19" xfId="952"/>
    <cellStyle name="Comma 2 2 3 3 19 2" xfId="12886"/>
    <cellStyle name="Comma 2 2 3 3 19 2 2" xfId="19927"/>
    <cellStyle name="Comma 2 2 3 3 19 2 2 2" xfId="24355"/>
    <cellStyle name="Comma 2 2 3 3 19 2 2 3" xfId="28787"/>
    <cellStyle name="Comma 2 2 3 3 19 2 3" xfId="22142"/>
    <cellStyle name="Comma 2 2 3 3 19 2 4" xfId="26574"/>
    <cellStyle name="Comma 2 2 3 3 19 3" xfId="18795"/>
    <cellStyle name="Comma 2 2 3 3 19 3 2" xfId="23223"/>
    <cellStyle name="Comma 2 2 3 3 19 3 3" xfId="27655"/>
    <cellStyle name="Comma 2 2 3 3 19 4" xfId="21011"/>
    <cellStyle name="Comma 2 2 3 3 19 5" xfId="25443"/>
    <cellStyle name="Comma 2 2 3 3 2" xfId="953"/>
    <cellStyle name="Comma 2 2 3 3 2 10" xfId="954"/>
    <cellStyle name="Comma 2 2 3 3 2 10 2" xfId="18797"/>
    <cellStyle name="Comma 2 2 3 3 2 10 2 2" xfId="23225"/>
    <cellStyle name="Comma 2 2 3 3 2 10 2 3" xfId="27657"/>
    <cellStyle name="Comma 2 2 3 3 2 10 3" xfId="21013"/>
    <cellStyle name="Comma 2 2 3 3 2 10 4" xfId="25445"/>
    <cellStyle name="Comma 2 2 3 3 2 11" xfId="955"/>
    <cellStyle name="Comma 2 2 3 3 2 11 2" xfId="18798"/>
    <cellStyle name="Comma 2 2 3 3 2 11 2 2" xfId="23226"/>
    <cellStyle name="Comma 2 2 3 3 2 11 2 3" xfId="27658"/>
    <cellStyle name="Comma 2 2 3 3 2 11 3" xfId="21014"/>
    <cellStyle name="Comma 2 2 3 3 2 11 4" xfId="25446"/>
    <cellStyle name="Comma 2 2 3 3 2 12" xfId="956"/>
    <cellStyle name="Comma 2 2 3 3 2 12 2" xfId="18799"/>
    <cellStyle name="Comma 2 2 3 3 2 12 2 2" xfId="23227"/>
    <cellStyle name="Comma 2 2 3 3 2 12 2 3" xfId="27659"/>
    <cellStyle name="Comma 2 2 3 3 2 12 3" xfId="21015"/>
    <cellStyle name="Comma 2 2 3 3 2 12 4" xfId="25447"/>
    <cellStyle name="Comma 2 2 3 3 2 13" xfId="957"/>
    <cellStyle name="Comma 2 2 3 3 2 13 2" xfId="18800"/>
    <cellStyle name="Comma 2 2 3 3 2 13 2 2" xfId="23228"/>
    <cellStyle name="Comma 2 2 3 3 2 13 2 3" xfId="27660"/>
    <cellStyle name="Comma 2 2 3 3 2 13 3" xfId="21016"/>
    <cellStyle name="Comma 2 2 3 3 2 13 4" xfId="25448"/>
    <cellStyle name="Comma 2 2 3 3 2 14" xfId="958"/>
    <cellStyle name="Comma 2 2 3 3 2 14 2" xfId="18801"/>
    <cellStyle name="Comma 2 2 3 3 2 14 2 2" xfId="23229"/>
    <cellStyle name="Comma 2 2 3 3 2 14 2 3" xfId="27661"/>
    <cellStyle name="Comma 2 2 3 3 2 14 3" xfId="21017"/>
    <cellStyle name="Comma 2 2 3 3 2 14 4" xfId="25449"/>
    <cellStyle name="Comma 2 2 3 3 2 15" xfId="959"/>
    <cellStyle name="Comma 2 2 3 3 2 15 2" xfId="18802"/>
    <cellStyle name="Comma 2 2 3 3 2 15 2 2" xfId="23230"/>
    <cellStyle name="Comma 2 2 3 3 2 15 2 3" xfId="27662"/>
    <cellStyle name="Comma 2 2 3 3 2 15 3" xfId="21018"/>
    <cellStyle name="Comma 2 2 3 3 2 15 4" xfId="25450"/>
    <cellStyle name="Comma 2 2 3 3 2 16" xfId="960"/>
    <cellStyle name="Comma 2 2 3 3 2 16 2" xfId="18803"/>
    <cellStyle name="Comma 2 2 3 3 2 16 2 2" xfId="23231"/>
    <cellStyle name="Comma 2 2 3 3 2 16 2 3" xfId="27663"/>
    <cellStyle name="Comma 2 2 3 3 2 16 3" xfId="21019"/>
    <cellStyle name="Comma 2 2 3 3 2 16 4" xfId="25451"/>
    <cellStyle name="Comma 2 2 3 3 2 17" xfId="961"/>
    <cellStyle name="Comma 2 2 3 3 2 17 2" xfId="18804"/>
    <cellStyle name="Comma 2 2 3 3 2 17 2 2" xfId="23232"/>
    <cellStyle name="Comma 2 2 3 3 2 17 2 3" xfId="27664"/>
    <cellStyle name="Comma 2 2 3 3 2 17 3" xfId="21020"/>
    <cellStyle name="Comma 2 2 3 3 2 17 4" xfId="25452"/>
    <cellStyle name="Comma 2 2 3 3 2 18" xfId="962"/>
    <cellStyle name="Comma 2 2 3 3 2 18 2" xfId="18805"/>
    <cellStyle name="Comma 2 2 3 3 2 18 2 2" xfId="23233"/>
    <cellStyle name="Comma 2 2 3 3 2 18 2 3" xfId="27665"/>
    <cellStyle name="Comma 2 2 3 3 2 18 3" xfId="21021"/>
    <cellStyle name="Comma 2 2 3 3 2 18 4" xfId="25453"/>
    <cellStyle name="Comma 2 2 3 3 2 19" xfId="963"/>
    <cellStyle name="Comma 2 2 3 3 2 19 2" xfId="18806"/>
    <cellStyle name="Comma 2 2 3 3 2 19 2 2" xfId="23234"/>
    <cellStyle name="Comma 2 2 3 3 2 19 2 3" xfId="27666"/>
    <cellStyle name="Comma 2 2 3 3 2 19 3" xfId="21022"/>
    <cellStyle name="Comma 2 2 3 3 2 19 4" xfId="25454"/>
    <cellStyle name="Comma 2 2 3 3 2 2" xfId="964"/>
    <cellStyle name="Comma 2 2 3 3 2 2 2" xfId="18807"/>
    <cellStyle name="Comma 2 2 3 3 2 2 2 2" xfId="23235"/>
    <cellStyle name="Comma 2 2 3 3 2 2 2 3" xfId="27667"/>
    <cellStyle name="Comma 2 2 3 3 2 2 3" xfId="21023"/>
    <cellStyle name="Comma 2 2 3 3 2 2 4" xfId="25455"/>
    <cellStyle name="Comma 2 2 3 3 2 20" xfId="965"/>
    <cellStyle name="Comma 2 2 3 3 2 20 2" xfId="18808"/>
    <cellStyle name="Comma 2 2 3 3 2 20 2 2" xfId="23236"/>
    <cellStyle name="Comma 2 2 3 3 2 20 2 3" xfId="27668"/>
    <cellStyle name="Comma 2 2 3 3 2 20 3" xfId="21024"/>
    <cellStyle name="Comma 2 2 3 3 2 20 4" xfId="25456"/>
    <cellStyle name="Comma 2 2 3 3 2 21" xfId="966"/>
    <cellStyle name="Comma 2 2 3 3 2 21 2" xfId="18809"/>
    <cellStyle name="Comma 2 2 3 3 2 21 2 2" xfId="23237"/>
    <cellStyle name="Comma 2 2 3 3 2 21 2 3" xfId="27669"/>
    <cellStyle name="Comma 2 2 3 3 2 21 3" xfId="21025"/>
    <cellStyle name="Comma 2 2 3 3 2 21 4" xfId="25457"/>
    <cellStyle name="Comma 2 2 3 3 2 22" xfId="967"/>
    <cellStyle name="Comma 2 2 3 3 2 22 2" xfId="18810"/>
    <cellStyle name="Comma 2 2 3 3 2 22 2 2" xfId="23238"/>
    <cellStyle name="Comma 2 2 3 3 2 22 2 3" xfId="27670"/>
    <cellStyle name="Comma 2 2 3 3 2 22 3" xfId="21026"/>
    <cellStyle name="Comma 2 2 3 3 2 22 4" xfId="25458"/>
    <cellStyle name="Comma 2 2 3 3 2 23" xfId="968"/>
    <cellStyle name="Comma 2 2 3 3 2 23 2" xfId="18811"/>
    <cellStyle name="Comma 2 2 3 3 2 23 2 2" xfId="23239"/>
    <cellStyle name="Comma 2 2 3 3 2 23 2 3" xfId="27671"/>
    <cellStyle name="Comma 2 2 3 3 2 23 3" xfId="21027"/>
    <cellStyle name="Comma 2 2 3 3 2 23 4" xfId="25459"/>
    <cellStyle name="Comma 2 2 3 3 2 24" xfId="969"/>
    <cellStyle name="Comma 2 2 3 3 2 24 2" xfId="18812"/>
    <cellStyle name="Comma 2 2 3 3 2 24 2 2" xfId="23240"/>
    <cellStyle name="Comma 2 2 3 3 2 24 2 3" xfId="27672"/>
    <cellStyle name="Comma 2 2 3 3 2 24 3" xfId="21028"/>
    <cellStyle name="Comma 2 2 3 3 2 24 4" xfId="25460"/>
    <cellStyle name="Comma 2 2 3 3 2 25" xfId="970"/>
    <cellStyle name="Comma 2 2 3 3 2 25 2" xfId="18813"/>
    <cellStyle name="Comma 2 2 3 3 2 25 2 2" xfId="23241"/>
    <cellStyle name="Comma 2 2 3 3 2 25 2 3" xfId="27673"/>
    <cellStyle name="Comma 2 2 3 3 2 25 3" xfId="21029"/>
    <cellStyle name="Comma 2 2 3 3 2 25 4" xfId="25461"/>
    <cellStyle name="Comma 2 2 3 3 2 26" xfId="971"/>
    <cellStyle name="Comma 2 2 3 3 2 26 2" xfId="18814"/>
    <cellStyle name="Comma 2 2 3 3 2 26 2 2" xfId="23242"/>
    <cellStyle name="Comma 2 2 3 3 2 26 2 3" xfId="27674"/>
    <cellStyle name="Comma 2 2 3 3 2 26 3" xfId="21030"/>
    <cellStyle name="Comma 2 2 3 3 2 26 4" xfId="25462"/>
    <cellStyle name="Comma 2 2 3 3 2 27" xfId="972"/>
    <cellStyle name="Comma 2 2 3 3 2 27 2" xfId="18815"/>
    <cellStyle name="Comma 2 2 3 3 2 27 2 2" xfId="23243"/>
    <cellStyle name="Comma 2 2 3 3 2 27 2 3" xfId="27675"/>
    <cellStyle name="Comma 2 2 3 3 2 27 3" xfId="21031"/>
    <cellStyle name="Comma 2 2 3 3 2 27 4" xfId="25463"/>
    <cellStyle name="Comma 2 2 3 3 2 28" xfId="973"/>
    <cellStyle name="Comma 2 2 3 3 2 28 2" xfId="18816"/>
    <cellStyle name="Comma 2 2 3 3 2 28 2 2" xfId="23244"/>
    <cellStyle name="Comma 2 2 3 3 2 28 2 3" xfId="27676"/>
    <cellStyle name="Comma 2 2 3 3 2 28 3" xfId="21032"/>
    <cellStyle name="Comma 2 2 3 3 2 28 4" xfId="25464"/>
    <cellStyle name="Comma 2 2 3 3 2 29" xfId="974"/>
    <cellStyle name="Comma 2 2 3 3 2 29 2" xfId="18817"/>
    <cellStyle name="Comma 2 2 3 3 2 29 2 2" xfId="23245"/>
    <cellStyle name="Comma 2 2 3 3 2 29 2 3" xfId="27677"/>
    <cellStyle name="Comma 2 2 3 3 2 29 3" xfId="21033"/>
    <cellStyle name="Comma 2 2 3 3 2 29 4" xfId="25465"/>
    <cellStyle name="Comma 2 2 3 3 2 3" xfId="975"/>
    <cellStyle name="Comma 2 2 3 3 2 3 2" xfId="18818"/>
    <cellStyle name="Comma 2 2 3 3 2 3 2 2" xfId="23246"/>
    <cellStyle name="Comma 2 2 3 3 2 3 2 3" xfId="27678"/>
    <cellStyle name="Comma 2 2 3 3 2 3 3" xfId="21034"/>
    <cellStyle name="Comma 2 2 3 3 2 3 4" xfId="25466"/>
    <cellStyle name="Comma 2 2 3 3 2 30" xfId="976"/>
    <cellStyle name="Comma 2 2 3 3 2 30 2" xfId="18819"/>
    <cellStyle name="Comma 2 2 3 3 2 30 2 2" xfId="23247"/>
    <cellStyle name="Comma 2 2 3 3 2 30 2 3" xfId="27679"/>
    <cellStyle name="Comma 2 2 3 3 2 30 3" xfId="21035"/>
    <cellStyle name="Comma 2 2 3 3 2 30 4" xfId="25467"/>
    <cellStyle name="Comma 2 2 3 3 2 31" xfId="977"/>
    <cellStyle name="Comma 2 2 3 3 2 31 2" xfId="18820"/>
    <cellStyle name="Comma 2 2 3 3 2 31 2 2" xfId="23248"/>
    <cellStyle name="Comma 2 2 3 3 2 31 2 3" xfId="27680"/>
    <cellStyle name="Comma 2 2 3 3 2 31 3" xfId="21036"/>
    <cellStyle name="Comma 2 2 3 3 2 31 4" xfId="25468"/>
    <cellStyle name="Comma 2 2 3 3 2 32" xfId="978"/>
    <cellStyle name="Comma 2 2 3 3 2 32 2" xfId="18821"/>
    <cellStyle name="Comma 2 2 3 3 2 32 2 2" xfId="23249"/>
    <cellStyle name="Comma 2 2 3 3 2 32 2 3" xfId="27681"/>
    <cellStyle name="Comma 2 2 3 3 2 32 3" xfId="21037"/>
    <cellStyle name="Comma 2 2 3 3 2 32 4" xfId="25469"/>
    <cellStyle name="Comma 2 2 3 3 2 33" xfId="979"/>
    <cellStyle name="Comma 2 2 3 3 2 33 2" xfId="18822"/>
    <cellStyle name="Comma 2 2 3 3 2 33 2 2" xfId="23250"/>
    <cellStyle name="Comma 2 2 3 3 2 33 2 3" xfId="27682"/>
    <cellStyle name="Comma 2 2 3 3 2 33 3" xfId="21038"/>
    <cellStyle name="Comma 2 2 3 3 2 33 4" xfId="25470"/>
    <cellStyle name="Comma 2 2 3 3 2 34" xfId="980"/>
    <cellStyle name="Comma 2 2 3 3 2 34 2" xfId="18823"/>
    <cellStyle name="Comma 2 2 3 3 2 34 2 2" xfId="23251"/>
    <cellStyle name="Comma 2 2 3 3 2 34 2 3" xfId="27683"/>
    <cellStyle name="Comma 2 2 3 3 2 34 3" xfId="21039"/>
    <cellStyle name="Comma 2 2 3 3 2 34 4" xfId="25471"/>
    <cellStyle name="Comma 2 2 3 3 2 35" xfId="981"/>
    <cellStyle name="Comma 2 2 3 3 2 35 2" xfId="18824"/>
    <cellStyle name="Comma 2 2 3 3 2 35 2 2" xfId="23252"/>
    <cellStyle name="Comma 2 2 3 3 2 35 2 3" xfId="27684"/>
    <cellStyle name="Comma 2 2 3 3 2 35 3" xfId="21040"/>
    <cellStyle name="Comma 2 2 3 3 2 35 4" xfId="25472"/>
    <cellStyle name="Comma 2 2 3 3 2 36" xfId="982"/>
    <cellStyle name="Comma 2 2 3 3 2 36 2" xfId="18825"/>
    <cellStyle name="Comma 2 2 3 3 2 36 2 2" xfId="23253"/>
    <cellStyle name="Comma 2 2 3 3 2 36 2 3" xfId="27685"/>
    <cellStyle name="Comma 2 2 3 3 2 36 3" xfId="21041"/>
    <cellStyle name="Comma 2 2 3 3 2 36 4" xfId="25473"/>
    <cellStyle name="Comma 2 2 3 3 2 37" xfId="983"/>
    <cellStyle name="Comma 2 2 3 3 2 37 2" xfId="18826"/>
    <cellStyle name="Comma 2 2 3 3 2 37 2 2" xfId="23254"/>
    <cellStyle name="Comma 2 2 3 3 2 37 2 3" xfId="27686"/>
    <cellStyle name="Comma 2 2 3 3 2 37 3" xfId="21042"/>
    <cellStyle name="Comma 2 2 3 3 2 37 4" xfId="25474"/>
    <cellStyle name="Comma 2 2 3 3 2 38" xfId="984"/>
    <cellStyle name="Comma 2 2 3 3 2 38 2" xfId="18827"/>
    <cellStyle name="Comma 2 2 3 3 2 38 2 2" xfId="23255"/>
    <cellStyle name="Comma 2 2 3 3 2 38 2 3" xfId="27687"/>
    <cellStyle name="Comma 2 2 3 3 2 38 3" xfId="21043"/>
    <cellStyle name="Comma 2 2 3 3 2 38 4" xfId="25475"/>
    <cellStyle name="Comma 2 2 3 3 2 39" xfId="985"/>
    <cellStyle name="Comma 2 2 3 3 2 39 2" xfId="18828"/>
    <cellStyle name="Comma 2 2 3 3 2 39 2 2" xfId="23256"/>
    <cellStyle name="Comma 2 2 3 3 2 39 2 3" xfId="27688"/>
    <cellStyle name="Comma 2 2 3 3 2 39 3" xfId="21044"/>
    <cellStyle name="Comma 2 2 3 3 2 39 4" xfId="25476"/>
    <cellStyle name="Comma 2 2 3 3 2 4" xfId="986"/>
    <cellStyle name="Comma 2 2 3 3 2 4 2" xfId="18829"/>
    <cellStyle name="Comma 2 2 3 3 2 4 2 2" xfId="23257"/>
    <cellStyle name="Comma 2 2 3 3 2 4 2 3" xfId="27689"/>
    <cellStyle name="Comma 2 2 3 3 2 4 3" xfId="21045"/>
    <cellStyle name="Comma 2 2 3 3 2 4 4" xfId="25477"/>
    <cellStyle name="Comma 2 2 3 3 2 40" xfId="987"/>
    <cellStyle name="Comma 2 2 3 3 2 40 2" xfId="18830"/>
    <cellStyle name="Comma 2 2 3 3 2 40 2 2" xfId="23258"/>
    <cellStyle name="Comma 2 2 3 3 2 40 2 3" xfId="27690"/>
    <cellStyle name="Comma 2 2 3 3 2 40 3" xfId="21046"/>
    <cellStyle name="Comma 2 2 3 3 2 40 4" xfId="25478"/>
    <cellStyle name="Comma 2 2 3 3 2 41" xfId="988"/>
    <cellStyle name="Comma 2 2 3 3 2 41 2" xfId="18831"/>
    <cellStyle name="Comma 2 2 3 3 2 41 2 2" xfId="23259"/>
    <cellStyle name="Comma 2 2 3 3 2 41 2 3" xfId="27691"/>
    <cellStyle name="Comma 2 2 3 3 2 41 3" xfId="21047"/>
    <cellStyle name="Comma 2 2 3 3 2 41 4" xfId="25479"/>
    <cellStyle name="Comma 2 2 3 3 2 42" xfId="989"/>
    <cellStyle name="Comma 2 2 3 3 2 42 2" xfId="18832"/>
    <cellStyle name="Comma 2 2 3 3 2 42 2 2" xfId="23260"/>
    <cellStyle name="Comma 2 2 3 3 2 42 2 3" xfId="27692"/>
    <cellStyle name="Comma 2 2 3 3 2 42 3" xfId="21048"/>
    <cellStyle name="Comma 2 2 3 3 2 42 4" xfId="25480"/>
    <cellStyle name="Comma 2 2 3 3 2 43" xfId="990"/>
    <cellStyle name="Comma 2 2 3 3 2 43 2" xfId="18833"/>
    <cellStyle name="Comma 2 2 3 3 2 43 2 2" xfId="23261"/>
    <cellStyle name="Comma 2 2 3 3 2 43 2 3" xfId="27693"/>
    <cellStyle name="Comma 2 2 3 3 2 43 3" xfId="21049"/>
    <cellStyle name="Comma 2 2 3 3 2 43 4" xfId="25481"/>
    <cellStyle name="Comma 2 2 3 3 2 44" xfId="991"/>
    <cellStyle name="Comma 2 2 3 3 2 44 2" xfId="18834"/>
    <cellStyle name="Comma 2 2 3 3 2 44 2 2" xfId="23262"/>
    <cellStyle name="Comma 2 2 3 3 2 44 2 3" xfId="27694"/>
    <cellStyle name="Comma 2 2 3 3 2 44 3" xfId="21050"/>
    <cellStyle name="Comma 2 2 3 3 2 44 4" xfId="25482"/>
    <cellStyle name="Comma 2 2 3 3 2 45" xfId="992"/>
    <cellStyle name="Comma 2 2 3 3 2 45 2" xfId="18835"/>
    <cellStyle name="Comma 2 2 3 3 2 45 2 2" xfId="23263"/>
    <cellStyle name="Comma 2 2 3 3 2 45 2 3" xfId="27695"/>
    <cellStyle name="Comma 2 2 3 3 2 45 3" xfId="21051"/>
    <cellStyle name="Comma 2 2 3 3 2 45 4" xfId="25483"/>
    <cellStyle name="Comma 2 2 3 3 2 46" xfId="993"/>
    <cellStyle name="Comma 2 2 3 3 2 46 2" xfId="18836"/>
    <cellStyle name="Comma 2 2 3 3 2 46 2 2" xfId="23264"/>
    <cellStyle name="Comma 2 2 3 3 2 46 2 3" xfId="27696"/>
    <cellStyle name="Comma 2 2 3 3 2 46 3" xfId="21052"/>
    <cellStyle name="Comma 2 2 3 3 2 46 4" xfId="25484"/>
    <cellStyle name="Comma 2 2 3 3 2 47" xfId="994"/>
    <cellStyle name="Comma 2 2 3 3 2 47 2" xfId="18837"/>
    <cellStyle name="Comma 2 2 3 3 2 47 2 2" xfId="23265"/>
    <cellStyle name="Comma 2 2 3 3 2 47 2 3" xfId="27697"/>
    <cellStyle name="Comma 2 2 3 3 2 47 3" xfId="21053"/>
    <cellStyle name="Comma 2 2 3 3 2 47 4" xfId="25485"/>
    <cellStyle name="Comma 2 2 3 3 2 48" xfId="995"/>
    <cellStyle name="Comma 2 2 3 3 2 48 2" xfId="18838"/>
    <cellStyle name="Comma 2 2 3 3 2 48 2 2" xfId="23266"/>
    <cellStyle name="Comma 2 2 3 3 2 48 2 3" xfId="27698"/>
    <cellStyle name="Comma 2 2 3 3 2 48 3" xfId="21054"/>
    <cellStyle name="Comma 2 2 3 3 2 48 4" xfId="25486"/>
    <cellStyle name="Comma 2 2 3 3 2 49" xfId="996"/>
    <cellStyle name="Comma 2 2 3 3 2 49 2" xfId="18839"/>
    <cellStyle name="Comma 2 2 3 3 2 49 2 2" xfId="23267"/>
    <cellStyle name="Comma 2 2 3 3 2 49 2 3" xfId="27699"/>
    <cellStyle name="Comma 2 2 3 3 2 49 3" xfId="21055"/>
    <cellStyle name="Comma 2 2 3 3 2 49 4" xfId="25487"/>
    <cellStyle name="Comma 2 2 3 3 2 5" xfId="997"/>
    <cellStyle name="Comma 2 2 3 3 2 5 2" xfId="18840"/>
    <cellStyle name="Comma 2 2 3 3 2 5 2 2" xfId="23268"/>
    <cellStyle name="Comma 2 2 3 3 2 5 2 3" xfId="27700"/>
    <cellStyle name="Comma 2 2 3 3 2 5 3" xfId="21056"/>
    <cellStyle name="Comma 2 2 3 3 2 5 4" xfId="25488"/>
    <cellStyle name="Comma 2 2 3 3 2 50" xfId="998"/>
    <cellStyle name="Comma 2 2 3 3 2 50 2" xfId="18841"/>
    <cellStyle name="Comma 2 2 3 3 2 50 2 2" xfId="23269"/>
    <cellStyle name="Comma 2 2 3 3 2 50 2 3" xfId="27701"/>
    <cellStyle name="Comma 2 2 3 3 2 50 3" xfId="21057"/>
    <cellStyle name="Comma 2 2 3 3 2 50 4" xfId="25489"/>
    <cellStyle name="Comma 2 2 3 3 2 51" xfId="999"/>
    <cellStyle name="Comma 2 2 3 3 2 51 2" xfId="18842"/>
    <cellStyle name="Comma 2 2 3 3 2 51 2 2" xfId="23270"/>
    <cellStyle name="Comma 2 2 3 3 2 51 2 3" xfId="27702"/>
    <cellStyle name="Comma 2 2 3 3 2 51 3" xfId="21058"/>
    <cellStyle name="Comma 2 2 3 3 2 51 4" xfId="25490"/>
    <cellStyle name="Comma 2 2 3 3 2 52" xfId="1000"/>
    <cellStyle name="Comma 2 2 3 3 2 52 2" xfId="18843"/>
    <cellStyle name="Comma 2 2 3 3 2 52 2 2" xfId="23271"/>
    <cellStyle name="Comma 2 2 3 3 2 52 2 3" xfId="27703"/>
    <cellStyle name="Comma 2 2 3 3 2 52 3" xfId="21059"/>
    <cellStyle name="Comma 2 2 3 3 2 52 4" xfId="25491"/>
    <cellStyle name="Comma 2 2 3 3 2 53" xfId="1001"/>
    <cellStyle name="Comma 2 2 3 3 2 53 2" xfId="18844"/>
    <cellStyle name="Comma 2 2 3 3 2 53 2 2" xfId="23272"/>
    <cellStyle name="Comma 2 2 3 3 2 53 2 3" xfId="27704"/>
    <cellStyle name="Comma 2 2 3 3 2 53 3" xfId="21060"/>
    <cellStyle name="Comma 2 2 3 3 2 53 4" xfId="25492"/>
    <cellStyle name="Comma 2 2 3 3 2 54" xfId="1002"/>
    <cellStyle name="Comma 2 2 3 3 2 54 2" xfId="18845"/>
    <cellStyle name="Comma 2 2 3 3 2 54 2 2" xfId="23273"/>
    <cellStyle name="Comma 2 2 3 3 2 54 2 3" xfId="27705"/>
    <cellStyle name="Comma 2 2 3 3 2 54 3" xfId="21061"/>
    <cellStyle name="Comma 2 2 3 3 2 54 4" xfId="25493"/>
    <cellStyle name="Comma 2 2 3 3 2 55" xfId="1003"/>
    <cellStyle name="Comma 2 2 3 3 2 55 2" xfId="18846"/>
    <cellStyle name="Comma 2 2 3 3 2 55 2 2" xfId="23274"/>
    <cellStyle name="Comma 2 2 3 3 2 55 2 3" xfId="27706"/>
    <cellStyle name="Comma 2 2 3 3 2 55 3" xfId="21062"/>
    <cellStyle name="Comma 2 2 3 3 2 55 4" xfId="25494"/>
    <cellStyle name="Comma 2 2 3 3 2 56" xfId="1004"/>
    <cellStyle name="Comma 2 2 3 3 2 56 2" xfId="18847"/>
    <cellStyle name="Comma 2 2 3 3 2 56 2 2" xfId="23275"/>
    <cellStyle name="Comma 2 2 3 3 2 56 2 3" xfId="27707"/>
    <cellStyle name="Comma 2 2 3 3 2 56 3" xfId="21063"/>
    <cellStyle name="Comma 2 2 3 3 2 56 4" xfId="25495"/>
    <cellStyle name="Comma 2 2 3 3 2 57" xfId="1005"/>
    <cellStyle name="Comma 2 2 3 3 2 57 2" xfId="18848"/>
    <cellStyle name="Comma 2 2 3 3 2 57 2 2" xfId="23276"/>
    <cellStyle name="Comma 2 2 3 3 2 57 2 3" xfId="27708"/>
    <cellStyle name="Comma 2 2 3 3 2 57 3" xfId="21064"/>
    <cellStyle name="Comma 2 2 3 3 2 57 4" xfId="25496"/>
    <cellStyle name="Comma 2 2 3 3 2 58" xfId="1006"/>
    <cellStyle name="Comma 2 2 3 3 2 58 2" xfId="18849"/>
    <cellStyle name="Comma 2 2 3 3 2 58 2 2" xfId="23277"/>
    <cellStyle name="Comma 2 2 3 3 2 58 2 3" xfId="27709"/>
    <cellStyle name="Comma 2 2 3 3 2 58 3" xfId="21065"/>
    <cellStyle name="Comma 2 2 3 3 2 58 4" xfId="25497"/>
    <cellStyle name="Comma 2 2 3 3 2 59" xfId="1007"/>
    <cellStyle name="Comma 2 2 3 3 2 59 2" xfId="18850"/>
    <cellStyle name="Comma 2 2 3 3 2 59 2 2" xfId="23278"/>
    <cellStyle name="Comma 2 2 3 3 2 59 2 3" xfId="27710"/>
    <cellStyle name="Comma 2 2 3 3 2 59 3" xfId="21066"/>
    <cellStyle name="Comma 2 2 3 3 2 59 4" xfId="25498"/>
    <cellStyle name="Comma 2 2 3 3 2 6" xfId="1008"/>
    <cellStyle name="Comma 2 2 3 3 2 6 2" xfId="18851"/>
    <cellStyle name="Comma 2 2 3 3 2 6 2 2" xfId="23279"/>
    <cellStyle name="Comma 2 2 3 3 2 6 2 3" xfId="27711"/>
    <cellStyle name="Comma 2 2 3 3 2 6 3" xfId="21067"/>
    <cellStyle name="Comma 2 2 3 3 2 6 4" xfId="25499"/>
    <cellStyle name="Comma 2 2 3 3 2 60" xfId="1009"/>
    <cellStyle name="Comma 2 2 3 3 2 60 2" xfId="18852"/>
    <cellStyle name="Comma 2 2 3 3 2 60 2 2" xfId="23280"/>
    <cellStyle name="Comma 2 2 3 3 2 60 2 3" xfId="27712"/>
    <cellStyle name="Comma 2 2 3 3 2 60 3" xfId="21068"/>
    <cellStyle name="Comma 2 2 3 3 2 60 4" xfId="25500"/>
    <cellStyle name="Comma 2 2 3 3 2 61" xfId="1010"/>
    <cellStyle name="Comma 2 2 3 3 2 61 2" xfId="18853"/>
    <cellStyle name="Comma 2 2 3 3 2 61 2 2" xfId="23281"/>
    <cellStyle name="Comma 2 2 3 3 2 61 2 3" xfId="27713"/>
    <cellStyle name="Comma 2 2 3 3 2 61 3" xfId="21069"/>
    <cellStyle name="Comma 2 2 3 3 2 61 4" xfId="25501"/>
    <cellStyle name="Comma 2 2 3 3 2 62" xfId="1011"/>
    <cellStyle name="Comma 2 2 3 3 2 62 2" xfId="18854"/>
    <cellStyle name="Comma 2 2 3 3 2 62 2 2" xfId="23282"/>
    <cellStyle name="Comma 2 2 3 3 2 62 2 3" xfId="27714"/>
    <cellStyle name="Comma 2 2 3 3 2 62 3" xfId="21070"/>
    <cellStyle name="Comma 2 2 3 3 2 62 4" xfId="25502"/>
    <cellStyle name="Comma 2 2 3 3 2 63" xfId="1012"/>
    <cellStyle name="Comma 2 2 3 3 2 63 2" xfId="18855"/>
    <cellStyle name="Comma 2 2 3 3 2 63 2 2" xfId="23283"/>
    <cellStyle name="Comma 2 2 3 3 2 63 2 3" xfId="27715"/>
    <cellStyle name="Comma 2 2 3 3 2 63 3" xfId="21071"/>
    <cellStyle name="Comma 2 2 3 3 2 63 4" xfId="25503"/>
    <cellStyle name="Comma 2 2 3 3 2 64" xfId="1013"/>
    <cellStyle name="Comma 2 2 3 3 2 64 2" xfId="18856"/>
    <cellStyle name="Comma 2 2 3 3 2 64 2 2" xfId="23284"/>
    <cellStyle name="Comma 2 2 3 3 2 64 2 3" xfId="27716"/>
    <cellStyle name="Comma 2 2 3 3 2 64 3" xfId="21072"/>
    <cellStyle name="Comma 2 2 3 3 2 64 4" xfId="25504"/>
    <cellStyle name="Comma 2 2 3 3 2 65" xfId="1014"/>
    <cellStyle name="Comma 2 2 3 3 2 65 2" xfId="18857"/>
    <cellStyle name="Comma 2 2 3 3 2 65 2 2" xfId="23285"/>
    <cellStyle name="Comma 2 2 3 3 2 65 2 3" xfId="27717"/>
    <cellStyle name="Comma 2 2 3 3 2 65 3" xfId="21073"/>
    <cellStyle name="Comma 2 2 3 3 2 65 4" xfId="25505"/>
    <cellStyle name="Comma 2 2 3 3 2 66" xfId="1015"/>
    <cellStyle name="Comma 2 2 3 3 2 66 2" xfId="18858"/>
    <cellStyle name="Comma 2 2 3 3 2 66 2 2" xfId="23286"/>
    <cellStyle name="Comma 2 2 3 3 2 66 2 3" xfId="27718"/>
    <cellStyle name="Comma 2 2 3 3 2 66 3" xfId="21074"/>
    <cellStyle name="Comma 2 2 3 3 2 66 4" xfId="25506"/>
    <cellStyle name="Comma 2 2 3 3 2 67" xfId="1016"/>
    <cellStyle name="Comma 2 2 3 3 2 67 2" xfId="18859"/>
    <cellStyle name="Comma 2 2 3 3 2 67 2 2" xfId="23287"/>
    <cellStyle name="Comma 2 2 3 3 2 67 2 3" xfId="27719"/>
    <cellStyle name="Comma 2 2 3 3 2 67 3" xfId="21075"/>
    <cellStyle name="Comma 2 2 3 3 2 67 4" xfId="25507"/>
    <cellStyle name="Comma 2 2 3 3 2 68" xfId="1017"/>
    <cellStyle name="Comma 2 2 3 3 2 68 2" xfId="18860"/>
    <cellStyle name="Comma 2 2 3 3 2 68 2 2" xfId="23288"/>
    <cellStyle name="Comma 2 2 3 3 2 68 2 3" xfId="27720"/>
    <cellStyle name="Comma 2 2 3 3 2 68 3" xfId="21076"/>
    <cellStyle name="Comma 2 2 3 3 2 68 4" xfId="25508"/>
    <cellStyle name="Comma 2 2 3 3 2 69" xfId="12887"/>
    <cellStyle name="Comma 2 2 3 3 2 69 2" xfId="19928"/>
    <cellStyle name="Comma 2 2 3 3 2 69 2 2" xfId="24356"/>
    <cellStyle name="Comma 2 2 3 3 2 69 2 3" xfId="28788"/>
    <cellStyle name="Comma 2 2 3 3 2 69 3" xfId="22143"/>
    <cellStyle name="Comma 2 2 3 3 2 69 4" xfId="26575"/>
    <cellStyle name="Comma 2 2 3 3 2 7" xfId="1018"/>
    <cellStyle name="Comma 2 2 3 3 2 7 2" xfId="18861"/>
    <cellStyle name="Comma 2 2 3 3 2 7 2 2" xfId="23289"/>
    <cellStyle name="Comma 2 2 3 3 2 7 2 3" xfId="27721"/>
    <cellStyle name="Comma 2 2 3 3 2 7 3" xfId="21077"/>
    <cellStyle name="Comma 2 2 3 3 2 7 4" xfId="25509"/>
    <cellStyle name="Comma 2 2 3 3 2 70" xfId="18796"/>
    <cellStyle name="Comma 2 2 3 3 2 70 2" xfId="23224"/>
    <cellStyle name="Comma 2 2 3 3 2 70 3" xfId="27656"/>
    <cellStyle name="Comma 2 2 3 3 2 71" xfId="21012"/>
    <cellStyle name="Comma 2 2 3 3 2 72" xfId="25444"/>
    <cellStyle name="Comma 2 2 3 3 2 8" xfId="1019"/>
    <cellStyle name="Comma 2 2 3 3 2 8 2" xfId="18862"/>
    <cellStyle name="Comma 2 2 3 3 2 8 2 2" xfId="23290"/>
    <cellStyle name="Comma 2 2 3 3 2 8 2 3" xfId="27722"/>
    <cellStyle name="Comma 2 2 3 3 2 8 3" xfId="21078"/>
    <cellStyle name="Comma 2 2 3 3 2 8 4" xfId="25510"/>
    <cellStyle name="Comma 2 2 3 3 2 9" xfId="1020"/>
    <cellStyle name="Comma 2 2 3 3 2 9 2" xfId="18863"/>
    <cellStyle name="Comma 2 2 3 3 2 9 2 2" xfId="23291"/>
    <cellStyle name="Comma 2 2 3 3 2 9 2 3" xfId="27723"/>
    <cellStyle name="Comma 2 2 3 3 2 9 3" xfId="21079"/>
    <cellStyle name="Comma 2 2 3 3 2 9 4" xfId="25511"/>
    <cellStyle name="Comma 2 2 3 3 20" xfId="1021"/>
    <cellStyle name="Comma 2 2 3 3 20 2" xfId="12920"/>
    <cellStyle name="Comma 2 2 3 3 20 2 2" xfId="19929"/>
    <cellStyle name="Comma 2 2 3 3 20 2 2 2" xfId="24357"/>
    <cellStyle name="Comma 2 2 3 3 20 2 2 3" xfId="28789"/>
    <cellStyle name="Comma 2 2 3 3 20 2 3" xfId="22144"/>
    <cellStyle name="Comma 2 2 3 3 20 2 4" xfId="26576"/>
    <cellStyle name="Comma 2 2 3 3 20 3" xfId="18864"/>
    <cellStyle name="Comma 2 2 3 3 20 3 2" xfId="23292"/>
    <cellStyle name="Comma 2 2 3 3 20 3 3" xfId="27724"/>
    <cellStyle name="Comma 2 2 3 3 20 4" xfId="21080"/>
    <cellStyle name="Comma 2 2 3 3 20 5" xfId="25512"/>
    <cellStyle name="Comma 2 2 3 3 21" xfId="1022"/>
    <cellStyle name="Comma 2 2 3 3 21 2" xfId="12921"/>
    <cellStyle name="Comma 2 2 3 3 21 2 2" xfId="19930"/>
    <cellStyle name="Comma 2 2 3 3 21 2 2 2" xfId="24358"/>
    <cellStyle name="Comma 2 2 3 3 21 2 2 3" xfId="28790"/>
    <cellStyle name="Comma 2 2 3 3 21 2 3" xfId="22145"/>
    <cellStyle name="Comma 2 2 3 3 21 2 4" xfId="26577"/>
    <cellStyle name="Comma 2 2 3 3 21 3" xfId="18865"/>
    <cellStyle name="Comma 2 2 3 3 21 3 2" xfId="23293"/>
    <cellStyle name="Comma 2 2 3 3 21 3 3" xfId="27725"/>
    <cellStyle name="Comma 2 2 3 3 21 4" xfId="21081"/>
    <cellStyle name="Comma 2 2 3 3 21 5" xfId="25513"/>
    <cellStyle name="Comma 2 2 3 3 22" xfId="1023"/>
    <cellStyle name="Comma 2 2 3 3 22 2" xfId="12922"/>
    <cellStyle name="Comma 2 2 3 3 22 2 2" xfId="19931"/>
    <cellStyle name="Comma 2 2 3 3 22 2 2 2" xfId="24359"/>
    <cellStyle name="Comma 2 2 3 3 22 2 2 3" xfId="28791"/>
    <cellStyle name="Comma 2 2 3 3 22 2 3" xfId="22146"/>
    <cellStyle name="Comma 2 2 3 3 22 2 4" xfId="26578"/>
    <cellStyle name="Comma 2 2 3 3 22 3" xfId="18866"/>
    <cellStyle name="Comma 2 2 3 3 22 3 2" xfId="23294"/>
    <cellStyle name="Comma 2 2 3 3 22 3 3" xfId="27726"/>
    <cellStyle name="Comma 2 2 3 3 22 4" xfId="21082"/>
    <cellStyle name="Comma 2 2 3 3 22 5" xfId="25514"/>
    <cellStyle name="Comma 2 2 3 3 23" xfId="1024"/>
    <cellStyle name="Comma 2 2 3 3 23 2" xfId="12923"/>
    <cellStyle name="Comma 2 2 3 3 23 2 2" xfId="19932"/>
    <cellStyle name="Comma 2 2 3 3 23 2 2 2" xfId="24360"/>
    <cellStyle name="Comma 2 2 3 3 23 2 2 3" xfId="28792"/>
    <cellStyle name="Comma 2 2 3 3 23 2 3" xfId="22147"/>
    <cellStyle name="Comma 2 2 3 3 23 2 4" xfId="26579"/>
    <cellStyle name="Comma 2 2 3 3 23 3" xfId="18867"/>
    <cellStyle name="Comma 2 2 3 3 23 3 2" xfId="23295"/>
    <cellStyle name="Comma 2 2 3 3 23 3 3" xfId="27727"/>
    <cellStyle name="Comma 2 2 3 3 23 4" xfId="21083"/>
    <cellStyle name="Comma 2 2 3 3 23 5" xfId="25515"/>
    <cellStyle name="Comma 2 2 3 3 24" xfId="1025"/>
    <cellStyle name="Comma 2 2 3 3 24 2" xfId="12924"/>
    <cellStyle name="Comma 2 2 3 3 24 2 2" xfId="19933"/>
    <cellStyle name="Comma 2 2 3 3 24 2 2 2" xfId="24361"/>
    <cellStyle name="Comma 2 2 3 3 24 2 2 3" xfId="28793"/>
    <cellStyle name="Comma 2 2 3 3 24 2 3" xfId="22148"/>
    <cellStyle name="Comma 2 2 3 3 24 2 4" xfId="26580"/>
    <cellStyle name="Comma 2 2 3 3 24 3" xfId="18868"/>
    <cellStyle name="Comma 2 2 3 3 24 3 2" xfId="23296"/>
    <cellStyle name="Comma 2 2 3 3 24 3 3" xfId="27728"/>
    <cellStyle name="Comma 2 2 3 3 24 4" xfId="21084"/>
    <cellStyle name="Comma 2 2 3 3 24 5" xfId="25516"/>
    <cellStyle name="Comma 2 2 3 3 25" xfId="1026"/>
    <cellStyle name="Comma 2 2 3 3 25 2" xfId="12925"/>
    <cellStyle name="Comma 2 2 3 3 25 2 2" xfId="19934"/>
    <cellStyle name="Comma 2 2 3 3 25 2 2 2" xfId="24362"/>
    <cellStyle name="Comma 2 2 3 3 25 2 2 3" xfId="28794"/>
    <cellStyle name="Comma 2 2 3 3 25 2 3" xfId="22149"/>
    <cellStyle name="Comma 2 2 3 3 25 2 4" xfId="26581"/>
    <cellStyle name="Comma 2 2 3 3 25 3" xfId="18869"/>
    <cellStyle name="Comma 2 2 3 3 25 3 2" xfId="23297"/>
    <cellStyle name="Comma 2 2 3 3 25 3 3" xfId="27729"/>
    <cellStyle name="Comma 2 2 3 3 25 4" xfId="21085"/>
    <cellStyle name="Comma 2 2 3 3 25 5" xfId="25517"/>
    <cellStyle name="Comma 2 2 3 3 26" xfId="1027"/>
    <cellStyle name="Comma 2 2 3 3 26 2" xfId="12926"/>
    <cellStyle name="Comma 2 2 3 3 26 2 2" xfId="19935"/>
    <cellStyle name="Comma 2 2 3 3 26 2 2 2" xfId="24363"/>
    <cellStyle name="Comma 2 2 3 3 26 2 2 3" xfId="28795"/>
    <cellStyle name="Comma 2 2 3 3 26 2 3" xfId="22150"/>
    <cellStyle name="Comma 2 2 3 3 26 2 4" xfId="26582"/>
    <cellStyle name="Comma 2 2 3 3 26 3" xfId="18870"/>
    <cellStyle name="Comma 2 2 3 3 26 3 2" xfId="23298"/>
    <cellStyle name="Comma 2 2 3 3 26 3 3" xfId="27730"/>
    <cellStyle name="Comma 2 2 3 3 26 4" xfId="21086"/>
    <cellStyle name="Comma 2 2 3 3 26 5" xfId="25518"/>
    <cellStyle name="Comma 2 2 3 3 27" xfId="1028"/>
    <cellStyle name="Comma 2 2 3 3 27 2" xfId="12927"/>
    <cellStyle name="Comma 2 2 3 3 27 2 2" xfId="19936"/>
    <cellStyle name="Comma 2 2 3 3 27 2 2 2" xfId="24364"/>
    <cellStyle name="Comma 2 2 3 3 27 2 2 3" xfId="28796"/>
    <cellStyle name="Comma 2 2 3 3 27 2 3" xfId="22151"/>
    <cellStyle name="Comma 2 2 3 3 27 2 4" xfId="26583"/>
    <cellStyle name="Comma 2 2 3 3 27 3" xfId="18871"/>
    <cellStyle name="Comma 2 2 3 3 27 3 2" xfId="23299"/>
    <cellStyle name="Comma 2 2 3 3 27 3 3" xfId="27731"/>
    <cellStyle name="Comma 2 2 3 3 27 4" xfId="21087"/>
    <cellStyle name="Comma 2 2 3 3 27 5" xfId="25519"/>
    <cellStyle name="Comma 2 2 3 3 28" xfId="1029"/>
    <cellStyle name="Comma 2 2 3 3 28 2" xfId="12928"/>
    <cellStyle name="Comma 2 2 3 3 28 2 2" xfId="19937"/>
    <cellStyle name="Comma 2 2 3 3 28 2 2 2" xfId="24365"/>
    <cellStyle name="Comma 2 2 3 3 28 2 2 3" xfId="28797"/>
    <cellStyle name="Comma 2 2 3 3 28 2 3" xfId="22152"/>
    <cellStyle name="Comma 2 2 3 3 28 2 4" xfId="26584"/>
    <cellStyle name="Comma 2 2 3 3 28 3" xfId="18872"/>
    <cellStyle name="Comma 2 2 3 3 28 3 2" xfId="23300"/>
    <cellStyle name="Comma 2 2 3 3 28 3 3" xfId="27732"/>
    <cellStyle name="Comma 2 2 3 3 28 4" xfId="21088"/>
    <cellStyle name="Comma 2 2 3 3 28 5" xfId="25520"/>
    <cellStyle name="Comma 2 2 3 3 29" xfId="1030"/>
    <cellStyle name="Comma 2 2 3 3 29 2" xfId="12929"/>
    <cellStyle name="Comma 2 2 3 3 29 2 2" xfId="19938"/>
    <cellStyle name="Comma 2 2 3 3 29 2 2 2" xfId="24366"/>
    <cellStyle name="Comma 2 2 3 3 29 2 2 3" xfId="28798"/>
    <cellStyle name="Comma 2 2 3 3 29 2 3" xfId="22153"/>
    <cellStyle name="Comma 2 2 3 3 29 2 4" xfId="26585"/>
    <cellStyle name="Comma 2 2 3 3 29 3" xfId="18873"/>
    <cellStyle name="Comma 2 2 3 3 29 3 2" xfId="23301"/>
    <cellStyle name="Comma 2 2 3 3 29 3 3" xfId="27733"/>
    <cellStyle name="Comma 2 2 3 3 29 4" xfId="21089"/>
    <cellStyle name="Comma 2 2 3 3 29 5" xfId="25521"/>
    <cellStyle name="Comma 2 2 3 3 3" xfId="1031"/>
    <cellStyle name="Comma 2 2 3 3 3 2" xfId="12930"/>
    <cellStyle name="Comma 2 2 3 3 3 2 2" xfId="19939"/>
    <cellStyle name="Comma 2 2 3 3 3 2 2 2" xfId="24367"/>
    <cellStyle name="Comma 2 2 3 3 3 2 2 3" xfId="28799"/>
    <cellStyle name="Comma 2 2 3 3 3 2 3" xfId="22154"/>
    <cellStyle name="Comma 2 2 3 3 3 2 4" xfId="26586"/>
    <cellStyle name="Comma 2 2 3 3 3 3" xfId="18874"/>
    <cellStyle name="Comma 2 2 3 3 3 3 2" xfId="23302"/>
    <cellStyle name="Comma 2 2 3 3 3 3 3" xfId="27734"/>
    <cellStyle name="Comma 2 2 3 3 3 4" xfId="21090"/>
    <cellStyle name="Comma 2 2 3 3 3 5" xfId="25522"/>
    <cellStyle name="Comma 2 2 3 3 30" xfId="1032"/>
    <cellStyle name="Comma 2 2 3 3 30 2" xfId="12931"/>
    <cellStyle name="Comma 2 2 3 3 30 2 2" xfId="19940"/>
    <cellStyle name="Comma 2 2 3 3 30 2 2 2" xfId="24368"/>
    <cellStyle name="Comma 2 2 3 3 30 2 2 3" xfId="28800"/>
    <cellStyle name="Comma 2 2 3 3 30 2 3" xfId="22155"/>
    <cellStyle name="Comma 2 2 3 3 30 2 4" xfId="26587"/>
    <cellStyle name="Comma 2 2 3 3 30 3" xfId="18875"/>
    <cellStyle name="Comma 2 2 3 3 30 3 2" xfId="23303"/>
    <cellStyle name="Comma 2 2 3 3 30 3 3" xfId="27735"/>
    <cellStyle name="Comma 2 2 3 3 30 4" xfId="21091"/>
    <cellStyle name="Comma 2 2 3 3 30 5" xfId="25523"/>
    <cellStyle name="Comma 2 2 3 3 31" xfId="1033"/>
    <cellStyle name="Comma 2 2 3 3 31 2" xfId="12932"/>
    <cellStyle name="Comma 2 2 3 3 31 2 2" xfId="19941"/>
    <cellStyle name="Comma 2 2 3 3 31 2 2 2" xfId="24369"/>
    <cellStyle name="Comma 2 2 3 3 31 2 2 3" xfId="28801"/>
    <cellStyle name="Comma 2 2 3 3 31 2 3" xfId="22156"/>
    <cellStyle name="Comma 2 2 3 3 31 2 4" xfId="26588"/>
    <cellStyle name="Comma 2 2 3 3 31 3" xfId="18876"/>
    <cellStyle name="Comma 2 2 3 3 31 3 2" xfId="23304"/>
    <cellStyle name="Comma 2 2 3 3 31 3 3" xfId="27736"/>
    <cellStyle name="Comma 2 2 3 3 31 4" xfId="21092"/>
    <cellStyle name="Comma 2 2 3 3 31 5" xfId="25524"/>
    <cellStyle name="Comma 2 2 3 3 32" xfId="1034"/>
    <cellStyle name="Comma 2 2 3 3 32 2" xfId="12933"/>
    <cellStyle name="Comma 2 2 3 3 32 2 2" xfId="19942"/>
    <cellStyle name="Comma 2 2 3 3 32 2 2 2" xfId="24370"/>
    <cellStyle name="Comma 2 2 3 3 32 2 2 3" xfId="28802"/>
    <cellStyle name="Comma 2 2 3 3 32 2 3" xfId="22157"/>
    <cellStyle name="Comma 2 2 3 3 32 2 4" xfId="26589"/>
    <cellStyle name="Comma 2 2 3 3 32 3" xfId="18877"/>
    <cellStyle name="Comma 2 2 3 3 32 3 2" xfId="23305"/>
    <cellStyle name="Comma 2 2 3 3 32 3 3" xfId="27737"/>
    <cellStyle name="Comma 2 2 3 3 32 4" xfId="21093"/>
    <cellStyle name="Comma 2 2 3 3 32 5" xfId="25525"/>
    <cellStyle name="Comma 2 2 3 3 33" xfId="1035"/>
    <cellStyle name="Comma 2 2 3 3 33 2" xfId="12934"/>
    <cellStyle name="Comma 2 2 3 3 33 2 2" xfId="19943"/>
    <cellStyle name="Comma 2 2 3 3 33 2 2 2" xfId="24371"/>
    <cellStyle name="Comma 2 2 3 3 33 2 2 3" xfId="28803"/>
    <cellStyle name="Comma 2 2 3 3 33 2 3" xfId="22158"/>
    <cellStyle name="Comma 2 2 3 3 33 2 4" xfId="26590"/>
    <cellStyle name="Comma 2 2 3 3 33 3" xfId="18878"/>
    <cellStyle name="Comma 2 2 3 3 33 3 2" xfId="23306"/>
    <cellStyle name="Comma 2 2 3 3 33 3 3" xfId="27738"/>
    <cellStyle name="Comma 2 2 3 3 33 4" xfId="21094"/>
    <cellStyle name="Comma 2 2 3 3 33 5" xfId="25526"/>
    <cellStyle name="Comma 2 2 3 3 34" xfId="1036"/>
    <cellStyle name="Comma 2 2 3 3 34 2" xfId="12935"/>
    <cellStyle name="Comma 2 2 3 3 34 2 2" xfId="19944"/>
    <cellStyle name="Comma 2 2 3 3 34 2 2 2" xfId="24372"/>
    <cellStyle name="Comma 2 2 3 3 34 2 2 3" xfId="28804"/>
    <cellStyle name="Comma 2 2 3 3 34 2 3" xfId="22159"/>
    <cellStyle name="Comma 2 2 3 3 34 2 4" xfId="26591"/>
    <cellStyle name="Comma 2 2 3 3 34 3" xfId="18879"/>
    <cellStyle name="Comma 2 2 3 3 34 3 2" xfId="23307"/>
    <cellStyle name="Comma 2 2 3 3 34 3 3" xfId="27739"/>
    <cellStyle name="Comma 2 2 3 3 34 4" xfId="21095"/>
    <cellStyle name="Comma 2 2 3 3 34 5" xfId="25527"/>
    <cellStyle name="Comma 2 2 3 3 35" xfId="1037"/>
    <cellStyle name="Comma 2 2 3 3 35 2" xfId="12936"/>
    <cellStyle name="Comma 2 2 3 3 35 2 2" xfId="19945"/>
    <cellStyle name="Comma 2 2 3 3 35 2 2 2" xfId="24373"/>
    <cellStyle name="Comma 2 2 3 3 35 2 2 3" xfId="28805"/>
    <cellStyle name="Comma 2 2 3 3 35 2 3" xfId="22160"/>
    <cellStyle name="Comma 2 2 3 3 35 2 4" xfId="26592"/>
    <cellStyle name="Comma 2 2 3 3 35 3" xfId="18880"/>
    <cellStyle name="Comma 2 2 3 3 35 3 2" xfId="23308"/>
    <cellStyle name="Comma 2 2 3 3 35 3 3" xfId="27740"/>
    <cellStyle name="Comma 2 2 3 3 35 4" xfId="21096"/>
    <cellStyle name="Comma 2 2 3 3 35 5" xfId="25528"/>
    <cellStyle name="Comma 2 2 3 3 36" xfId="1038"/>
    <cellStyle name="Comma 2 2 3 3 36 2" xfId="12937"/>
    <cellStyle name="Comma 2 2 3 3 36 2 2" xfId="19946"/>
    <cellStyle name="Comma 2 2 3 3 36 2 2 2" xfId="24374"/>
    <cellStyle name="Comma 2 2 3 3 36 2 2 3" xfId="28806"/>
    <cellStyle name="Comma 2 2 3 3 36 2 3" xfId="22161"/>
    <cellStyle name="Comma 2 2 3 3 36 2 4" xfId="26593"/>
    <cellStyle name="Comma 2 2 3 3 36 3" xfId="18881"/>
    <cellStyle name="Comma 2 2 3 3 36 3 2" xfId="23309"/>
    <cellStyle name="Comma 2 2 3 3 36 3 3" xfId="27741"/>
    <cellStyle name="Comma 2 2 3 3 36 4" xfId="21097"/>
    <cellStyle name="Comma 2 2 3 3 36 5" xfId="25529"/>
    <cellStyle name="Comma 2 2 3 3 37" xfId="1039"/>
    <cellStyle name="Comma 2 2 3 3 37 2" xfId="12938"/>
    <cellStyle name="Comma 2 2 3 3 37 2 2" xfId="19947"/>
    <cellStyle name="Comma 2 2 3 3 37 2 2 2" xfId="24375"/>
    <cellStyle name="Comma 2 2 3 3 37 2 2 3" xfId="28807"/>
    <cellStyle name="Comma 2 2 3 3 37 2 3" xfId="22162"/>
    <cellStyle name="Comma 2 2 3 3 37 2 4" xfId="26594"/>
    <cellStyle name="Comma 2 2 3 3 37 3" xfId="18882"/>
    <cellStyle name="Comma 2 2 3 3 37 3 2" xfId="23310"/>
    <cellStyle name="Comma 2 2 3 3 37 3 3" xfId="27742"/>
    <cellStyle name="Comma 2 2 3 3 37 4" xfId="21098"/>
    <cellStyle name="Comma 2 2 3 3 37 5" xfId="25530"/>
    <cellStyle name="Comma 2 2 3 3 38" xfId="1040"/>
    <cellStyle name="Comma 2 2 3 3 38 2" xfId="12939"/>
    <cellStyle name="Comma 2 2 3 3 38 2 2" xfId="19948"/>
    <cellStyle name="Comma 2 2 3 3 38 2 2 2" xfId="24376"/>
    <cellStyle name="Comma 2 2 3 3 38 2 2 3" xfId="28808"/>
    <cellStyle name="Comma 2 2 3 3 38 2 3" xfId="22163"/>
    <cellStyle name="Comma 2 2 3 3 38 2 4" xfId="26595"/>
    <cellStyle name="Comma 2 2 3 3 38 3" xfId="18883"/>
    <cellStyle name="Comma 2 2 3 3 38 3 2" xfId="23311"/>
    <cellStyle name="Comma 2 2 3 3 38 3 3" xfId="27743"/>
    <cellStyle name="Comma 2 2 3 3 38 4" xfId="21099"/>
    <cellStyle name="Comma 2 2 3 3 38 5" xfId="25531"/>
    <cellStyle name="Comma 2 2 3 3 39" xfId="1041"/>
    <cellStyle name="Comma 2 2 3 3 39 2" xfId="12940"/>
    <cellStyle name="Comma 2 2 3 3 39 2 2" xfId="19949"/>
    <cellStyle name="Comma 2 2 3 3 39 2 2 2" xfId="24377"/>
    <cellStyle name="Comma 2 2 3 3 39 2 2 3" xfId="28809"/>
    <cellStyle name="Comma 2 2 3 3 39 2 3" xfId="22164"/>
    <cellStyle name="Comma 2 2 3 3 39 2 4" xfId="26596"/>
    <cellStyle name="Comma 2 2 3 3 39 3" xfId="18884"/>
    <cellStyle name="Comma 2 2 3 3 39 3 2" xfId="23312"/>
    <cellStyle name="Comma 2 2 3 3 39 3 3" xfId="27744"/>
    <cellStyle name="Comma 2 2 3 3 39 4" xfId="21100"/>
    <cellStyle name="Comma 2 2 3 3 39 5" xfId="25532"/>
    <cellStyle name="Comma 2 2 3 3 4" xfId="1042"/>
    <cellStyle name="Comma 2 2 3 3 4 2" xfId="12941"/>
    <cellStyle name="Comma 2 2 3 3 4 2 2" xfId="19950"/>
    <cellStyle name="Comma 2 2 3 3 4 2 2 2" xfId="24378"/>
    <cellStyle name="Comma 2 2 3 3 4 2 2 3" xfId="28810"/>
    <cellStyle name="Comma 2 2 3 3 4 2 3" xfId="22165"/>
    <cellStyle name="Comma 2 2 3 3 4 2 4" xfId="26597"/>
    <cellStyle name="Comma 2 2 3 3 4 3" xfId="18885"/>
    <cellStyle name="Comma 2 2 3 3 4 3 2" xfId="23313"/>
    <cellStyle name="Comma 2 2 3 3 4 3 3" xfId="27745"/>
    <cellStyle name="Comma 2 2 3 3 4 4" xfId="21101"/>
    <cellStyle name="Comma 2 2 3 3 4 5" xfId="25533"/>
    <cellStyle name="Comma 2 2 3 3 40" xfId="1043"/>
    <cellStyle name="Comma 2 2 3 3 40 2" xfId="12942"/>
    <cellStyle name="Comma 2 2 3 3 40 2 2" xfId="19951"/>
    <cellStyle name="Comma 2 2 3 3 40 2 2 2" xfId="24379"/>
    <cellStyle name="Comma 2 2 3 3 40 2 2 3" xfId="28811"/>
    <cellStyle name="Comma 2 2 3 3 40 2 3" xfId="22166"/>
    <cellStyle name="Comma 2 2 3 3 40 2 4" xfId="26598"/>
    <cellStyle name="Comma 2 2 3 3 40 3" xfId="18886"/>
    <cellStyle name="Comma 2 2 3 3 40 3 2" xfId="23314"/>
    <cellStyle name="Comma 2 2 3 3 40 3 3" xfId="27746"/>
    <cellStyle name="Comma 2 2 3 3 40 4" xfId="21102"/>
    <cellStyle name="Comma 2 2 3 3 40 5" xfId="25534"/>
    <cellStyle name="Comma 2 2 3 3 41" xfId="1044"/>
    <cellStyle name="Comma 2 2 3 3 41 2" xfId="12943"/>
    <cellStyle name="Comma 2 2 3 3 41 2 2" xfId="19952"/>
    <cellStyle name="Comma 2 2 3 3 41 2 2 2" xfId="24380"/>
    <cellStyle name="Comma 2 2 3 3 41 2 2 3" xfId="28812"/>
    <cellStyle name="Comma 2 2 3 3 41 2 3" xfId="22167"/>
    <cellStyle name="Comma 2 2 3 3 41 2 4" xfId="26599"/>
    <cellStyle name="Comma 2 2 3 3 41 3" xfId="18887"/>
    <cellStyle name="Comma 2 2 3 3 41 3 2" xfId="23315"/>
    <cellStyle name="Comma 2 2 3 3 41 3 3" xfId="27747"/>
    <cellStyle name="Comma 2 2 3 3 41 4" xfId="21103"/>
    <cellStyle name="Comma 2 2 3 3 41 5" xfId="25535"/>
    <cellStyle name="Comma 2 2 3 3 42" xfId="1045"/>
    <cellStyle name="Comma 2 2 3 3 42 2" xfId="12944"/>
    <cellStyle name="Comma 2 2 3 3 42 2 2" xfId="19953"/>
    <cellStyle name="Comma 2 2 3 3 42 2 2 2" xfId="24381"/>
    <cellStyle name="Comma 2 2 3 3 42 2 2 3" xfId="28813"/>
    <cellStyle name="Comma 2 2 3 3 42 2 3" xfId="22168"/>
    <cellStyle name="Comma 2 2 3 3 42 2 4" xfId="26600"/>
    <cellStyle name="Comma 2 2 3 3 42 3" xfId="18888"/>
    <cellStyle name="Comma 2 2 3 3 42 3 2" xfId="23316"/>
    <cellStyle name="Comma 2 2 3 3 42 3 3" xfId="27748"/>
    <cellStyle name="Comma 2 2 3 3 42 4" xfId="21104"/>
    <cellStyle name="Comma 2 2 3 3 42 5" xfId="25536"/>
    <cellStyle name="Comma 2 2 3 3 43" xfId="1046"/>
    <cellStyle name="Comma 2 2 3 3 43 2" xfId="12945"/>
    <cellStyle name="Comma 2 2 3 3 43 2 2" xfId="19954"/>
    <cellStyle name="Comma 2 2 3 3 43 2 2 2" xfId="24382"/>
    <cellStyle name="Comma 2 2 3 3 43 2 2 3" xfId="28814"/>
    <cellStyle name="Comma 2 2 3 3 43 2 3" xfId="22169"/>
    <cellStyle name="Comma 2 2 3 3 43 2 4" xfId="26601"/>
    <cellStyle name="Comma 2 2 3 3 43 3" xfId="18889"/>
    <cellStyle name="Comma 2 2 3 3 43 3 2" xfId="23317"/>
    <cellStyle name="Comma 2 2 3 3 43 3 3" xfId="27749"/>
    <cellStyle name="Comma 2 2 3 3 43 4" xfId="21105"/>
    <cellStyle name="Comma 2 2 3 3 43 5" xfId="25537"/>
    <cellStyle name="Comma 2 2 3 3 44" xfId="1047"/>
    <cellStyle name="Comma 2 2 3 3 44 2" xfId="12946"/>
    <cellStyle name="Comma 2 2 3 3 44 2 2" xfId="19955"/>
    <cellStyle name="Comma 2 2 3 3 44 2 2 2" xfId="24383"/>
    <cellStyle name="Comma 2 2 3 3 44 2 2 3" xfId="28815"/>
    <cellStyle name="Comma 2 2 3 3 44 2 3" xfId="22170"/>
    <cellStyle name="Comma 2 2 3 3 44 2 4" xfId="26602"/>
    <cellStyle name="Comma 2 2 3 3 44 3" xfId="18890"/>
    <cellStyle name="Comma 2 2 3 3 44 3 2" xfId="23318"/>
    <cellStyle name="Comma 2 2 3 3 44 3 3" xfId="27750"/>
    <cellStyle name="Comma 2 2 3 3 44 4" xfId="21106"/>
    <cellStyle name="Comma 2 2 3 3 44 5" xfId="25538"/>
    <cellStyle name="Comma 2 2 3 3 45" xfId="1048"/>
    <cellStyle name="Comma 2 2 3 3 45 2" xfId="12947"/>
    <cellStyle name="Comma 2 2 3 3 45 2 2" xfId="19956"/>
    <cellStyle name="Comma 2 2 3 3 45 2 2 2" xfId="24384"/>
    <cellStyle name="Comma 2 2 3 3 45 2 2 3" xfId="28816"/>
    <cellStyle name="Comma 2 2 3 3 45 2 3" xfId="22171"/>
    <cellStyle name="Comma 2 2 3 3 45 2 4" xfId="26603"/>
    <cellStyle name="Comma 2 2 3 3 45 3" xfId="18891"/>
    <cellStyle name="Comma 2 2 3 3 45 3 2" xfId="23319"/>
    <cellStyle name="Comma 2 2 3 3 45 3 3" xfId="27751"/>
    <cellStyle name="Comma 2 2 3 3 45 4" xfId="21107"/>
    <cellStyle name="Comma 2 2 3 3 45 5" xfId="25539"/>
    <cellStyle name="Comma 2 2 3 3 46" xfId="1049"/>
    <cellStyle name="Comma 2 2 3 3 46 2" xfId="12948"/>
    <cellStyle name="Comma 2 2 3 3 46 2 2" xfId="19957"/>
    <cellStyle name="Comma 2 2 3 3 46 2 2 2" xfId="24385"/>
    <cellStyle name="Comma 2 2 3 3 46 2 2 3" xfId="28817"/>
    <cellStyle name="Comma 2 2 3 3 46 2 3" xfId="22172"/>
    <cellStyle name="Comma 2 2 3 3 46 2 4" xfId="26604"/>
    <cellStyle name="Comma 2 2 3 3 46 3" xfId="18892"/>
    <cellStyle name="Comma 2 2 3 3 46 3 2" xfId="23320"/>
    <cellStyle name="Comma 2 2 3 3 46 3 3" xfId="27752"/>
    <cellStyle name="Comma 2 2 3 3 46 4" xfId="21108"/>
    <cellStyle name="Comma 2 2 3 3 46 5" xfId="25540"/>
    <cellStyle name="Comma 2 2 3 3 47" xfId="1050"/>
    <cellStyle name="Comma 2 2 3 3 47 2" xfId="12949"/>
    <cellStyle name="Comma 2 2 3 3 47 2 2" xfId="19958"/>
    <cellStyle name="Comma 2 2 3 3 47 2 2 2" xfId="24386"/>
    <cellStyle name="Comma 2 2 3 3 47 2 2 3" xfId="28818"/>
    <cellStyle name="Comma 2 2 3 3 47 2 3" xfId="22173"/>
    <cellStyle name="Comma 2 2 3 3 47 2 4" xfId="26605"/>
    <cellStyle name="Comma 2 2 3 3 47 3" xfId="18893"/>
    <cellStyle name="Comma 2 2 3 3 47 3 2" xfId="23321"/>
    <cellStyle name="Comma 2 2 3 3 47 3 3" xfId="27753"/>
    <cellStyle name="Comma 2 2 3 3 47 4" xfId="21109"/>
    <cellStyle name="Comma 2 2 3 3 47 5" xfId="25541"/>
    <cellStyle name="Comma 2 2 3 3 48" xfId="1051"/>
    <cellStyle name="Comma 2 2 3 3 48 2" xfId="12950"/>
    <cellStyle name="Comma 2 2 3 3 48 2 2" xfId="19959"/>
    <cellStyle name="Comma 2 2 3 3 48 2 2 2" xfId="24387"/>
    <cellStyle name="Comma 2 2 3 3 48 2 2 3" xfId="28819"/>
    <cellStyle name="Comma 2 2 3 3 48 2 3" xfId="22174"/>
    <cellStyle name="Comma 2 2 3 3 48 2 4" xfId="26606"/>
    <cellStyle name="Comma 2 2 3 3 48 3" xfId="18894"/>
    <cellStyle name="Comma 2 2 3 3 48 3 2" xfId="23322"/>
    <cellStyle name="Comma 2 2 3 3 48 3 3" xfId="27754"/>
    <cellStyle name="Comma 2 2 3 3 48 4" xfId="21110"/>
    <cellStyle name="Comma 2 2 3 3 48 5" xfId="25542"/>
    <cellStyle name="Comma 2 2 3 3 49" xfId="1052"/>
    <cellStyle name="Comma 2 2 3 3 49 2" xfId="12951"/>
    <cellStyle name="Comma 2 2 3 3 49 2 2" xfId="19960"/>
    <cellStyle name="Comma 2 2 3 3 49 2 2 2" xfId="24388"/>
    <cellStyle name="Comma 2 2 3 3 49 2 2 3" xfId="28820"/>
    <cellStyle name="Comma 2 2 3 3 49 2 3" xfId="22175"/>
    <cellStyle name="Comma 2 2 3 3 49 2 4" xfId="26607"/>
    <cellStyle name="Comma 2 2 3 3 49 3" xfId="18895"/>
    <cellStyle name="Comma 2 2 3 3 49 3 2" xfId="23323"/>
    <cellStyle name="Comma 2 2 3 3 49 3 3" xfId="27755"/>
    <cellStyle name="Comma 2 2 3 3 49 4" xfId="21111"/>
    <cellStyle name="Comma 2 2 3 3 49 5" xfId="25543"/>
    <cellStyle name="Comma 2 2 3 3 5" xfId="1053"/>
    <cellStyle name="Comma 2 2 3 3 5 2" xfId="12952"/>
    <cellStyle name="Comma 2 2 3 3 5 2 2" xfId="19961"/>
    <cellStyle name="Comma 2 2 3 3 5 2 2 2" xfId="24389"/>
    <cellStyle name="Comma 2 2 3 3 5 2 2 3" xfId="28821"/>
    <cellStyle name="Comma 2 2 3 3 5 2 3" xfId="22176"/>
    <cellStyle name="Comma 2 2 3 3 5 2 4" xfId="26608"/>
    <cellStyle name="Comma 2 2 3 3 5 3" xfId="18896"/>
    <cellStyle name="Comma 2 2 3 3 5 3 2" xfId="23324"/>
    <cellStyle name="Comma 2 2 3 3 5 3 3" xfId="27756"/>
    <cellStyle name="Comma 2 2 3 3 5 4" xfId="21112"/>
    <cellStyle name="Comma 2 2 3 3 5 5" xfId="25544"/>
    <cellStyle name="Comma 2 2 3 3 50" xfId="1054"/>
    <cellStyle name="Comma 2 2 3 3 50 2" xfId="12953"/>
    <cellStyle name="Comma 2 2 3 3 50 2 2" xfId="19962"/>
    <cellStyle name="Comma 2 2 3 3 50 2 2 2" xfId="24390"/>
    <cellStyle name="Comma 2 2 3 3 50 2 2 3" xfId="28822"/>
    <cellStyle name="Comma 2 2 3 3 50 2 3" xfId="22177"/>
    <cellStyle name="Comma 2 2 3 3 50 2 4" xfId="26609"/>
    <cellStyle name="Comma 2 2 3 3 50 3" xfId="18897"/>
    <cellStyle name="Comma 2 2 3 3 50 3 2" xfId="23325"/>
    <cellStyle name="Comma 2 2 3 3 50 3 3" xfId="27757"/>
    <cellStyle name="Comma 2 2 3 3 50 4" xfId="21113"/>
    <cellStyle name="Comma 2 2 3 3 50 5" xfId="25545"/>
    <cellStyle name="Comma 2 2 3 3 51" xfId="1055"/>
    <cellStyle name="Comma 2 2 3 3 51 2" xfId="12954"/>
    <cellStyle name="Comma 2 2 3 3 51 2 2" xfId="19963"/>
    <cellStyle name="Comma 2 2 3 3 51 2 2 2" xfId="24391"/>
    <cellStyle name="Comma 2 2 3 3 51 2 2 3" xfId="28823"/>
    <cellStyle name="Comma 2 2 3 3 51 2 3" xfId="22178"/>
    <cellStyle name="Comma 2 2 3 3 51 2 4" xfId="26610"/>
    <cellStyle name="Comma 2 2 3 3 51 3" xfId="18898"/>
    <cellStyle name="Comma 2 2 3 3 51 3 2" xfId="23326"/>
    <cellStyle name="Comma 2 2 3 3 51 3 3" xfId="27758"/>
    <cellStyle name="Comma 2 2 3 3 51 4" xfId="21114"/>
    <cellStyle name="Comma 2 2 3 3 51 5" xfId="25546"/>
    <cellStyle name="Comma 2 2 3 3 52" xfId="1056"/>
    <cellStyle name="Comma 2 2 3 3 52 2" xfId="12955"/>
    <cellStyle name="Comma 2 2 3 3 52 2 2" xfId="19964"/>
    <cellStyle name="Comma 2 2 3 3 52 2 2 2" xfId="24392"/>
    <cellStyle name="Comma 2 2 3 3 52 2 2 3" xfId="28824"/>
    <cellStyle name="Comma 2 2 3 3 52 2 3" xfId="22179"/>
    <cellStyle name="Comma 2 2 3 3 52 2 4" xfId="26611"/>
    <cellStyle name="Comma 2 2 3 3 52 3" xfId="18899"/>
    <cellStyle name="Comma 2 2 3 3 52 3 2" xfId="23327"/>
    <cellStyle name="Comma 2 2 3 3 52 3 3" xfId="27759"/>
    <cellStyle name="Comma 2 2 3 3 52 4" xfId="21115"/>
    <cellStyle name="Comma 2 2 3 3 52 5" xfId="25547"/>
    <cellStyle name="Comma 2 2 3 3 53" xfId="1057"/>
    <cellStyle name="Comma 2 2 3 3 53 2" xfId="12956"/>
    <cellStyle name="Comma 2 2 3 3 53 2 2" xfId="19965"/>
    <cellStyle name="Comma 2 2 3 3 53 2 2 2" xfId="24393"/>
    <cellStyle name="Comma 2 2 3 3 53 2 2 3" xfId="28825"/>
    <cellStyle name="Comma 2 2 3 3 53 2 3" xfId="22180"/>
    <cellStyle name="Comma 2 2 3 3 53 2 4" xfId="26612"/>
    <cellStyle name="Comma 2 2 3 3 53 3" xfId="18900"/>
    <cellStyle name="Comma 2 2 3 3 53 3 2" xfId="23328"/>
    <cellStyle name="Comma 2 2 3 3 53 3 3" xfId="27760"/>
    <cellStyle name="Comma 2 2 3 3 53 4" xfId="21116"/>
    <cellStyle name="Comma 2 2 3 3 53 5" xfId="25548"/>
    <cellStyle name="Comma 2 2 3 3 54" xfId="1058"/>
    <cellStyle name="Comma 2 2 3 3 54 2" xfId="12957"/>
    <cellStyle name="Comma 2 2 3 3 54 2 2" xfId="19966"/>
    <cellStyle name="Comma 2 2 3 3 54 2 2 2" xfId="24394"/>
    <cellStyle name="Comma 2 2 3 3 54 2 2 3" xfId="28826"/>
    <cellStyle name="Comma 2 2 3 3 54 2 3" xfId="22181"/>
    <cellStyle name="Comma 2 2 3 3 54 2 4" xfId="26613"/>
    <cellStyle name="Comma 2 2 3 3 54 3" xfId="18901"/>
    <cellStyle name="Comma 2 2 3 3 54 3 2" xfId="23329"/>
    <cellStyle name="Comma 2 2 3 3 54 3 3" xfId="27761"/>
    <cellStyle name="Comma 2 2 3 3 54 4" xfId="21117"/>
    <cellStyle name="Comma 2 2 3 3 54 5" xfId="25549"/>
    <cellStyle name="Comma 2 2 3 3 55" xfId="1059"/>
    <cellStyle name="Comma 2 2 3 3 55 2" xfId="12958"/>
    <cellStyle name="Comma 2 2 3 3 55 2 2" xfId="19967"/>
    <cellStyle name="Comma 2 2 3 3 55 2 2 2" xfId="24395"/>
    <cellStyle name="Comma 2 2 3 3 55 2 2 3" xfId="28827"/>
    <cellStyle name="Comma 2 2 3 3 55 2 3" xfId="22182"/>
    <cellStyle name="Comma 2 2 3 3 55 2 4" xfId="26614"/>
    <cellStyle name="Comma 2 2 3 3 55 3" xfId="18902"/>
    <cellStyle name="Comma 2 2 3 3 55 3 2" xfId="23330"/>
    <cellStyle name="Comma 2 2 3 3 55 3 3" xfId="27762"/>
    <cellStyle name="Comma 2 2 3 3 55 4" xfId="21118"/>
    <cellStyle name="Comma 2 2 3 3 55 5" xfId="25550"/>
    <cellStyle name="Comma 2 2 3 3 56" xfId="1060"/>
    <cellStyle name="Comma 2 2 3 3 56 2" xfId="12959"/>
    <cellStyle name="Comma 2 2 3 3 56 2 2" xfId="19968"/>
    <cellStyle name="Comma 2 2 3 3 56 2 2 2" xfId="24396"/>
    <cellStyle name="Comma 2 2 3 3 56 2 2 3" xfId="28828"/>
    <cellStyle name="Comma 2 2 3 3 56 2 3" xfId="22183"/>
    <cellStyle name="Comma 2 2 3 3 56 2 4" xfId="26615"/>
    <cellStyle name="Comma 2 2 3 3 56 3" xfId="18903"/>
    <cellStyle name="Comma 2 2 3 3 56 3 2" xfId="23331"/>
    <cellStyle name="Comma 2 2 3 3 56 3 3" xfId="27763"/>
    <cellStyle name="Comma 2 2 3 3 56 4" xfId="21119"/>
    <cellStyle name="Comma 2 2 3 3 56 5" xfId="25551"/>
    <cellStyle name="Comma 2 2 3 3 57" xfId="1061"/>
    <cellStyle name="Comma 2 2 3 3 57 2" xfId="12960"/>
    <cellStyle name="Comma 2 2 3 3 57 2 2" xfId="19969"/>
    <cellStyle name="Comma 2 2 3 3 57 2 2 2" xfId="24397"/>
    <cellStyle name="Comma 2 2 3 3 57 2 2 3" xfId="28829"/>
    <cellStyle name="Comma 2 2 3 3 57 2 3" xfId="22184"/>
    <cellStyle name="Comma 2 2 3 3 57 2 4" xfId="26616"/>
    <cellStyle name="Comma 2 2 3 3 57 3" xfId="18904"/>
    <cellStyle name="Comma 2 2 3 3 57 3 2" xfId="23332"/>
    <cellStyle name="Comma 2 2 3 3 57 3 3" xfId="27764"/>
    <cellStyle name="Comma 2 2 3 3 57 4" xfId="21120"/>
    <cellStyle name="Comma 2 2 3 3 57 5" xfId="25552"/>
    <cellStyle name="Comma 2 2 3 3 58" xfId="1062"/>
    <cellStyle name="Comma 2 2 3 3 58 2" xfId="12961"/>
    <cellStyle name="Comma 2 2 3 3 58 2 2" xfId="19970"/>
    <cellStyle name="Comma 2 2 3 3 58 2 2 2" xfId="24398"/>
    <cellStyle name="Comma 2 2 3 3 58 2 2 3" xfId="28830"/>
    <cellStyle name="Comma 2 2 3 3 58 2 3" xfId="22185"/>
    <cellStyle name="Comma 2 2 3 3 58 2 4" xfId="26617"/>
    <cellStyle name="Comma 2 2 3 3 58 3" xfId="18905"/>
    <cellStyle name="Comma 2 2 3 3 58 3 2" xfId="23333"/>
    <cellStyle name="Comma 2 2 3 3 58 3 3" xfId="27765"/>
    <cellStyle name="Comma 2 2 3 3 58 4" xfId="21121"/>
    <cellStyle name="Comma 2 2 3 3 58 5" xfId="25553"/>
    <cellStyle name="Comma 2 2 3 3 59" xfId="1063"/>
    <cellStyle name="Comma 2 2 3 3 59 2" xfId="12962"/>
    <cellStyle name="Comma 2 2 3 3 59 2 2" xfId="19971"/>
    <cellStyle name="Comma 2 2 3 3 59 2 2 2" xfId="24399"/>
    <cellStyle name="Comma 2 2 3 3 59 2 2 3" xfId="28831"/>
    <cellStyle name="Comma 2 2 3 3 59 2 3" xfId="22186"/>
    <cellStyle name="Comma 2 2 3 3 59 2 4" xfId="26618"/>
    <cellStyle name="Comma 2 2 3 3 59 3" xfId="18906"/>
    <cellStyle name="Comma 2 2 3 3 59 3 2" xfId="23334"/>
    <cellStyle name="Comma 2 2 3 3 59 3 3" xfId="27766"/>
    <cellStyle name="Comma 2 2 3 3 59 4" xfId="21122"/>
    <cellStyle name="Comma 2 2 3 3 59 5" xfId="25554"/>
    <cellStyle name="Comma 2 2 3 3 6" xfId="1064"/>
    <cellStyle name="Comma 2 2 3 3 6 2" xfId="12963"/>
    <cellStyle name="Comma 2 2 3 3 6 2 2" xfId="19972"/>
    <cellStyle name="Comma 2 2 3 3 6 2 2 2" xfId="24400"/>
    <cellStyle name="Comma 2 2 3 3 6 2 2 3" xfId="28832"/>
    <cellStyle name="Comma 2 2 3 3 6 2 3" xfId="22187"/>
    <cellStyle name="Comma 2 2 3 3 6 2 4" xfId="26619"/>
    <cellStyle name="Comma 2 2 3 3 6 3" xfId="18907"/>
    <cellStyle name="Comma 2 2 3 3 6 3 2" xfId="23335"/>
    <cellStyle name="Comma 2 2 3 3 6 3 3" xfId="27767"/>
    <cellStyle name="Comma 2 2 3 3 6 4" xfId="21123"/>
    <cellStyle name="Comma 2 2 3 3 6 5" xfId="25555"/>
    <cellStyle name="Comma 2 2 3 3 60" xfId="1065"/>
    <cellStyle name="Comma 2 2 3 3 60 2" xfId="12964"/>
    <cellStyle name="Comma 2 2 3 3 60 2 2" xfId="19973"/>
    <cellStyle name="Comma 2 2 3 3 60 2 2 2" xfId="24401"/>
    <cellStyle name="Comma 2 2 3 3 60 2 2 3" xfId="28833"/>
    <cellStyle name="Comma 2 2 3 3 60 2 3" xfId="22188"/>
    <cellStyle name="Comma 2 2 3 3 60 2 4" xfId="26620"/>
    <cellStyle name="Comma 2 2 3 3 60 3" xfId="18908"/>
    <cellStyle name="Comma 2 2 3 3 60 3 2" xfId="23336"/>
    <cellStyle name="Comma 2 2 3 3 60 3 3" xfId="27768"/>
    <cellStyle name="Comma 2 2 3 3 60 4" xfId="21124"/>
    <cellStyle name="Comma 2 2 3 3 60 5" xfId="25556"/>
    <cellStyle name="Comma 2 2 3 3 61" xfId="1066"/>
    <cellStyle name="Comma 2 2 3 3 61 2" xfId="12965"/>
    <cellStyle name="Comma 2 2 3 3 61 2 2" xfId="19974"/>
    <cellStyle name="Comma 2 2 3 3 61 2 2 2" xfId="24402"/>
    <cellStyle name="Comma 2 2 3 3 61 2 2 3" xfId="28834"/>
    <cellStyle name="Comma 2 2 3 3 61 2 3" xfId="22189"/>
    <cellStyle name="Comma 2 2 3 3 61 2 4" xfId="26621"/>
    <cellStyle name="Comma 2 2 3 3 61 3" xfId="18909"/>
    <cellStyle name="Comma 2 2 3 3 61 3 2" xfId="23337"/>
    <cellStyle name="Comma 2 2 3 3 61 3 3" xfId="27769"/>
    <cellStyle name="Comma 2 2 3 3 61 4" xfId="21125"/>
    <cellStyle name="Comma 2 2 3 3 61 5" xfId="25557"/>
    <cellStyle name="Comma 2 2 3 3 62" xfId="1067"/>
    <cellStyle name="Comma 2 2 3 3 62 2" xfId="12966"/>
    <cellStyle name="Comma 2 2 3 3 62 2 2" xfId="19975"/>
    <cellStyle name="Comma 2 2 3 3 62 2 2 2" xfId="24403"/>
    <cellStyle name="Comma 2 2 3 3 62 2 2 3" xfId="28835"/>
    <cellStyle name="Comma 2 2 3 3 62 2 3" xfId="22190"/>
    <cellStyle name="Comma 2 2 3 3 62 2 4" xfId="26622"/>
    <cellStyle name="Comma 2 2 3 3 62 3" xfId="18910"/>
    <cellStyle name="Comma 2 2 3 3 62 3 2" xfId="23338"/>
    <cellStyle name="Comma 2 2 3 3 62 3 3" xfId="27770"/>
    <cellStyle name="Comma 2 2 3 3 62 4" xfId="21126"/>
    <cellStyle name="Comma 2 2 3 3 62 5" xfId="25558"/>
    <cellStyle name="Comma 2 2 3 3 63" xfId="1068"/>
    <cellStyle name="Comma 2 2 3 3 63 2" xfId="12967"/>
    <cellStyle name="Comma 2 2 3 3 63 2 2" xfId="19976"/>
    <cellStyle name="Comma 2 2 3 3 63 2 2 2" xfId="24404"/>
    <cellStyle name="Comma 2 2 3 3 63 2 2 3" xfId="28836"/>
    <cellStyle name="Comma 2 2 3 3 63 2 3" xfId="22191"/>
    <cellStyle name="Comma 2 2 3 3 63 2 4" xfId="26623"/>
    <cellStyle name="Comma 2 2 3 3 63 3" xfId="18911"/>
    <cellStyle name="Comma 2 2 3 3 63 3 2" xfId="23339"/>
    <cellStyle name="Comma 2 2 3 3 63 3 3" xfId="27771"/>
    <cellStyle name="Comma 2 2 3 3 63 4" xfId="21127"/>
    <cellStyle name="Comma 2 2 3 3 63 5" xfId="25559"/>
    <cellStyle name="Comma 2 2 3 3 64" xfId="1069"/>
    <cellStyle name="Comma 2 2 3 3 64 2" xfId="12968"/>
    <cellStyle name="Comma 2 2 3 3 64 2 2" xfId="19977"/>
    <cellStyle name="Comma 2 2 3 3 64 2 2 2" xfId="24405"/>
    <cellStyle name="Comma 2 2 3 3 64 2 2 3" xfId="28837"/>
    <cellStyle name="Comma 2 2 3 3 64 2 3" xfId="22192"/>
    <cellStyle name="Comma 2 2 3 3 64 2 4" xfId="26624"/>
    <cellStyle name="Comma 2 2 3 3 64 3" xfId="18912"/>
    <cellStyle name="Comma 2 2 3 3 64 3 2" xfId="23340"/>
    <cellStyle name="Comma 2 2 3 3 64 3 3" xfId="27772"/>
    <cellStyle name="Comma 2 2 3 3 64 4" xfId="21128"/>
    <cellStyle name="Comma 2 2 3 3 64 5" xfId="25560"/>
    <cellStyle name="Comma 2 2 3 3 65" xfId="1070"/>
    <cellStyle name="Comma 2 2 3 3 65 2" xfId="12969"/>
    <cellStyle name="Comma 2 2 3 3 65 2 2" xfId="19978"/>
    <cellStyle name="Comma 2 2 3 3 65 2 2 2" xfId="24406"/>
    <cellStyle name="Comma 2 2 3 3 65 2 2 3" xfId="28838"/>
    <cellStyle name="Comma 2 2 3 3 65 2 3" xfId="22193"/>
    <cellStyle name="Comma 2 2 3 3 65 2 4" xfId="26625"/>
    <cellStyle name="Comma 2 2 3 3 65 3" xfId="18913"/>
    <cellStyle name="Comma 2 2 3 3 65 3 2" xfId="23341"/>
    <cellStyle name="Comma 2 2 3 3 65 3 3" xfId="27773"/>
    <cellStyle name="Comma 2 2 3 3 65 4" xfId="21129"/>
    <cellStyle name="Comma 2 2 3 3 65 5" xfId="25561"/>
    <cellStyle name="Comma 2 2 3 3 66" xfId="1071"/>
    <cellStyle name="Comma 2 2 3 3 66 2" xfId="12970"/>
    <cellStyle name="Comma 2 2 3 3 66 2 2" xfId="19979"/>
    <cellStyle name="Comma 2 2 3 3 66 2 2 2" xfId="24407"/>
    <cellStyle name="Comma 2 2 3 3 66 2 2 3" xfId="28839"/>
    <cellStyle name="Comma 2 2 3 3 66 2 3" xfId="22194"/>
    <cellStyle name="Comma 2 2 3 3 66 2 4" xfId="26626"/>
    <cellStyle name="Comma 2 2 3 3 66 3" xfId="18914"/>
    <cellStyle name="Comma 2 2 3 3 66 3 2" xfId="23342"/>
    <cellStyle name="Comma 2 2 3 3 66 3 3" xfId="27774"/>
    <cellStyle name="Comma 2 2 3 3 66 4" xfId="21130"/>
    <cellStyle name="Comma 2 2 3 3 66 5" xfId="25562"/>
    <cellStyle name="Comma 2 2 3 3 67" xfId="1072"/>
    <cellStyle name="Comma 2 2 3 3 67 2" xfId="12971"/>
    <cellStyle name="Comma 2 2 3 3 67 2 2" xfId="19980"/>
    <cellStyle name="Comma 2 2 3 3 67 2 2 2" xfId="24408"/>
    <cellStyle name="Comma 2 2 3 3 67 2 2 3" xfId="28840"/>
    <cellStyle name="Comma 2 2 3 3 67 2 3" xfId="22195"/>
    <cellStyle name="Comma 2 2 3 3 67 2 4" xfId="26627"/>
    <cellStyle name="Comma 2 2 3 3 67 3" xfId="18915"/>
    <cellStyle name="Comma 2 2 3 3 67 3 2" xfId="23343"/>
    <cellStyle name="Comma 2 2 3 3 67 3 3" xfId="27775"/>
    <cellStyle name="Comma 2 2 3 3 67 4" xfId="21131"/>
    <cellStyle name="Comma 2 2 3 3 67 5" xfId="25563"/>
    <cellStyle name="Comma 2 2 3 3 68" xfId="1073"/>
    <cellStyle name="Comma 2 2 3 3 68 2" xfId="12972"/>
    <cellStyle name="Comma 2 2 3 3 68 2 2" xfId="19981"/>
    <cellStyle name="Comma 2 2 3 3 68 2 2 2" xfId="24409"/>
    <cellStyle name="Comma 2 2 3 3 68 2 2 3" xfId="28841"/>
    <cellStyle name="Comma 2 2 3 3 68 2 3" xfId="22196"/>
    <cellStyle name="Comma 2 2 3 3 68 2 4" xfId="26628"/>
    <cellStyle name="Comma 2 2 3 3 68 3" xfId="18916"/>
    <cellStyle name="Comma 2 2 3 3 68 3 2" xfId="23344"/>
    <cellStyle name="Comma 2 2 3 3 68 3 3" xfId="27776"/>
    <cellStyle name="Comma 2 2 3 3 68 4" xfId="21132"/>
    <cellStyle name="Comma 2 2 3 3 68 5" xfId="25564"/>
    <cellStyle name="Comma 2 2 3 3 69" xfId="18785"/>
    <cellStyle name="Comma 2 2 3 3 69 2" xfId="23213"/>
    <cellStyle name="Comma 2 2 3 3 69 3" xfId="27645"/>
    <cellStyle name="Comma 2 2 3 3 7" xfId="1074"/>
    <cellStyle name="Comma 2 2 3 3 7 2" xfId="12973"/>
    <cellStyle name="Comma 2 2 3 3 7 2 2" xfId="19982"/>
    <cellStyle name="Comma 2 2 3 3 7 2 2 2" xfId="24410"/>
    <cellStyle name="Comma 2 2 3 3 7 2 2 3" xfId="28842"/>
    <cellStyle name="Comma 2 2 3 3 7 2 3" xfId="22197"/>
    <cellStyle name="Comma 2 2 3 3 7 2 4" xfId="26629"/>
    <cellStyle name="Comma 2 2 3 3 7 3" xfId="18917"/>
    <cellStyle name="Comma 2 2 3 3 7 3 2" xfId="23345"/>
    <cellStyle name="Comma 2 2 3 3 7 3 3" xfId="27777"/>
    <cellStyle name="Comma 2 2 3 3 7 4" xfId="21133"/>
    <cellStyle name="Comma 2 2 3 3 7 5" xfId="25565"/>
    <cellStyle name="Comma 2 2 3 3 70" xfId="21001"/>
    <cellStyle name="Comma 2 2 3 3 71" xfId="25433"/>
    <cellStyle name="Comma 2 2 3 3 8" xfId="1075"/>
    <cellStyle name="Comma 2 2 3 3 8 2" xfId="12974"/>
    <cellStyle name="Comma 2 2 3 3 8 2 2" xfId="19983"/>
    <cellStyle name="Comma 2 2 3 3 8 2 2 2" xfId="24411"/>
    <cellStyle name="Comma 2 2 3 3 8 2 2 3" xfId="28843"/>
    <cellStyle name="Comma 2 2 3 3 8 2 3" xfId="22198"/>
    <cellStyle name="Comma 2 2 3 3 8 2 4" xfId="26630"/>
    <cellStyle name="Comma 2 2 3 3 8 3" xfId="18918"/>
    <cellStyle name="Comma 2 2 3 3 8 3 2" xfId="23346"/>
    <cellStyle name="Comma 2 2 3 3 8 3 3" xfId="27778"/>
    <cellStyle name="Comma 2 2 3 3 8 4" xfId="21134"/>
    <cellStyle name="Comma 2 2 3 3 8 5" xfId="25566"/>
    <cellStyle name="Comma 2 2 3 3 9" xfId="1076"/>
    <cellStyle name="Comma 2 2 3 3 9 2" xfId="12975"/>
    <cellStyle name="Comma 2 2 3 3 9 2 2" xfId="19984"/>
    <cellStyle name="Comma 2 2 3 3 9 2 2 2" xfId="24412"/>
    <cellStyle name="Comma 2 2 3 3 9 2 2 3" xfId="28844"/>
    <cellStyle name="Comma 2 2 3 3 9 2 3" xfId="22199"/>
    <cellStyle name="Comma 2 2 3 3 9 2 4" xfId="26631"/>
    <cellStyle name="Comma 2 2 3 3 9 3" xfId="18919"/>
    <cellStyle name="Comma 2 2 3 3 9 3 2" xfId="23347"/>
    <cellStyle name="Comma 2 2 3 3 9 3 3" xfId="27779"/>
    <cellStyle name="Comma 2 2 3 3 9 4" xfId="21135"/>
    <cellStyle name="Comma 2 2 3 3 9 5" xfId="25567"/>
    <cellStyle name="Comma 2 2 3 3_Previous P&amp;L" xfId="17085"/>
    <cellStyle name="Comma 2 2 3 30" xfId="1077"/>
    <cellStyle name="Comma 2 2 3 30 2" xfId="18920"/>
    <cellStyle name="Comma 2 2 3 30 2 2" xfId="23348"/>
    <cellStyle name="Comma 2 2 3 30 2 3" xfId="27780"/>
    <cellStyle name="Comma 2 2 3 30 3" xfId="21136"/>
    <cellStyle name="Comma 2 2 3 30 4" xfId="25568"/>
    <cellStyle name="Comma 2 2 3 31" xfId="1078"/>
    <cellStyle name="Comma 2 2 3 31 2" xfId="18921"/>
    <cellStyle name="Comma 2 2 3 31 2 2" xfId="23349"/>
    <cellStyle name="Comma 2 2 3 31 2 3" xfId="27781"/>
    <cellStyle name="Comma 2 2 3 31 3" xfId="21137"/>
    <cellStyle name="Comma 2 2 3 31 4" xfId="25569"/>
    <cellStyle name="Comma 2 2 3 32" xfId="1079"/>
    <cellStyle name="Comma 2 2 3 32 2" xfId="18922"/>
    <cellStyle name="Comma 2 2 3 32 2 2" xfId="23350"/>
    <cellStyle name="Comma 2 2 3 32 2 3" xfId="27782"/>
    <cellStyle name="Comma 2 2 3 32 3" xfId="21138"/>
    <cellStyle name="Comma 2 2 3 32 4" xfId="25570"/>
    <cellStyle name="Comma 2 2 3 33" xfId="1080"/>
    <cellStyle name="Comma 2 2 3 33 2" xfId="18923"/>
    <cellStyle name="Comma 2 2 3 33 2 2" xfId="23351"/>
    <cellStyle name="Comma 2 2 3 33 2 3" xfId="27783"/>
    <cellStyle name="Comma 2 2 3 33 3" xfId="21139"/>
    <cellStyle name="Comma 2 2 3 33 4" xfId="25571"/>
    <cellStyle name="Comma 2 2 3 34" xfId="1081"/>
    <cellStyle name="Comma 2 2 3 34 2" xfId="18924"/>
    <cellStyle name="Comma 2 2 3 34 2 2" xfId="23352"/>
    <cellStyle name="Comma 2 2 3 34 2 3" xfId="27784"/>
    <cellStyle name="Comma 2 2 3 34 3" xfId="21140"/>
    <cellStyle name="Comma 2 2 3 34 4" xfId="25572"/>
    <cellStyle name="Comma 2 2 3 35" xfId="1082"/>
    <cellStyle name="Comma 2 2 3 35 2" xfId="18925"/>
    <cellStyle name="Comma 2 2 3 35 2 2" xfId="23353"/>
    <cellStyle name="Comma 2 2 3 35 2 3" xfId="27785"/>
    <cellStyle name="Comma 2 2 3 35 3" xfId="21141"/>
    <cellStyle name="Comma 2 2 3 35 4" xfId="25573"/>
    <cellStyle name="Comma 2 2 3 36" xfId="1083"/>
    <cellStyle name="Comma 2 2 3 36 2" xfId="18926"/>
    <cellStyle name="Comma 2 2 3 36 2 2" xfId="23354"/>
    <cellStyle name="Comma 2 2 3 36 2 3" xfId="27786"/>
    <cellStyle name="Comma 2 2 3 36 3" xfId="21142"/>
    <cellStyle name="Comma 2 2 3 36 4" xfId="25574"/>
    <cellStyle name="Comma 2 2 3 37" xfId="1084"/>
    <cellStyle name="Comma 2 2 3 37 2" xfId="18927"/>
    <cellStyle name="Comma 2 2 3 37 2 2" xfId="23355"/>
    <cellStyle name="Comma 2 2 3 37 2 3" xfId="27787"/>
    <cellStyle name="Comma 2 2 3 37 3" xfId="21143"/>
    <cellStyle name="Comma 2 2 3 37 4" xfId="25575"/>
    <cellStyle name="Comma 2 2 3 38" xfId="1085"/>
    <cellStyle name="Comma 2 2 3 38 2" xfId="18928"/>
    <cellStyle name="Comma 2 2 3 38 2 2" xfId="23356"/>
    <cellStyle name="Comma 2 2 3 38 2 3" xfId="27788"/>
    <cellStyle name="Comma 2 2 3 38 3" xfId="21144"/>
    <cellStyle name="Comma 2 2 3 38 4" xfId="25576"/>
    <cellStyle name="Comma 2 2 3 39" xfId="1086"/>
    <cellStyle name="Comma 2 2 3 39 2" xfId="18929"/>
    <cellStyle name="Comma 2 2 3 39 2 2" xfId="23357"/>
    <cellStyle name="Comma 2 2 3 39 2 3" xfId="27789"/>
    <cellStyle name="Comma 2 2 3 39 3" xfId="21145"/>
    <cellStyle name="Comma 2 2 3 39 4" xfId="25577"/>
    <cellStyle name="Comma 2 2 3 4" xfId="1087"/>
    <cellStyle name="Comma 2 2 3 4 2" xfId="18930"/>
    <cellStyle name="Comma 2 2 3 4 2 2" xfId="23358"/>
    <cellStyle name="Comma 2 2 3 4 2 3" xfId="27790"/>
    <cellStyle name="Comma 2 2 3 4 3" xfId="21146"/>
    <cellStyle name="Comma 2 2 3 4 4" xfId="25578"/>
    <cellStyle name="Comma 2 2 3 40" xfId="1088"/>
    <cellStyle name="Comma 2 2 3 40 2" xfId="18931"/>
    <cellStyle name="Comma 2 2 3 40 2 2" xfId="23359"/>
    <cellStyle name="Comma 2 2 3 40 2 3" xfId="27791"/>
    <cellStyle name="Comma 2 2 3 40 3" xfId="21147"/>
    <cellStyle name="Comma 2 2 3 40 4" xfId="25579"/>
    <cellStyle name="Comma 2 2 3 41" xfId="1089"/>
    <cellStyle name="Comma 2 2 3 41 2" xfId="18932"/>
    <cellStyle name="Comma 2 2 3 41 2 2" xfId="23360"/>
    <cellStyle name="Comma 2 2 3 41 2 3" xfId="27792"/>
    <cellStyle name="Comma 2 2 3 41 3" xfId="21148"/>
    <cellStyle name="Comma 2 2 3 41 4" xfId="25580"/>
    <cellStyle name="Comma 2 2 3 42" xfId="1090"/>
    <cellStyle name="Comma 2 2 3 42 2" xfId="18933"/>
    <cellStyle name="Comma 2 2 3 42 2 2" xfId="23361"/>
    <cellStyle name="Comma 2 2 3 42 2 3" xfId="27793"/>
    <cellStyle name="Comma 2 2 3 42 3" xfId="21149"/>
    <cellStyle name="Comma 2 2 3 42 4" xfId="25581"/>
    <cellStyle name="Comma 2 2 3 43" xfId="1091"/>
    <cellStyle name="Comma 2 2 3 43 2" xfId="18934"/>
    <cellStyle name="Comma 2 2 3 43 2 2" xfId="23362"/>
    <cellStyle name="Comma 2 2 3 43 2 3" xfId="27794"/>
    <cellStyle name="Comma 2 2 3 43 3" xfId="21150"/>
    <cellStyle name="Comma 2 2 3 43 4" xfId="25582"/>
    <cellStyle name="Comma 2 2 3 44" xfId="1092"/>
    <cellStyle name="Comma 2 2 3 44 2" xfId="18935"/>
    <cellStyle name="Comma 2 2 3 44 2 2" xfId="23363"/>
    <cellStyle name="Comma 2 2 3 44 2 3" xfId="27795"/>
    <cellStyle name="Comma 2 2 3 44 3" xfId="21151"/>
    <cellStyle name="Comma 2 2 3 44 4" xfId="25583"/>
    <cellStyle name="Comma 2 2 3 45" xfId="1093"/>
    <cellStyle name="Comma 2 2 3 45 2" xfId="18936"/>
    <cellStyle name="Comma 2 2 3 45 2 2" xfId="23364"/>
    <cellStyle name="Comma 2 2 3 45 2 3" xfId="27796"/>
    <cellStyle name="Comma 2 2 3 45 3" xfId="21152"/>
    <cellStyle name="Comma 2 2 3 45 4" xfId="25584"/>
    <cellStyle name="Comma 2 2 3 46" xfId="1094"/>
    <cellStyle name="Comma 2 2 3 46 2" xfId="18937"/>
    <cellStyle name="Comma 2 2 3 46 2 2" xfId="23365"/>
    <cellStyle name="Comma 2 2 3 46 2 3" xfId="27797"/>
    <cellStyle name="Comma 2 2 3 46 3" xfId="21153"/>
    <cellStyle name="Comma 2 2 3 46 4" xfId="25585"/>
    <cellStyle name="Comma 2 2 3 47" xfId="1095"/>
    <cellStyle name="Comma 2 2 3 47 2" xfId="18938"/>
    <cellStyle name="Comma 2 2 3 47 2 2" xfId="23366"/>
    <cellStyle name="Comma 2 2 3 47 2 3" xfId="27798"/>
    <cellStyle name="Comma 2 2 3 47 3" xfId="21154"/>
    <cellStyle name="Comma 2 2 3 47 4" xfId="25586"/>
    <cellStyle name="Comma 2 2 3 48" xfId="1096"/>
    <cellStyle name="Comma 2 2 3 48 2" xfId="18939"/>
    <cellStyle name="Comma 2 2 3 48 2 2" xfId="23367"/>
    <cellStyle name="Comma 2 2 3 48 2 3" xfId="27799"/>
    <cellStyle name="Comma 2 2 3 48 3" xfId="21155"/>
    <cellStyle name="Comma 2 2 3 48 4" xfId="25587"/>
    <cellStyle name="Comma 2 2 3 49" xfId="1097"/>
    <cellStyle name="Comma 2 2 3 49 2" xfId="18940"/>
    <cellStyle name="Comma 2 2 3 49 2 2" xfId="23368"/>
    <cellStyle name="Comma 2 2 3 49 2 3" xfId="27800"/>
    <cellStyle name="Comma 2 2 3 49 3" xfId="21156"/>
    <cellStyle name="Comma 2 2 3 49 4" xfId="25588"/>
    <cellStyle name="Comma 2 2 3 5" xfId="1098"/>
    <cellStyle name="Comma 2 2 3 5 2" xfId="18941"/>
    <cellStyle name="Comma 2 2 3 5 2 2" xfId="23369"/>
    <cellStyle name="Comma 2 2 3 5 2 3" xfId="27801"/>
    <cellStyle name="Comma 2 2 3 5 3" xfId="21157"/>
    <cellStyle name="Comma 2 2 3 5 4" xfId="25589"/>
    <cellStyle name="Comma 2 2 3 50" xfId="1099"/>
    <cellStyle name="Comma 2 2 3 50 2" xfId="18942"/>
    <cellStyle name="Comma 2 2 3 50 2 2" xfId="23370"/>
    <cellStyle name="Comma 2 2 3 50 2 3" xfId="27802"/>
    <cellStyle name="Comma 2 2 3 50 3" xfId="21158"/>
    <cellStyle name="Comma 2 2 3 50 4" xfId="25590"/>
    <cellStyle name="Comma 2 2 3 51" xfId="1100"/>
    <cellStyle name="Comma 2 2 3 51 2" xfId="18943"/>
    <cellStyle name="Comma 2 2 3 51 2 2" xfId="23371"/>
    <cellStyle name="Comma 2 2 3 51 2 3" xfId="27803"/>
    <cellStyle name="Comma 2 2 3 51 3" xfId="21159"/>
    <cellStyle name="Comma 2 2 3 51 4" xfId="25591"/>
    <cellStyle name="Comma 2 2 3 52" xfId="1101"/>
    <cellStyle name="Comma 2 2 3 52 2" xfId="18944"/>
    <cellStyle name="Comma 2 2 3 52 2 2" xfId="23372"/>
    <cellStyle name="Comma 2 2 3 52 2 3" xfId="27804"/>
    <cellStyle name="Comma 2 2 3 52 3" xfId="21160"/>
    <cellStyle name="Comma 2 2 3 52 4" xfId="25592"/>
    <cellStyle name="Comma 2 2 3 53" xfId="1102"/>
    <cellStyle name="Comma 2 2 3 53 2" xfId="18945"/>
    <cellStyle name="Comma 2 2 3 53 2 2" xfId="23373"/>
    <cellStyle name="Comma 2 2 3 53 2 3" xfId="27805"/>
    <cellStyle name="Comma 2 2 3 53 3" xfId="21161"/>
    <cellStyle name="Comma 2 2 3 53 4" xfId="25593"/>
    <cellStyle name="Comma 2 2 3 54" xfId="1103"/>
    <cellStyle name="Comma 2 2 3 54 2" xfId="18946"/>
    <cellStyle name="Comma 2 2 3 54 2 2" xfId="23374"/>
    <cellStyle name="Comma 2 2 3 54 2 3" xfId="27806"/>
    <cellStyle name="Comma 2 2 3 54 3" xfId="21162"/>
    <cellStyle name="Comma 2 2 3 54 4" xfId="25594"/>
    <cellStyle name="Comma 2 2 3 55" xfId="1104"/>
    <cellStyle name="Comma 2 2 3 55 2" xfId="18947"/>
    <cellStyle name="Comma 2 2 3 55 2 2" xfId="23375"/>
    <cellStyle name="Comma 2 2 3 55 2 3" xfId="27807"/>
    <cellStyle name="Comma 2 2 3 55 3" xfId="21163"/>
    <cellStyle name="Comma 2 2 3 55 4" xfId="25595"/>
    <cellStyle name="Comma 2 2 3 56" xfId="1105"/>
    <cellStyle name="Comma 2 2 3 56 2" xfId="18948"/>
    <cellStyle name="Comma 2 2 3 56 2 2" xfId="23376"/>
    <cellStyle name="Comma 2 2 3 56 2 3" xfId="27808"/>
    <cellStyle name="Comma 2 2 3 56 3" xfId="21164"/>
    <cellStyle name="Comma 2 2 3 56 4" xfId="25596"/>
    <cellStyle name="Comma 2 2 3 57" xfId="1106"/>
    <cellStyle name="Comma 2 2 3 57 2" xfId="18949"/>
    <cellStyle name="Comma 2 2 3 57 2 2" xfId="23377"/>
    <cellStyle name="Comma 2 2 3 57 2 3" xfId="27809"/>
    <cellStyle name="Comma 2 2 3 57 3" xfId="21165"/>
    <cellStyle name="Comma 2 2 3 57 4" xfId="25597"/>
    <cellStyle name="Comma 2 2 3 58" xfId="1107"/>
    <cellStyle name="Comma 2 2 3 58 2" xfId="18950"/>
    <cellStyle name="Comma 2 2 3 58 2 2" xfId="23378"/>
    <cellStyle name="Comma 2 2 3 58 2 3" xfId="27810"/>
    <cellStyle name="Comma 2 2 3 58 3" xfId="21166"/>
    <cellStyle name="Comma 2 2 3 58 4" xfId="25598"/>
    <cellStyle name="Comma 2 2 3 59" xfId="1108"/>
    <cellStyle name="Comma 2 2 3 59 2" xfId="18951"/>
    <cellStyle name="Comma 2 2 3 59 2 2" xfId="23379"/>
    <cellStyle name="Comma 2 2 3 59 2 3" xfId="27811"/>
    <cellStyle name="Comma 2 2 3 59 3" xfId="21167"/>
    <cellStyle name="Comma 2 2 3 59 4" xfId="25599"/>
    <cellStyle name="Comma 2 2 3 6" xfId="1109"/>
    <cellStyle name="Comma 2 2 3 6 2" xfId="18952"/>
    <cellStyle name="Comma 2 2 3 6 2 2" xfId="23380"/>
    <cellStyle name="Comma 2 2 3 6 2 3" xfId="27812"/>
    <cellStyle name="Comma 2 2 3 6 3" xfId="21168"/>
    <cellStyle name="Comma 2 2 3 6 4" xfId="25600"/>
    <cellStyle name="Comma 2 2 3 60" xfId="1110"/>
    <cellStyle name="Comma 2 2 3 60 2" xfId="18953"/>
    <cellStyle name="Comma 2 2 3 60 2 2" xfId="23381"/>
    <cellStyle name="Comma 2 2 3 60 2 3" xfId="27813"/>
    <cellStyle name="Comma 2 2 3 60 3" xfId="21169"/>
    <cellStyle name="Comma 2 2 3 60 4" xfId="25601"/>
    <cellStyle name="Comma 2 2 3 61" xfId="1111"/>
    <cellStyle name="Comma 2 2 3 61 2" xfId="18954"/>
    <cellStyle name="Comma 2 2 3 61 2 2" xfId="23382"/>
    <cellStyle name="Comma 2 2 3 61 2 3" xfId="27814"/>
    <cellStyle name="Comma 2 2 3 61 3" xfId="21170"/>
    <cellStyle name="Comma 2 2 3 61 4" xfId="25602"/>
    <cellStyle name="Comma 2 2 3 62" xfId="1112"/>
    <cellStyle name="Comma 2 2 3 62 2" xfId="18955"/>
    <cellStyle name="Comma 2 2 3 62 2 2" xfId="23383"/>
    <cellStyle name="Comma 2 2 3 62 2 3" xfId="27815"/>
    <cellStyle name="Comma 2 2 3 62 3" xfId="21171"/>
    <cellStyle name="Comma 2 2 3 62 4" xfId="25603"/>
    <cellStyle name="Comma 2 2 3 63" xfId="1113"/>
    <cellStyle name="Comma 2 2 3 63 2" xfId="18956"/>
    <cellStyle name="Comma 2 2 3 63 2 2" xfId="23384"/>
    <cellStyle name="Comma 2 2 3 63 2 3" xfId="27816"/>
    <cellStyle name="Comma 2 2 3 63 3" xfId="21172"/>
    <cellStyle name="Comma 2 2 3 63 4" xfId="25604"/>
    <cellStyle name="Comma 2 2 3 64" xfId="1114"/>
    <cellStyle name="Comma 2 2 3 64 2" xfId="18957"/>
    <cellStyle name="Comma 2 2 3 64 2 2" xfId="23385"/>
    <cellStyle name="Comma 2 2 3 64 2 3" xfId="27817"/>
    <cellStyle name="Comma 2 2 3 64 3" xfId="21173"/>
    <cellStyle name="Comma 2 2 3 64 4" xfId="25605"/>
    <cellStyle name="Comma 2 2 3 65" xfId="1115"/>
    <cellStyle name="Comma 2 2 3 65 2" xfId="18958"/>
    <cellStyle name="Comma 2 2 3 65 2 2" xfId="23386"/>
    <cellStyle name="Comma 2 2 3 65 2 3" xfId="27818"/>
    <cellStyle name="Comma 2 2 3 65 3" xfId="21174"/>
    <cellStyle name="Comma 2 2 3 65 4" xfId="25606"/>
    <cellStyle name="Comma 2 2 3 66" xfId="1116"/>
    <cellStyle name="Comma 2 2 3 66 2" xfId="18959"/>
    <cellStyle name="Comma 2 2 3 66 2 2" xfId="23387"/>
    <cellStyle name="Comma 2 2 3 66 2 3" xfId="27819"/>
    <cellStyle name="Comma 2 2 3 66 3" xfId="21175"/>
    <cellStyle name="Comma 2 2 3 66 4" xfId="25607"/>
    <cellStyle name="Comma 2 2 3 67" xfId="1117"/>
    <cellStyle name="Comma 2 2 3 67 2" xfId="18960"/>
    <cellStyle name="Comma 2 2 3 67 2 2" xfId="23388"/>
    <cellStyle name="Comma 2 2 3 67 2 3" xfId="27820"/>
    <cellStyle name="Comma 2 2 3 67 3" xfId="21176"/>
    <cellStyle name="Comma 2 2 3 67 4" xfId="25608"/>
    <cellStyle name="Comma 2 2 3 68" xfId="1118"/>
    <cellStyle name="Comma 2 2 3 68 2" xfId="18961"/>
    <cellStyle name="Comma 2 2 3 68 2 2" xfId="23389"/>
    <cellStyle name="Comma 2 2 3 68 2 3" xfId="27821"/>
    <cellStyle name="Comma 2 2 3 68 3" xfId="21177"/>
    <cellStyle name="Comma 2 2 3 68 4" xfId="25609"/>
    <cellStyle name="Comma 2 2 3 69" xfId="1119"/>
    <cellStyle name="Comma 2 2 3 69 2" xfId="18962"/>
    <cellStyle name="Comma 2 2 3 69 2 2" xfId="23390"/>
    <cellStyle name="Comma 2 2 3 69 2 3" xfId="27822"/>
    <cellStyle name="Comma 2 2 3 69 3" xfId="21178"/>
    <cellStyle name="Comma 2 2 3 69 4" xfId="25610"/>
    <cellStyle name="Comma 2 2 3 7" xfId="1120"/>
    <cellStyle name="Comma 2 2 3 7 2" xfId="18963"/>
    <cellStyle name="Comma 2 2 3 7 2 2" xfId="23391"/>
    <cellStyle name="Comma 2 2 3 7 2 3" xfId="27823"/>
    <cellStyle name="Comma 2 2 3 7 3" xfId="21179"/>
    <cellStyle name="Comma 2 2 3 7 4" xfId="25611"/>
    <cellStyle name="Comma 2 2 3 70" xfId="1121"/>
    <cellStyle name="Comma 2 2 3 70 2" xfId="18964"/>
    <cellStyle name="Comma 2 2 3 70 2 2" xfId="23392"/>
    <cellStyle name="Comma 2 2 3 70 2 3" xfId="27824"/>
    <cellStyle name="Comma 2 2 3 70 3" xfId="21180"/>
    <cellStyle name="Comma 2 2 3 70 4" xfId="25612"/>
    <cellStyle name="Comma 2 2 3 71" xfId="12701"/>
    <cellStyle name="Comma 2 2 3 71 2" xfId="19781"/>
    <cellStyle name="Comma 2 2 3 71 2 2" xfId="24209"/>
    <cellStyle name="Comma 2 2 3 71 2 3" xfId="28641"/>
    <cellStyle name="Comma 2 2 3 71 3" xfId="21996"/>
    <cellStyle name="Comma 2 2 3 71 4" xfId="26428"/>
    <cellStyle name="Comma 2 2 3 72" xfId="18560"/>
    <cellStyle name="Comma 2 2 3 72 2" xfId="22988"/>
    <cellStyle name="Comma 2 2 3 72 3" xfId="27420"/>
    <cellStyle name="Comma 2 2 3 73" xfId="20776"/>
    <cellStyle name="Comma 2 2 3 74" xfId="25208"/>
    <cellStyle name="Comma 2 2 3 8" xfId="1122"/>
    <cellStyle name="Comma 2 2 3 8 2" xfId="18965"/>
    <cellStyle name="Comma 2 2 3 8 2 2" xfId="23393"/>
    <cellStyle name="Comma 2 2 3 8 2 3" xfId="27825"/>
    <cellStyle name="Comma 2 2 3 8 3" xfId="21181"/>
    <cellStyle name="Comma 2 2 3 8 4" xfId="25613"/>
    <cellStyle name="Comma 2 2 3 9" xfId="1123"/>
    <cellStyle name="Comma 2 2 3 9 2" xfId="18966"/>
    <cellStyle name="Comma 2 2 3 9 2 2" xfId="23394"/>
    <cellStyle name="Comma 2 2 3 9 2 3" xfId="27826"/>
    <cellStyle name="Comma 2 2 3 9 3" xfId="21182"/>
    <cellStyle name="Comma 2 2 3 9 4" xfId="25614"/>
    <cellStyle name="Comma 2 2 30" xfId="1124"/>
    <cellStyle name="Comma 2 2 30 2" xfId="12991"/>
    <cellStyle name="Comma 2 2 30 2 2" xfId="19985"/>
    <cellStyle name="Comma 2 2 30 2 2 2" xfId="24413"/>
    <cellStyle name="Comma 2 2 30 2 2 3" xfId="28845"/>
    <cellStyle name="Comma 2 2 30 2 3" xfId="22200"/>
    <cellStyle name="Comma 2 2 30 2 4" xfId="26632"/>
    <cellStyle name="Comma 2 2 30 3" xfId="18967"/>
    <cellStyle name="Comma 2 2 30 3 2" xfId="23395"/>
    <cellStyle name="Comma 2 2 30 3 3" xfId="27827"/>
    <cellStyle name="Comma 2 2 30 4" xfId="21183"/>
    <cellStyle name="Comma 2 2 30 5" xfId="25615"/>
    <cellStyle name="Comma 2 2 31" xfId="1125"/>
    <cellStyle name="Comma 2 2 31 2" xfId="12992"/>
    <cellStyle name="Comma 2 2 31 2 2" xfId="19986"/>
    <cellStyle name="Comma 2 2 31 2 2 2" xfId="24414"/>
    <cellStyle name="Comma 2 2 31 2 2 3" xfId="28846"/>
    <cellStyle name="Comma 2 2 31 2 3" xfId="22201"/>
    <cellStyle name="Comma 2 2 31 2 4" xfId="26633"/>
    <cellStyle name="Comma 2 2 31 3" xfId="18968"/>
    <cellStyle name="Comma 2 2 31 3 2" xfId="23396"/>
    <cellStyle name="Comma 2 2 31 3 3" xfId="27828"/>
    <cellStyle name="Comma 2 2 31 4" xfId="21184"/>
    <cellStyle name="Comma 2 2 31 5" xfId="25616"/>
    <cellStyle name="Comma 2 2 32" xfId="1126"/>
    <cellStyle name="Comma 2 2 32 2" xfId="12993"/>
    <cellStyle name="Comma 2 2 32 2 2" xfId="19987"/>
    <cellStyle name="Comma 2 2 32 2 2 2" xfId="24415"/>
    <cellStyle name="Comma 2 2 32 2 2 3" xfId="28847"/>
    <cellStyle name="Comma 2 2 32 2 3" xfId="22202"/>
    <cellStyle name="Comma 2 2 32 2 4" xfId="26634"/>
    <cellStyle name="Comma 2 2 32 3" xfId="18969"/>
    <cellStyle name="Comma 2 2 32 3 2" xfId="23397"/>
    <cellStyle name="Comma 2 2 32 3 3" xfId="27829"/>
    <cellStyle name="Comma 2 2 32 4" xfId="21185"/>
    <cellStyle name="Comma 2 2 32 5" xfId="25617"/>
    <cellStyle name="Comma 2 2 33" xfId="1127"/>
    <cellStyle name="Comma 2 2 33 2" xfId="12994"/>
    <cellStyle name="Comma 2 2 33 2 2" xfId="19988"/>
    <cellStyle name="Comma 2 2 33 2 2 2" xfId="24416"/>
    <cellStyle name="Comma 2 2 33 2 2 3" xfId="28848"/>
    <cellStyle name="Comma 2 2 33 2 3" xfId="22203"/>
    <cellStyle name="Comma 2 2 33 2 4" xfId="26635"/>
    <cellStyle name="Comma 2 2 33 3" xfId="18970"/>
    <cellStyle name="Comma 2 2 33 3 2" xfId="23398"/>
    <cellStyle name="Comma 2 2 33 3 3" xfId="27830"/>
    <cellStyle name="Comma 2 2 33 4" xfId="21186"/>
    <cellStyle name="Comma 2 2 33 5" xfId="25618"/>
    <cellStyle name="Comma 2 2 34" xfId="1128"/>
    <cellStyle name="Comma 2 2 34 2" xfId="12995"/>
    <cellStyle name="Comma 2 2 34 2 2" xfId="19989"/>
    <cellStyle name="Comma 2 2 34 2 2 2" xfId="24417"/>
    <cellStyle name="Comma 2 2 34 2 2 3" xfId="28849"/>
    <cellStyle name="Comma 2 2 34 2 3" xfId="22204"/>
    <cellStyle name="Comma 2 2 34 2 4" xfId="26636"/>
    <cellStyle name="Comma 2 2 34 3" xfId="18971"/>
    <cellStyle name="Comma 2 2 34 3 2" xfId="23399"/>
    <cellStyle name="Comma 2 2 34 3 3" xfId="27831"/>
    <cellStyle name="Comma 2 2 34 4" xfId="21187"/>
    <cellStyle name="Comma 2 2 34 5" xfId="25619"/>
    <cellStyle name="Comma 2 2 35" xfId="1129"/>
    <cellStyle name="Comma 2 2 35 2" xfId="12996"/>
    <cellStyle name="Comma 2 2 35 2 2" xfId="19990"/>
    <cellStyle name="Comma 2 2 35 2 2 2" xfId="24418"/>
    <cellStyle name="Comma 2 2 35 2 2 3" xfId="28850"/>
    <cellStyle name="Comma 2 2 35 2 3" xfId="22205"/>
    <cellStyle name="Comma 2 2 35 2 4" xfId="26637"/>
    <cellStyle name="Comma 2 2 35 3" xfId="18972"/>
    <cellStyle name="Comma 2 2 35 3 2" xfId="23400"/>
    <cellStyle name="Comma 2 2 35 3 3" xfId="27832"/>
    <cellStyle name="Comma 2 2 35 4" xfId="21188"/>
    <cellStyle name="Comma 2 2 35 5" xfId="25620"/>
    <cellStyle name="Comma 2 2 36" xfId="1130"/>
    <cellStyle name="Comma 2 2 36 2" xfId="12997"/>
    <cellStyle name="Comma 2 2 36 2 2" xfId="19991"/>
    <cellStyle name="Comma 2 2 36 2 2 2" xfId="24419"/>
    <cellStyle name="Comma 2 2 36 2 2 3" xfId="28851"/>
    <cellStyle name="Comma 2 2 36 2 3" xfId="22206"/>
    <cellStyle name="Comma 2 2 36 2 4" xfId="26638"/>
    <cellStyle name="Comma 2 2 36 3" xfId="18973"/>
    <cellStyle name="Comma 2 2 36 3 2" xfId="23401"/>
    <cellStyle name="Comma 2 2 36 3 3" xfId="27833"/>
    <cellStyle name="Comma 2 2 36 4" xfId="21189"/>
    <cellStyle name="Comma 2 2 36 5" xfId="25621"/>
    <cellStyle name="Comma 2 2 37" xfId="1131"/>
    <cellStyle name="Comma 2 2 37 2" xfId="12998"/>
    <cellStyle name="Comma 2 2 37 2 2" xfId="19992"/>
    <cellStyle name="Comma 2 2 37 2 2 2" xfId="24420"/>
    <cellStyle name="Comma 2 2 37 2 2 3" xfId="28852"/>
    <cellStyle name="Comma 2 2 37 2 3" xfId="22207"/>
    <cellStyle name="Comma 2 2 37 2 4" xfId="26639"/>
    <cellStyle name="Comma 2 2 37 3" xfId="18974"/>
    <cellStyle name="Comma 2 2 37 3 2" xfId="23402"/>
    <cellStyle name="Comma 2 2 37 3 3" xfId="27834"/>
    <cellStyle name="Comma 2 2 37 4" xfId="21190"/>
    <cellStyle name="Comma 2 2 37 5" xfId="25622"/>
    <cellStyle name="Comma 2 2 38" xfId="1132"/>
    <cellStyle name="Comma 2 2 38 2" xfId="12999"/>
    <cellStyle name="Comma 2 2 38 2 2" xfId="19993"/>
    <cellStyle name="Comma 2 2 38 2 2 2" xfId="24421"/>
    <cellStyle name="Comma 2 2 38 2 2 3" xfId="28853"/>
    <cellStyle name="Comma 2 2 38 2 3" xfId="22208"/>
    <cellStyle name="Comma 2 2 38 2 4" xfId="26640"/>
    <cellStyle name="Comma 2 2 38 3" xfId="18975"/>
    <cellStyle name="Comma 2 2 38 3 2" xfId="23403"/>
    <cellStyle name="Comma 2 2 38 3 3" xfId="27835"/>
    <cellStyle name="Comma 2 2 38 4" xfId="21191"/>
    <cellStyle name="Comma 2 2 38 5" xfId="25623"/>
    <cellStyle name="Comma 2 2 39" xfId="1133"/>
    <cellStyle name="Comma 2 2 39 2" xfId="13000"/>
    <cellStyle name="Comma 2 2 39 2 2" xfId="19994"/>
    <cellStyle name="Comma 2 2 39 2 2 2" xfId="24422"/>
    <cellStyle name="Comma 2 2 39 2 2 3" xfId="28854"/>
    <cellStyle name="Comma 2 2 39 2 3" xfId="22209"/>
    <cellStyle name="Comma 2 2 39 2 4" xfId="26641"/>
    <cellStyle name="Comma 2 2 39 3" xfId="18976"/>
    <cellStyle name="Comma 2 2 39 3 2" xfId="23404"/>
    <cellStyle name="Comma 2 2 39 3 3" xfId="27836"/>
    <cellStyle name="Comma 2 2 39 4" xfId="21192"/>
    <cellStyle name="Comma 2 2 39 5" xfId="25624"/>
    <cellStyle name="Comma 2 2 4" xfId="1134"/>
    <cellStyle name="Comma 2 2 4 10" xfId="1135"/>
    <cellStyle name="Comma 2 2 4 10 2" xfId="18978"/>
    <cellStyle name="Comma 2 2 4 10 2 2" xfId="23406"/>
    <cellStyle name="Comma 2 2 4 10 2 3" xfId="27838"/>
    <cellStyle name="Comma 2 2 4 10 3" xfId="21194"/>
    <cellStyle name="Comma 2 2 4 10 4" xfId="25626"/>
    <cellStyle name="Comma 2 2 4 11" xfId="1136"/>
    <cellStyle name="Comma 2 2 4 11 2" xfId="18979"/>
    <cellStyle name="Comma 2 2 4 11 2 2" xfId="23407"/>
    <cellStyle name="Comma 2 2 4 11 2 3" xfId="27839"/>
    <cellStyle name="Comma 2 2 4 11 3" xfId="21195"/>
    <cellStyle name="Comma 2 2 4 11 4" xfId="25627"/>
    <cellStyle name="Comma 2 2 4 12" xfId="1137"/>
    <cellStyle name="Comma 2 2 4 12 2" xfId="18980"/>
    <cellStyle name="Comma 2 2 4 12 2 2" xfId="23408"/>
    <cellStyle name="Comma 2 2 4 12 2 3" xfId="27840"/>
    <cellStyle name="Comma 2 2 4 12 3" xfId="21196"/>
    <cellStyle name="Comma 2 2 4 12 4" xfId="25628"/>
    <cellStyle name="Comma 2 2 4 13" xfId="1138"/>
    <cellStyle name="Comma 2 2 4 13 2" xfId="18981"/>
    <cellStyle name="Comma 2 2 4 13 2 2" xfId="23409"/>
    <cellStyle name="Comma 2 2 4 13 2 3" xfId="27841"/>
    <cellStyle name="Comma 2 2 4 13 3" xfId="21197"/>
    <cellStyle name="Comma 2 2 4 13 4" xfId="25629"/>
    <cellStyle name="Comma 2 2 4 14" xfId="1139"/>
    <cellStyle name="Comma 2 2 4 14 2" xfId="18982"/>
    <cellStyle name="Comma 2 2 4 14 2 2" xfId="23410"/>
    <cellStyle name="Comma 2 2 4 14 2 3" xfId="27842"/>
    <cellStyle name="Comma 2 2 4 14 3" xfId="21198"/>
    <cellStyle name="Comma 2 2 4 14 4" xfId="25630"/>
    <cellStyle name="Comma 2 2 4 15" xfId="1140"/>
    <cellStyle name="Comma 2 2 4 15 2" xfId="18983"/>
    <cellStyle name="Comma 2 2 4 15 2 2" xfId="23411"/>
    <cellStyle name="Comma 2 2 4 15 2 3" xfId="27843"/>
    <cellStyle name="Comma 2 2 4 15 3" xfId="21199"/>
    <cellStyle name="Comma 2 2 4 15 4" xfId="25631"/>
    <cellStyle name="Comma 2 2 4 16" xfId="1141"/>
    <cellStyle name="Comma 2 2 4 16 2" xfId="18984"/>
    <cellStyle name="Comma 2 2 4 16 2 2" xfId="23412"/>
    <cellStyle name="Comma 2 2 4 16 2 3" xfId="27844"/>
    <cellStyle name="Comma 2 2 4 16 3" xfId="21200"/>
    <cellStyle name="Comma 2 2 4 16 4" xfId="25632"/>
    <cellStyle name="Comma 2 2 4 17" xfId="1142"/>
    <cellStyle name="Comma 2 2 4 17 2" xfId="18985"/>
    <cellStyle name="Comma 2 2 4 17 2 2" xfId="23413"/>
    <cellStyle name="Comma 2 2 4 17 2 3" xfId="27845"/>
    <cellStyle name="Comma 2 2 4 17 3" xfId="21201"/>
    <cellStyle name="Comma 2 2 4 17 4" xfId="25633"/>
    <cellStyle name="Comma 2 2 4 18" xfId="1143"/>
    <cellStyle name="Comma 2 2 4 18 2" xfId="18986"/>
    <cellStyle name="Comma 2 2 4 18 2 2" xfId="23414"/>
    <cellStyle name="Comma 2 2 4 18 2 3" xfId="27846"/>
    <cellStyle name="Comma 2 2 4 18 3" xfId="21202"/>
    <cellStyle name="Comma 2 2 4 18 4" xfId="25634"/>
    <cellStyle name="Comma 2 2 4 19" xfId="1144"/>
    <cellStyle name="Comma 2 2 4 19 2" xfId="18987"/>
    <cellStyle name="Comma 2 2 4 19 2 2" xfId="23415"/>
    <cellStyle name="Comma 2 2 4 19 2 3" xfId="27847"/>
    <cellStyle name="Comma 2 2 4 19 3" xfId="21203"/>
    <cellStyle name="Comma 2 2 4 19 4" xfId="25635"/>
    <cellStyle name="Comma 2 2 4 2" xfId="1145"/>
    <cellStyle name="Comma 2 2 4 2 10" xfId="1146"/>
    <cellStyle name="Comma 2 2 4 2 10 2" xfId="13007"/>
    <cellStyle name="Comma 2 2 4 2 10 2 2" xfId="19996"/>
    <cellStyle name="Comma 2 2 4 2 10 2 2 2" xfId="24424"/>
    <cellStyle name="Comma 2 2 4 2 10 2 2 3" xfId="28856"/>
    <cellStyle name="Comma 2 2 4 2 10 2 3" xfId="22211"/>
    <cellStyle name="Comma 2 2 4 2 10 2 4" xfId="26643"/>
    <cellStyle name="Comma 2 2 4 2 10 3" xfId="18989"/>
    <cellStyle name="Comma 2 2 4 2 10 3 2" xfId="23417"/>
    <cellStyle name="Comma 2 2 4 2 10 3 3" xfId="27849"/>
    <cellStyle name="Comma 2 2 4 2 10 4" xfId="21205"/>
    <cellStyle name="Comma 2 2 4 2 10 5" xfId="25637"/>
    <cellStyle name="Comma 2 2 4 2 11" xfId="1147"/>
    <cellStyle name="Comma 2 2 4 2 11 2" xfId="13008"/>
    <cellStyle name="Comma 2 2 4 2 11 2 2" xfId="19997"/>
    <cellStyle name="Comma 2 2 4 2 11 2 2 2" xfId="24425"/>
    <cellStyle name="Comma 2 2 4 2 11 2 2 3" xfId="28857"/>
    <cellStyle name="Comma 2 2 4 2 11 2 3" xfId="22212"/>
    <cellStyle name="Comma 2 2 4 2 11 2 4" xfId="26644"/>
    <cellStyle name="Comma 2 2 4 2 11 3" xfId="18990"/>
    <cellStyle name="Comma 2 2 4 2 11 3 2" xfId="23418"/>
    <cellStyle name="Comma 2 2 4 2 11 3 3" xfId="27850"/>
    <cellStyle name="Comma 2 2 4 2 11 4" xfId="21206"/>
    <cellStyle name="Comma 2 2 4 2 11 5" xfId="25638"/>
    <cellStyle name="Comma 2 2 4 2 12" xfId="1148"/>
    <cellStyle name="Comma 2 2 4 2 12 2" xfId="13009"/>
    <cellStyle name="Comma 2 2 4 2 12 2 2" xfId="19998"/>
    <cellStyle name="Comma 2 2 4 2 12 2 2 2" xfId="24426"/>
    <cellStyle name="Comma 2 2 4 2 12 2 2 3" xfId="28858"/>
    <cellStyle name="Comma 2 2 4 2 12 2 3" xfId="22213"/>
    <cellStyle name="Comma 2 2 4 2 12 2 4" xfId="26645"/>
    <cellStyle name="Comma 2 2 4 2 12 3" xfId="18991"/>
    <cellStyle name="Comma 2 2 4 2 12 3 2" xfId="23419"/>
    <cellStyle name="Comma 2 2 4 2 12 3 3" xfId="27851"/>
    <cellStyle name="Comma 2 2 4 2 12 4" xfId="21207"/>
    <cellStyle name="Comma 2 2 4 2 12 5" xfId="25639"/>
    <cellStyle name="Comma 2 2 4 2 13" xfId="1149"/>
    <cellStyle name="Comma 2 2 4 2 13 2" xfId="13010"/>
    <cellStyle name="Comma 2 2 4 2 13 2 2" xfId="19999"/>
    <cellStyle name="Comma 2 2 4 2 13 2 2 2" xfId="24427"/>
    <cellStyle name="Comma 2 2 4 2 13 2 2 3" xfId="28859"/>
    <cellStyle name="Comma 2 2 4 2 13 2 3" xfId="22214"/>
    <cellStyle name="Comma 2 2 4 2 13 2 4" xfId="26646"/>
    <cellStyle name="Comma 2 2 4 2 13 3" xfId="18992"/>
    <cellStyle name="Comma 2 2 4 2 13 3 2" xfId="23420"/>
    <cellStyle name="Comma 2 2 4 2 13 3 3" xfId="27852"/>
    <cellStyle name="Comma 2 2 4 2 13 4" xfId="21208"/>
    <cellStyle name="Comma 2 2 4 2 13 5" xfId="25640"/>
    <cellStyle name="Comma 2 2 4 2 14" xfId="1150"/>
    <cellStyle name="Comma 2 2 4 2 14 2" xfId="13011"/>
    <cellStyle name="Comma 2 2 4 2 14 2 2" xfId="20000"/>
    <cellStyle name="Comma 2 2 4 2 14 2 2 2" xfId="24428"/>
    <cellStyle name="Comma 2 2 4 2 14 2 2 3" xfId="28860"/>
    <cellStyle name="Comma 2 2 4 2 14 2 3" xfId="22215"/>
    <cellStyle name="Comma 2 2 4 2 14 2 4" xfId="26647"/>
    <cellStyle name="Comma 2 2 4 2 14 3" xfId="18993"/>
    <cellStyle name="Comma 2 2 4 2 14 3 2" xfId="23421"/>
    <cellStyle name="Comma 2 2 4 2 14 3 3" xfId="27853"/>
    <cellStyle name="Comma 2 2 4 2 14 4" xfId="21209"/>
    <cellStyle name="Comma 2 2 4 2 14 5" xfId="25641"/>
    <cellStyle name="Comma 2 2 4 2 15" xfId="1151"/>
    <cellStyle name="Comma 2 2 4 2 15 2" xfId="13012"/>
    <cellStyle name="Comma 2 2 4 2 15 2 2" xfId="20001"/>
    <cellStyle name="Comma 2 2 4 2 15 2 2 2" xfId="24429"/>
    <cellStyle name="Comma 2 2 4 2 15 2 2 3" xfId="28861"/>
    <cellStyle name="Comma 2 2 4 2 15 2 3" xfId="22216"/>
    <cellStyle name="Comma 2 2 4 2 15 2 4" xfId="26648"/>
    <cellStyle name="Comma 2 2 4 2 15 3" xfId="18994"/>
    <cellStyle name="Comma 2 2 4 2 15 3 2" xfId="23422"/>
    <cellStyle name="Comma 2 2 4 2 15 3 3" xfId="27854"/>
    <cellStyle name="Comma 2 2 4 2 15 4" xfId="21210"/>
    <cellStyle name="Comma 2 2 4 2 15 5" xfId="25642"/>
    <cellStyle name="Comma 2 2 4 2 16" xfId="1152"/>
    <cellStyle name="Comma 2 2 4 2 16 2" xfId="13013"/>
    <cellStyle name="Comma 2 2 4 2 16 2 2" xfId="20002"/>
    <cellStyle name="Comma 2 2 4 2 16 2 2 2" xfId="24430"/>
    <cellStyle name="Comma 2 2 4 2 16 2 2 3" xfId="28862"/>
    <cellStyle name="Comma 2 2 4 2 16 2 3" xfId="22217"/>
    <cellStyle name="Comma 2 2 4 2 16 2 4" xfId="26649"/>
    <cellStyle name="Comma 2 2 4 2 16 3" xfId="18995"/>
    <cellStyle name="Comma 2 2 4 2 16 3 2" xfId="23423"/>
    <cellStyle name="Comma 2 2 4 2 16 3 3" xfId="27855"/>
    <cellStyle name="Comma 2 2 4 2 16 4" xfId="21211"/>
    <cellStyle name="Comma 2 2 4 2 16 5" xfId="25643"/>
    <cellStyle name="Comma 2 2 4 2 17" xfId="1153"/>
    <cellStyle name="Comma 2 2 4 2 17 2" xfId="13014"/>
    <cellStyle name="Comma 2 2 4 2 17 2 2" xfId="20003"/>
    <cellStyle name="Comma 2 2 4 2 17 2 2 2" xfId="24431"/>
    <cellStyle name="Comma 2 2 4 2 17 2 2 3" xfId="28863"/>
    <cellStyle name="Comma 2 2 4 2 17 2 3" xfId="22218"/>
    <cellStyle name="Comma 2 2 4 2 17 2 4" xfId="26650"/>
    <cellStyle name="Comma 2 2 4 2 17 3" xfId="18996"/>
    <cellStyle name="Comma 2 2 4 2 17 3 2" xfId="23424"/>
    <cellStyle name="Comma 2 2 4 2 17 3 3" xfId="27856"/>
    <cellStyle name="Comma 2 2 4 2 17 4" xfId="21212"/>
    <cellStyle name="Comma 2 2 4 2 17 5" xfId="25644"/>
    <cellStyle name="Comma 2 2 4 2 18" xfId="1154"/>
    <cellStyle name="Comma 2 2 4 2 18 2" xfId="13015"/>
    <cellStyle name="Comma 2 2 4 2 18 2 2" xfId="20004"/>
    <cellStyle name="Comma 2 2 4 2 18 2 2 2" xfId="24432"/>
    <cellStyle name="Comma 2 2 4 2 18 2 2 3" xfId="28864"/>
    <cellStyle name="Comma 2 2 4 2 18 2 3" xfId="22219"/>
    <cellStyle name="Comma 2 2 4 2 18 2 4" xfId="26651"/>
    <cellStyle name="Comma 2 2 4 2 18 3" xfId="18997"/>
    <cellStyle name="Comma 2 2 4 2 18 3 2" xfId="23425"/>
    <cellStyle name="Comma 2 2 4 2 18 3 3" xfId="27857"/>
    <cellStyle name="Comma 2 2 4 2 18 4" xfId="21213"/>
    <cellStyle name="Comma 2 2 4 2 18 5" xfId="25645"/>
    <cellStyle name="Comma 2 2 4 2 19" xfId="1155"/>
    <cellStyle name="Comma 2 2 4 2 19 2" xfId="13016"/>
    <cellStyle name="Comma 2 2 4 2 19 2 2" xfId="20005"/>
    <cellStyle name="Comma 2 2 4 2 19 2 2 2" xfId="24433"/>
    <cellStyle name="Comma 2 2 4 2 19 2 2 3" xfId="28865"/>
    <cellStyle name="Comma 2 2 4 2 19 2 3" xfId="22220"/>
    <cellStyle name="Comma 2 2 4 2 19 2 4" xfId="26652"/>
    <cellStyle name="Comma 2 2 4 2 19 3" xfId="18998"/>
    <cellStyle name="Comma 2 2 4 2 19 3 2" xfId="23426"/>
    <cellStyle name="Comma 2 2 4 2 19 3 3" xfId="27858"/>
    <cellStyle name="Comma 2 2 4 2 19 4" xfId="21214"/>
    <cellStyle name="Comma 2 2 4 2 19 5" xfId="25646"/>
    <cellStyle name="Comma 2 2 4 2 2" xfId="1156"/>
    <cellStyle name="Comma 2 2 4 2 2 2" xfId="13017"/>
    <cellStyle name="Comma 2 2 4 2 2 2 2" xfId="20006"/>
    <cellStyle name="Comma 2 2 4 2 2 2 2 2" xfId="24434"/>
    <cellStyle name="Comma 2 2 4 2 2 2 2 3" xfId="28866"/>
    <cellStyle name="Comma 2 2 4 2 2 2 3" xfId="22221"/>
    <cellStyle name="Comma 2 2 4 2 2 2 4" xfId="26653"/>
    <cellStyle name="Comma 2 2 4 2 2 3" xfId="18999"/>
    <cellStyle name="Comma 2 2 4 2 2 3 2" xfId="23427"/>
    <cellStyle name="Comma 2 2 4 2 2 3 3" xfId="27859"/>
    <cellStyle name="Comma 2 2 4 2 2 4" xfId="21215"/>
    <cellStyle name="Comma 2 2 4 2 2 5" xfId="25647"/>
    <cellStyle name="Comma 2 2 4 2 20" xfId="1157"/>
    <cellStyle name="Comma 2 2 4 2 20 2" xfId="13018"/>
    <cellStyle name="Comma 2 2 4 2 20 2 2" xfId="20007"/>
    <cellStyle name="Comma 2 2 4 2 20 2 2 2" xfId="24435"/>
    <cellStyle name="Comma 2 2 4 2 20 2 2 3" xfId="28867"/>
    <cellStyle name="Comma 2 2 4 2 20 2 3" xfId="22222"/>
    <cellStyle name="Comma 2 2 4 2 20 2 4" xfId="26654"/>
    <cellStyle name="Comma 2 2 4 2 20 3" xfId="19000"/>
    <cellStyle name="Comma 2 2 4 2 20 3 2" xfId="23428"/>
    <cellStyle name="Comma 2 2 4 2 20 3 3" xfId="27860"/>
    <cellStyle name="Comma 2 2 4 2 20 4" xfId="21216"/>
    <cellStyle name="Comma 2 2 4 2 20 5" xfId="25648"/>
    <cellStyle name="Comma 2 2 4 2 21" xfId="1158"/>
    <cellStyle name="Comma 2 2 4 2 21 2" xfId="13019"/>
    <cellStyle name="Comma 2 2 4 2 21 2 2" xfId="20008"/>
    <cellStyle name="Comma 2 2 4 2 21 2 2 2" xfId="24436"/>
    <cellStyle name="Comma 2 2 4 2 21 2 2 3" xfId="28868"/>
    <cellStyle name="Comma 2 2 4 2 21 2 3" xfId="22223"/>
    <cellStyle name="Comma 2 2 4 2 21 2 4" xfId="26655"/>
    <cellStyle name="Comma 2 2 4 2 21 3" xfId="19001"/>
    <cellStyle name="Comma 2 2 4 2 21 3 2" xfId="23429"/>
    <cellStyle name="Comma 2 2 4 2 21 3 3" xfId="27861"/>
    <cellStyle name="Comma 2 2 4 2 21 4" xfId="21217"/>
    <cellStyle name="Comma 2 2 4 2 21 5" xfId="25649"/>
    <cellStyle name="Comma 2 2 4 2 22" xfId="1159"/>
    <cellStyle name="Comma 2 2 4 2 22 2" xfId="13020"/>
    <cellStyle name="Comma 2 2 4 2 22 2 2" xfId="20009"/>
    <cellStyle name="Comma 2 2 4 2 22 2 2 2" xfId="24437"/>
    <cellStyle name="Comma 2 2 4 2 22 2 2 3" xfId="28869"/>
    <cellStyle name="Comma 2 2 4 2 22 2 3" xfId="22224"/>
    <cellStyle name="Comma 2 2 4 2 22 2 4" xfId="26656"/>
    <cellStyle name="Comma 2 2 4 2 22 3" xfId="19002"/>
    <cellStyle name="Comma 2 2 4 2 22 3 2" xfId="23430"/>
    <cellStyle name="Comma 2 2 4 2 22 3 3" xfId="27862"/>
    <cellStyle name="Comma 2 2 4 2 22 4" xfId="21218"/>
    <cellStyle name="Comma 2 2 4 2 22 5" xfId="25650"/>
    <cellStyle name="Comma 2 2 4 2 23" xfId="1160"/>
    <cellStyle name="Comma 2 2 4 2 23 2" xfId="13021"/>
    <cellStyle name="Comma 2 2 4 2 23 2 2" xfId="20010"/>
    <cellStyle name="Comma 2 2 4 2 23 2 2 2" xfId="24438"/>
    <cellStyle name="Comma 2 2 4 2 23 2 2 3" xfId="28870"/>
    <cellStyle name="Comma 2 2 4 2 23 2 3" xfId="22225"/>
    <cellStyle name="Comma 2 2 4 2 23 2 4" xfId="26657"/>
    <cellStyle name="Comma 2 2 4 2 23 3" xfId="19003"/>
    <cellStyle name="Comma 2 2 4 2 23 3 2" xfId="23431"/>
    <cellStyle name="Comma 2 2 4 2 23 3 3" xfId="27863"/>
    <cellStyle name="Comma 2 2 4 2 23 4" xfId="21219"/>
    <cellStyle name="Comma 2 2 4 2 23 5" xfId="25651"/>
    <cellStyle name="Comma 2 2 4 2 24" xfId="1161"/>
    <cellStyle name="Comma 2 2 4 2 24 2" xfId="13022"/>
    <cellStyle name="Comma 2 2 4 2 24 2 2" xfId="20011"/>
    <cellStyle name="Comma 2 2 4 2 24 2 2 2" xfId="24439"/>
    <cellStyle name="Comma 2 2 4 2 24 2 2 3" xfId="28871"/>
    <cellStyle name="Comma 2 2 4 2 24 2 3" xfId="22226"/>
    <cellStyle name="Comma 2 2 4 2 24 2 4" xfId="26658"/>
    <cellStyle name="Comma 2 2 4 2 24 3" xfId="19004"/>
    <cellStyle name="Comma 2 2 4 2 24 3 2" xfId="23432"/>
    <cellStyle name="Comma 2 2 4 2 24 3 3" xfId="27864"/>
    <cellStyle name="Comma 2 2 4 2 24 4" xfId="21220"/>
    <cellStyle name="Comma 2 2 4 2 24 5" xfId="25652"/>
    <cellStyle name="Comma 2 2 4 2 25" xfId="1162"/>
    <cellStyle name="Comma 2 2 4 2 25 2" xfId="13023"/>
    <cellStyle name="Comma 2 2 4 2 25 2 2" xfId="20012"/>
    <cellStyle name="Comma 2 2 4 2 25 2 2 2" xfId="24440"/>
    <cellStyle name="Comma 2 2 4 2 25 2 2 3" xfId="28872"/>
    <cellStyle name="Comma 2 2 4 2 25 2 3" xfId="22227"/>
    <cellStyle name="Comma 2 2 4 2 25 2 4" xfId="26659"/>
    <cellStyle name="Comma 2 2 4 2 25 3" xfId="19005"/>
    <cellStyle name="Comma 2 2 4 2 25 3 2" xfId="23433"/>
    <cellStyle name="Comma 2 2 4 2 25 3 3" xfId="27865"/>
    <cellStyle name="Comma 2 2 4 2 25 4" xfId="21221"/>
    <cellStyle name="Comma 2 2 4 2 25 5" xfId="25653"/>
    <cellStyle name="Comma 2 2 4 2 26" xfId="1163"/>
    <cellStyle name="Comma 2 2 4 2 26 2" xfId="13024"/>
    <cellStyle name="Comma 2 2 4 2 26 2 2" xfId="20013"/>
    <cellStyle name="Comma 2 2 4 2 26 2 2 2" xfId="24441"/>
    <cellStyle name="Comma 2 2 4 2 26 2 2 3" xfId="28873"/>
    <cellStyle name="Comma 2 2 4 2 26 2 3" xfId="22228"/>
    <cellStyle name="Comma 2 2 4 2 26 2 4" xfId="26660"/>
    <cellStyle name="Comma 2 2 4 2 26 3" xfId="19006"/>
    <cellStyle name="Comma 2 2 4 2 26 3 2" xfId="23434"/>
    <cellStyle name="Comma 2 2 4 2 26 3 3" xfId="27866"/>
    <cellStyle name="Comma 2 2 4 2 26 4" xfId="21222"/>
    <cellStyle name="Comma 2 2 4 2 26 5" xfId="25654"/>
    <cellStyle name="Comma 2 2 4 2 27" xfId="1164"/>
    <cellStyle name="Comma 2 2 4 2 27 2" xfId="13025"/>
    <cellStyle name="Comma 2 2 4 2 27 2 2" xfId="20014"/>
    <cellStyle name="Comma 2 2 4 2 27 2 2 2" xfId="24442"/>
    <cellStyle name="Comma 2 2 4 2 27 2 2 3" xfId="28874"/>
    <cellStyle name="Comma 2 2 4 2 27 2 3" xfId="22229"/>
    <cellStyle name="Comma 2 2 4 2 27 2 4" xfId="26661"/>
    <cellStyle name="Comma 2 2 4 2 27 3" xfId="19007"/>
    <cellStyle name="Comma 2 2 4 2 27 3 2" xfId="23435"/>
    <cellStyle name="Comma 2 2 4 2 27 3 3" xfId="27867"/>
    <cellStyle name="Comma 2 2 4 2 27 4" xfId="21223"/>
    <cellStyle name="Comma 2 2 4 2 27 5" xfId="25655"/>
    <cellStyle name="Comma 2 2 4 2 28" xfId="1165"/>
    <cellStyle name="Comma 2 2 4 2 28 2" xfId="13026"/>
    <cellStyle name="Comma 2 2 4 2 28 2 2" xfId="20015"/>
    <cellStyle name="Comma 2 2 4 2 28 2 2 2" xfId="24443"/>
    <cellStyle name="Comma 2 2 4 2 28 2 2 3" xfId="28875"/>
    <cellStyle name="Comma 2 2 4 2 28 2 3" xfId="22230"/>
    <cellStyle name="Comma 2 2 4 2 28 2 4" xfId="26662"/>
    <cellStyle name="Comma 2 2 4 2 28 3" xfId="19008"/>
    <cellStyle name="Comma 2 2 4 2 28 3 2" xfId="23436"/>
    <cellStyle name="Comma 2 2 4 2 28 3 3" xfId="27868"/>
    <cellStyle name="Comma 2 2 4 2 28 4" xfId="21224"/>
    <cellStyle name="Comma 2 2 4 2 28 5" xfId="25656"/>
    <cellStyle name="Comma 2 2 4 2 29" xfId="1166"/>
    <cellStyle name="Comma 2 2 4 2 29 2" xfId="13027"/>
    <cellStyle name="Comma 2 2 4 2 29 2 2" xfId="20016"/>
    <cellStyle name="Comma 2 2 4 2 29 2 2 2" xfId="24444"/>
    <cellStyle name="Comma 2 2 4 2 29 2 2 3" xfId="28876"/>
    <cellStyle name="Comma 2 2 4 2 29 2 3" xfId="22231"/>
    <cellStyle name="Comma 2 2 4 2 29 2 4" xfId="26663"/>
    <cellStyle name="Comma 2 2 4 2 29 3" xfId="19009"/>
    <cellStyle name="Comma 2 2 4 2 29 3 2" xfId="23437"/>
    <cellStyle name="Comma 2 2 4 2 29 3 3" xfId="27869"/>
    <cellStyle name="Comma 2 2 4 2 29 4" xfId="21225"/>
    <cellStyle name="Comma 2 2 4 2 29 5" xfId="25657"/>
    <cellStyle name="Comma 2 2 4 2 3" xfId="1167"/>
    <cellStyle name="Comma 2 2 4 2 3 2" xfId="13028"/>
    <cellStyle name="Comma 2 2 4 2 3 2 2" xfId="20017"/>
    <cellStyle name="Comma 2 2 4 2 3 2 2 2" xfId="24445"/>
    <cellStyle name="Comma 2 2 4 2 3 2 2 3" xfId="28877"/>
    <cellStyle name="Comma 2 2 4 2 3 2 3" xfId="22232"/>
    <cellStyle name="Comma 2 2 4 2 3 2 4" xfId="26664"/>
    <cellStyle name="Comma 2 2 4 2 3 3" xfId="19010"/>
    <cellStyle name="Comma 2 2 4 2 3 3 2" xfId="23438"/>
    <cellStyle name="Comma 2 2 4 2 3 3 3" xfId="27870"/>
    <cellStyle name="Comma 2 2 4 2 3 4" xfId="21226"/>
    <cellStyle name="Comma 2 2 4 2 3 5" xfId="25658"/>
    <cellStyle name="Comma 2 2 4 2 30" xfId="1168"/>
    <cellStyle name="Comma 2 2 4 2 30 2" xfId="13029"/>
    <cellStyle name="Comma 2 2 4 2 30 2 2" xfId="20018"/>
    <cellStyle name="Comma 2 2 4 2 30 2 2 2" xfId="24446"/>
    <cellStyle name="Comma 2 2 4 2 30 2 2 3" xfId="28878"/>
    <cellStyle name="Comma 2 2 4 2 30 2 3" xfId="22233"/>
    <cellStyle name="Comma 2 2 4 2 30 2 4" xfId="26665"/>
    <cellStyle name="Comma 2 2 4 2 30 3" xfId="19011"/>
    <cellStyle name="Comma 2 2 4 2 30 3 2" xfId="23439"/>
    <cellStyle name="Comma 2 2 4 2 30 3 3" xfId="27871"/>
    <cellStyle name="Comma 2 2 4 2 30 4" xfId="21227"/>
    <cellStyle name="Comma 2 2 4 2 30 5" xfId="25659"/>
    <cellStyle name="Comma 2 2 4 2 31" xfId="1169"/>
    <cellStyle name="Comma 2 2 4 2 31 2" xfId="13030"/>
    <cellStyle name="Comma 2 2 4 2 31 2 2" xfId="20019"/>
    <cellStyle name="Comma 2 2 4 2 31 2 2 2" xfId="24447"/>
    <cellStyle name="Comma 2 2 4 2 31 2 2 3" xfId="28879"/>
    <cellStyle name="Comma 2 2 4 2 31 2 3" xfId="22234"/>
    <cellStyle name="Comma 2 2 4 2 31 2 4" xfId="26666"/>
    <cellStyle name="Comma 2 2 4 2 31 3" xfId="19012"/>
    <cellStyle name="Comma 2 2 4 2 31 3 2" xfId="23440"/>
    <cellStyle name="Comma 2 2 4 2 31 3 3" xfId="27872"/>
    <cellStyle name="Comma 2 2 4 2 31 4" xfId="21228"/>
    <cellStyle name="Comma 2 2 4 2 31 5" xfId="25660"/>
    <cellStyle name="Comma 2 2 4 2 32" xfId="1170"/>
    <cellStyle name="Comma 2 2 4 2 32 2" xfId="13031"/>
    <cellStyle name="Comma 2 2 4 2 32 2 2" xfId="20020"/>
    <cellStyle name="Comma 2 2 4 2 32 2 2 2" xfId="24448"/>
    <cellStyle name="Comma 2 2 4 2 32 2 2 3" xfId="28880"/>
    <cellStyle name="Comma 2 2 4 2 32 2 3" xfId="22235"/>
    <cellStyle name="Comma 2 2 4 2 32 2 4" xfId="26667"/>
    <cellStyle name="Comma 2 2 4 2 32 3" xfId="19013"/>
    <cellStyle name="Comma 2 2 4 2 32 3 2" xfId="23441"/>
    <cellStyle name="Comma 2 2 4 2 32 3 3" xfId="27873"/>
    <cellStyle name="Comma 2 2 4 2 32 4" xfId="21229"/>
    <cellStyle name="Comma 2 2 4 2 32 5" xfId="25661"/>
    <cellStyle name="Comma 2 2 4 2 33" xfId="1171"/>
    <cellStyle name="Comma 2 2 4 2 33 2" xfId="13032"/>
    <cellStyle name="Comma 2 2 4 2 33 2 2" xfId="20021"/>
    <cellStyle name="Comma 2 2 4 2 33 2 2 2" xfId="24449"/>
    <cellStyle name="Comma 2 2 4 2 33 2 2 3" xfId="28881"/>
    <cellStyle name="Comma 2 2 4 2 33 2 3" xfId="22236"/>
    <cellStyle name="Comma 2 2 4 2 33 2 4" xfId="26668"/>
    <cellStyle name="Comma 2 2 4 2 33 3" xfId="19014"/>
    <cellStyle name="Comma 2 2 4 2 33 3 2" xfId="23442"/>
    <cellStyle name="Comma 2 2 4 2 33 3 3" xfId="27874"/>
    <cellStyle name="Comma 2 2 4 2 33 4" xfId="21230"/>
    <cellStyle name="Comma 2 2 4 2 33 5" xfId="25662"/>
    <cellStyle name="Comma 2 2 4 2 34" xfId="1172"/>
    <cellStyle name="Comma 2 2 4 2 34 2" xfId="13033"/>
    <cellStyle name="Comma 2 2 4 2 34 2 2" xfId="20022"/>
    <cellStyle name="Comma 2 2 4 2 34 2 2 2" xfId="24450"/>
    <cellStyle name="Comma 2 2 4 2 34 2 2 3" xfId="28882"/>
    <cellStyle name="Comma 2 2 4 2 34 2 3" xfId="22237"/>
    <cellStyle name="Comma 2 2 4 2 34 2 4" xfId="26669"/>
    <cellStyle name="Comma 2 2 4 2 34 3" xfId="19015"/>
    <cellStyle name="Comma 2 2 4 2 34 3 2" xfId="23443"/>
    <cellStyle name="Comma 2 2 4 2 34 3 3" xfId="27875"/>
    <cellStyle name="Comma 2 2 4 2 34 4" xfId="21231"/>
    <cellStyle name="Comma 2 2 4 2 34 5" xfId="25663"/>
    <cellStyle name="Comma 2 2 4 2 35" xfId="1173"/>
    <cellStyle name="Comma 2 2 4 2 35 2" xfId="13034"/>
    <cellStyle name="Comma 2 2 4 2 35 2 2" xfId="20023"/>
    <cellStyle name="Comma 2 2 4 2 35 2 2 2" xfId="24451"/>
    <cellStyle name="Comma 2 2 4 2 35 2 2 3" xfId="28883"/>
    <cellStyle name="Comma 2 2 4 2 35 2 3" xfId="22238"/>
    <cellStyle name="Comma 2 2 4 2 35 2 4" xfId="26670"/>
    <cellStyle name="Comma 2 2 4 2 35 3" xfId="19016"/>
    <cellStyle name="Comma 2 2 4 2 35 3 2" xfId="23444"/>
    <cellStyle name="Comma 2 2 4 2 35 3 3" xfId="27876"/>
    <cellStyle name="Comma 2 2 4 2 35 4" xfId="21232"/>
    <cellStyle name="Comma 2 2 4 2 35 5" xfId="25664"/>
    <cellStyle name="Comma 2 2 4 2 36" xfId="1174"/>
    <cellStyle name="Comma 2 2 4 2 36 2" xfId="13035"/>
    <cellStyle name="Comma 2 2 4 2 36 2 2" xfId="20024"/>
    <cellStyle name="Comma 2 2 4 2 36 2 2 2" xfId="24452"/>
    <cellStyle name="Comma 2 2 4 2 36 2 2 3" xfId="28884"/>
    <cellStyle name="Comma 2 2 4 2 36 2 3" xfId="22239"/>
    <cellStyle name="Comma 2 2 4 2 36 2 4" xfId="26671"/>
    <cellStyle name="Comma 2 2 4 2 36 3" xfId="19017"/>
    <cellStyle name="Comma 2 2 4 2 36 3 2" xfId="23445"/>
    <cellStyle name="Comma 2 2 4 2 36 3 3" xfId="27877"/>
    <cellStyle name="Comma 2 2 4 2 36 4" xfId="21233"/>
    <cellStyle name="Comma 2 2 4 2 36 5" xfId="25665"/>
    <cellStyle name="Comma 2 2 4 2 37" xfId="1175"/>
    <cellStyle name="Comma 2 2 4 2 37 2" xfId="13036"/>
    <cellStyle name="Comma 2 2 4 2 37 2 2" xfId="20025"/>
    <cellStyle name="Comma 2 2 4 2 37 2 2 2" xfId="24453"/>
    <cellStyle name="Comma 2 2 4 2 37 2 2 3" xfId="28885"/>
    <cellStyle name="Comma 2 2 4 2 37 2 3" xfId="22240"/>
    <cellStyle name="Comma 2 2 4 2 37 2 4" xfId="26672"/>
    <cellStyle name="Comma 2 2 4 2 37 3" xfId="19018"/>
    <cellStyle name="Comma 2 2 4 2 37 3 2" xfId="23446"/>
    <cellStyle name="Comma 2 2 4 2 37 3 3" xfId="27878"/>
    <cellStyle name="Comma 2 2 4 2 37 4" xfId="21234"/>
    <cellStyle name="Comma 2 2 4 2 37 5" xfId="25666"/>
    <cellStyle name="Comma 2 2 4 2 38" xfId="1176"/>
    <cellStyle name="Comma 2 2 4 2 38 2" xfId="13037"/>
    <cellStyle name="Comma 2 2 4 2 38 2 2" xfId="20026"/>
    <cellStyle name="Comma 2 2 4 2 38 2 2 2" xfId="24454"/>
    <cellStyle name="Comma 2 2 4 2 38 2 2 3" xfId="28886"/>
    <cellStyle name="Comma 2 2 4 2 38 2 3" xfId="22241"/>
    <cellStyle name="Comma 2 2 4 2 38 2 4" xfId="26673"/>
    <cellStyle name="Comma 2 2 4 2 38 3" xfId="19019"/>
    <cellStyle name="Comma 2 2 4 2 38 3 2" xfId="23447"/>
    <cellStyle name="Comma 2 2 4 2 38 3 3" xfId="27879"/>
    <cellStyle name="Comma 2 2 4 2 38 4" xfId="21235"/>
    <cellStyle name="Comma 2 2 4 2 38 5" xfId="25667"/>
    <cellStyle name="Comma 2 2 4 2 39" xfId="1177"/>
    <cellStyle name="Comma 2 2 4 2 39 2" xfId="13038"/>
    <cellStyle name="Comma 2 2 4 2 39 2 2" xfId="20027"/>
    <cellStyle name="Comma 2 2 4 2 39 2 2 2" xfId="24455"/>
    <cellStyle name="Comma 2 2 4 2 39 2 2 3" xfId="28887"/>
    <cellStyle name="Comma 2 2 4 2 39 2 3" xfId="22242"/>
    <cellStyle name="Comma 2 2 4 2 39 2 4" xfId="26674"/>
    <cellStyle name="Comma 2 2 4 2 39 3" xfId="19020"/>
    <cellStyle name="Comma 2 2 4 2 39 3 2" xfId="23448"/>
    <cellStyle name="Comma 2 2 4 2 39 3 3" xfId="27880"/>
    <cellStyle name="Comma 2 2 4 2 39 4" xfId="21236"/>
    <cellStyle name="Comma 2 2 4 2 39 5" xfId="25668"/>
    <cellStyle name="Comma 2 2 4 2 4" xfId="1178"/>
    <cellStyle name="Comma 2 2 4 2 4 2" xfId="13039"/>
    <cellStyle name="Comma 2 2 4 2 4 2 2" xfId="20028"/>
    <cellStyle name="Comma 2 2 4 2 4 2 2 2" xfId="24456"/>
    <cellStyle name="Comma 2 2 4 2 4 2 2 3" xfId="28888"/>
    <cellStyle name="Comma 2 2 4 2 4 2 3" xfId="22243"/>
    <cellStyle name="Comma 2 2 4 2 4 2 4" xfId="26675"/>
    <cellStyle name="Comma 2 2 4 2 4 3" xfId="19021"/>
    <cellStyle name="Comma 2 2 4 2 4 3 2" xfId="23449"/>
    <cellStyle name="Comma 2 2 4 2 4 3 3" xfId="27881"/>
    <cellStyle name="Comma 2 2 4 2 4 4" xfId="21237"/>
    <cellStyle name="Comma 2 2 4 2 4 5" xfId="25669"/>
    <cellStyle name="Comma 2 2 4 2 40" xfId="1179"/>
    <cellStyle name="Comma 2 2 4 2 40 2" xfId="13040"/>
    <cellStyle name="Comma 2 2 4 2 40 2 2" xfId="20029"/>
    <cellStyle name="Comma 2 2 4 2 40 2 2 2" xfId="24457"/>
    <cellStyle name="Comma 2 2 4 2 40 2 2 3" xfId="28889"/>
    <cellStyle name="Comma 2 2 4 2 40 2 3" xfId="22244"/>
    <cellStyle name="Comma 2 2 4 2 40 2 4" xfId="26676"/>
    <cellStyle name="Comma 2 2 4 2 40 3" xfId="19022"/>
    <cellStyle name="Comma 2 2 4 2 40 3 2" xfId="23450"/>
    <cellStyle name="Comma 2 2 4 2 40 3 3" xfId="27882"/>
    <cellStyle name="Comma 2 2 4 2 40 4" xfId="21238"/>
    <cellStyle name="Comma 2 2 4 2 40 5" xfId="25670"/>
    <cellStyle name="Comma 2 2 4 2 41" xfId="1180"/>
    <cellStyle name="Comma 2 2 4 2 41 2" xfId="13041"/>
    <cellStyle name="Comma 2 2 4 2 41 2 2" xfId="20030"/>
    <cellStyle name="Comma 2 2 4 2 41 2 2 2" xfId="24458"/>
    <cellStyle name="Comma 2 2 4 2 41 2 2 3" xfId="28890"/>
    <cellStyle name="Comma 2 2 4 2 41 2 3" xfId="22245"/>
    <cellStyle name="Comma 2 2 4 2 41 2 4" xfId="26677"/>
    <cellStyle name="Comma 2 2 4 2 41 3" xfId="19023"/>
    <cellStyle name="Comma 2 2 4 2 41 3 2" xfId="23451"/>
    <cellStyle name="Comma 2 2 4 2 41 3 3" xfId="27883"/>
    <cellStyle name="Comma 2 2 4 2 41 4" xfId="21239"/>
    <cellStyle name="Comma 2 2 4 2 41 5" xfId="25671"/>
    <cellStyle name="Comma 2 2 4 2 42" xfId="1181"/>
    <cellStyle name="Comma 2 2 4 2 42 2" xfId="13042"/>
    <cellStyle name="Comma 2 2 4 2 42 2 2" xfId="20031"/>
    <cellStyle name="Comma 2 2 4 2 42 2 2 2" xfId="24459"/>
    <cellStyle name="Comma 2 2 4 2 42 2 2 3" xfId="28891"/>
    <cellStyle name="Comma 2 2 4 2 42 2 3" xfId="22246"/>
    <cellStyle name="Comma 2 2 4 2 42 2 4" xfId="26678"/>
    <cellStyle name="Comma 2 2 4 2 42 3" xfId="19024"/>
    <cellStyle name="Comma 2 2 4 2 42 3 2" xfId="23452"/>
    <cellStyle name="Comma 2 2 4 2 42 3 3" xfId="27884"/>
    <cellStyle name="Comma 2 2 4 2 42 4" xfId="21240"/>
    <cellStyle name="Comma 2 2 4 2 42 5" xfId="25672"/>
    <cellStyle name="Comma 2 2 4 2 43" xfId="1182"/>
    <cellStyle name="Comma 2 2 4 2 43 2" xfId="13043"/>
    <cellStyle name="Comma 2 2 4 2 43 2 2" xfId="20032"/>
    <cellStyle name="Comma 2 2 4 2 43 2 2 2" xfId="24460"/>
    <cellStyle name="Comma 2 2 4 2 43 2 2 3" xfId="28892"/>
    <cellStyle name="Comma 2 2 4 2 43 2 3" xfId="22247"/>
    <cellStyle name="Comma 2 2 4 2 43 2 4" xfId="26679"/>
    <cellStyle name="Comma 2 2 4 2 43 3" xfId="19025"/>
    <cellStyle name="Comma 2 2 4 2 43 3 2" xfId="23453"/>
    <cellStyle name="Comma 2 2 4 2 43 3 3" xfId="27885"/>
    <cellStyle name="Comma 2 2 4 2 43 4" xfId="21241"/>
    <cellStyle name="Comma 2 2 4 2 43 5" xfId="25673"/>
    <cellStyle name="Comma 2 2 4 2 44" xfId="1183"/>
    <cellStyle name="Comma 2 2 4 2 44 2" xfId="13044"/>
    <cellStyle name="Comma 2 2 4 2 44 2 2" xfId="20033"/>
    <cellStyle name="Comma 2 2 4 2 44 2 2 2" xfId="24461"/>
    <cellStyle name="Comma 2 2 4 2 44 2 2 3" xfId="28893"/>
    <cellStyle name="Comma 2 2 4 2 44 2 3" xfId="22248"/>
    <cellStyle name="Comma 2 2 4 2 44 2 4" xfId="26680"/>
    <cellStyle name="Comma 2 2 4 2 44 3" xfId="19026"/>
    <cellStyle name="Comma 2 2 4 2 44 3 2" xfId="23454"/>
    <cellStyle name="Comma 2 2 4 2 44 3 3" xfId="27886"/>
    <cellStyle name="Comma 2 2 4 2 44 4" xfId="21242"/>
    <cellStyle name="Comma 2 2 4 2 44 5" xfId="25674"/>
    <cellStyle name="Comma 2 2 4 2 45" xfId="1184"/>
    <cellStyle name="Comma 2 2 4 2 45 2" xfId="13045"/>
    <cellStyle name="Comma 2 2 4 2 45 2 2" xfId="20034"/>
    <cellStyle name="Comma 2 2 4 2 45 2 2 2" xfId="24462"/>
    <cellStyle name="Comma 2 2 4 2 45 2 2 3" xfId="28894"/>
    <cellStyle name="Comma 2 2 4 2 45 2 3" xfId="22249"/>
    <cellStyle name="Comma 2 2 4 2 45 2 4" xfId="26681"/>
    <cellStyle name="Comma 2 2 4 2 45 3" xfId="19027"/>
    <cellStyle name="Comma 2 2 4 2 45 3 2" xfId="23455"/>
    <cellStyle name="Comma 2 2 4 2 45 3 3" xfId="27887"/>
    <cellStyle name="Comma 2 2 4 2 45 4" xfId="21243"/>
    <cellStyle name="Comma 2 2 4 2 45 5" xfId="25675"/>
    <cellStyle name="Comma 2 2 4 2 46" xfId="1185"/>
    <cellStyle name="Comma 2 2 4 2 46 2" xfId="13046"/>
    <cellStyle name="Comma 2 2 4 2 46 2 2" xfId="20035"/>
    <cellStyle name="Comma 2 2 4 2 46 2 2 2" xfId="24463"/>
    <cellStyle name="Comma 2 2 4 2 46 2 2 3" xfId="28895"/>
    <cellStyle name="Comma 2 2 4 2 46 2 3" xfId="22250"/>
    <cellStyle name="Comma 2 2 4 2 46 2 4" xfId="26682"/>
    <cellStyle name="Comma 2 2 4 2 46 3" xfId="19028"/>
    <cellStyle name="Comma 2 2 4 2 46 3 2" xfId="23456"/>
    <cellStyle name="Comma 2 2 4 2 46 3 3" xfId="27888"/>
    <cellStyle name="Comma 2 2 4 2 46 4" xfId="21244"/>
    <cellStyle name="Comma 2 2 4 2 46 5" xfId="25676"/>
    <cellStyle name="Comma 2 2 4 2 47" xfId="1186"/>
    <cellStyle name="Comma 2 2 4 2 47 2" xfId="13047"/>
    <cellStyle name="Comma 2 2 4 2 47 2 2" xfId="20036"/>
    <cellStyle name="Comma 2 2 4 2 47 2 2 2" xfId="24464"/>
    <cellStyle name="Comma 2 2 4 2 47 2 2 3" xfId="28896"/>
    <cellStyle name="Comma 2 2 4 2 47 2 3" xfId="22251"/>
    <cellStyle name="Comma 2 2 4 2 47 2 4" xfId="26683"/>
    <cellStyle name="Comma 2 2 4 2 47 3" xfId="19029"/>
    <cellStyle name="Comma 2 2 4 2 47 3 2" xfId="23457"/>
    <cellStyle name="Comma 2 2 4 2 47 3 3" xfId="27889"/>
    <cellStyle name="Comma 2 2 4 2 47 4" xfId="21245"/>
    <cellStyle name="Comma 2 2 4 2 47 5" xfId="25677"/>
    <cellStyle name="Comma 2 2 4 2 48" xfId="1187"/>
    <cellStyle name="Comma 2 2 4 2 48 2" xfId="13048"/>
    <cellStyle name="Comma 2 2 4 2 48 2 2" xfId="20037"/>
    <cellStyle name="Comma 2 2 4 2 48 2 2 2" xfId="24465"/>
    <cellStyle name="Comma 2 2 4 2 48 2 2 3" xfId="28897"/>
    <cellStyle name="Comma 2 2 4 2 48 2 3" xfId="22252"/>
    <cellStyle name="Comma 2 2 4 2 48 2 4" xfId="26684"/>
    <cellStyle name="Comma 2 2 4 2 48 3" xfId="19030"/>
    <cellStyle name="Comma 2 2 4 2 48 3 2" xfId="23458"/>
    <cellStyle name="Comma 2 2 4 2 48 3 3" xfId="27890"/>
    <cellStyle name="Comma 2 2 4 2 48 4" xfId="21246"/>
    <cellStyle name="Comma 2 2 4 2 48 5" xfId="25678"/>
    <cellStyle name="Comma 2 2 4 2 49" xfId="1188"/>
    <cellStyle name="Comma 2 2 4 2 49 2" xfId="13049"/>
    <cellStyle name="Comma 2 2 4 2 49 2 2" xfId="20038"/>
    <cellStyle name="Comma 2 2 4 2 49 2 2 2" xfId="24466"/>
    <cellStyle name="Comma 2 2 4 2 49 2 2 3" xfId="28898"/>
    <cellStyle name="Comma 2 2 4 2 49 2 3" xfId="22253"/>
    <cellStyle name="Comma 2 2 4 2 49 2 4" xfId="26685"/>
    <cellStyle name="Comma 2 2 4 2 49 3" xfId="19031"/>
    <cellStyle name="Comma 2 2 4 2 49 3 2" xfId="23459"/>
    <cellStyle name="Comma 2 2 4 2 49 3 3" xfId="27891"/>
    <cellStyle name="Comma 2 2 4 2 49 4" xfId="21247"/>
    <cellStyle name="Comma 2 2 4 2 49 5" xfId="25679"/>
    <cellStyle name="Comma 2 2 4 2 5" xfId="1189"/>
    <cellStyle name="Comma 2 2 4 2 5 2" xfId="13050"/>
    <cellStyle name="Comma 2 2 4 2 5 2 2" xfId="20039"/>
    <cellStyle name="Comma 2 2 4 2 5 2 2 2" xfId="24467"/>
    <cellStyle name="Comma 2 2 4 2 5 2 2 3" xfId="28899"/>
    <cellStyle name="Comma 2 2 4 2 5 2 3" xfId="22254"/>
    <cellStyle name="Comma 2 2 4 2 5 2 4" xfId="26686"/>
    <cellStyle name="Comma 2 2 4 2 5 3" xfId="19032"/>
    <cellStyle name="Comma 2 2 4 2 5 3 2" xfId="23460"/>
    <cellStyle name="Comma 2 2 4 2 5 3 3" xfId="27892"/>
    <cellStyle name="Comma 2 2 4 2 5 4" xfId="21248"/>
    <cellStyle name="Comma 2 2 4 2 5 5" xfId="25680"/>
    <cellStyle name="Comma 2 2 4 2 50" xfId="1190"/>
    <cellStyle name="Comma 2 2 4 2 50 2" xfId="13051"/>
    <cellStyle name="Comma 2 2 4 2 50 2 2" xfId="20040"/>
    <cellStyle name="Comma 2 2 4 2 50 2 2 2" xfId="24468"/>
    <cellStyle name="Comma 2 2 4 2 50 2 2 3" xfId="28900"/>
    <cellStyle name="Comma 2 2 4 2 50 2 3" xfId="22255"/>
    <cellStyle name="Comma 2 2 4 2 50 2 4" xfId="26687"/>
    <cellStyle name="Comma 2 2 4 2 50 3" xfId="19033"/>
    <cellStyle name="Comma 2 2 4 2 50 3 2" xfId="23461"/>
    <cellStyle name="Comma 2 2 4 2 50 3 3" xfId="27893"/>
    <cellStyle name="Comma 2 2 4 2 50 4" xfId="21249"/>
    <cellStyle name="Comma 2 2 4 2 50 5" xfId="25681"/>
    <cellStyle name="Comma 2 2 4 2 51" xfId="1191"/>
    <cellStyle name="Comma 2 2 4 2 51 2" xfId="13052"/>
    <cellStyle name="Comma 2 2 4 2 51 2 2" xfId="20041"/>
    <cellStyle name="Comma 2 2 4 2 51 2 2 2" xfId="24469"/>
    <cellStyle name="Comma 2 2 4 2 51 2 2 3" xfId="28901"/>
    <cellStyle name="Comma 2 2 4 2 51 2 3" xfId="22256"/>
    <cellStyle name="Comma 2 2 4 2 51 2 4" xfId="26688"/>
    <cellStyle name="Comma 2 2 4 2 51 3" xfId="19034"/>
    <cellStyle name="Comma 2 2 4 2 51 3 2" xfId="23462"/>
    <cellStyle name="Comma 2 2 4 2 51 3 3" xfId="27894"/>
    <cellStyle name="Comma 2 2 4 2 51 4" xfId="21250"/>
    <cellStyle name="Comma 2 2 4 2 51 5" xfId="25682"/>
    <cellStyle name="Comma 2 2 4 2 52" xfId="1192"/>
    <cellStyle name="Comma 2 2 4 2 52 2" xfId="13053"/>
    <cellStyle name="Comma 2 2 4 2 52 2 2" xfId="20042"/>
    <cellStyle name="Comma 2 2 4 2 52 2 2 2" xfId="24470"/>
    <cellStyle name="Comma 2 2 4 2 52 2 2 3" xfId="28902"/>
    <cellStyle name="Comma 2 2 4 2 52 2 3" xfId="22257"/>
    <cellStyle name="Comma 2 2 4 2 52 2 4" xfId="26689"/>
    <cellStyle name="Comma 2 2 4 2 52 3" xfId="19035"/>
    <cellStyle name="Comma 2 2 4 2 52 3 2" xfId="23463"/>
    <cellStyle name="Comma 2 2 4 2 52 3 3" xfId="27895"/>
    <cellStyle name="Comma 2 2 4 2 52 4" xfId="21251"/>
    <cellStyle name="Comma 2 2 4 2 52 5" xfId="25683"/>
    <cellStyle name="Comma 2 2 4 2 53" xfId="1193"/>
    <cellStyle name="Comma 2 2 4 2 53 2" xfId="13054"/>
    <cellStyle name="Comma 2 2 4 2 53 2 2" xfId="20043"/>
    <cellStyle name="Comma 2 2 4 2 53 2 2 2" xfId="24471"/>
    <cellStyle name="Comma 2 2 4 2 53 2 2 3" xfId="28903"/>
    <cellStyle name="Comma 2 2 4 2 53 2 3" xfId="22258"/>
    <cellStyle name="Comma 2 2 4 2 53 2 4" xfId="26690"/>
    <cellStyle name="Comma 2 2 4 2 53 3" xfId="19036"/>
    <cellStyle name="Comma 2 2 4 2 53 3 2" xfId="23464"/>
    <cellStyle name="Comma 2 2 4 2 53 3 3" xfId="27896"/>
    <cellStyle name="Comma 2 2 4 2 53 4" xfId="21252"/>
    <cellStyle name="Comma 2 2 4 2 53 5" xfId="25684"/>
    <cellStyle name="Comma 2 2 4 2 54" xfId="1194"/>
    <cellStyle name="Comma 2 2 4 2 54 2" xfId="13055"/>
    <cellStyle name="Comma 2 2 4 2 54 2 2" xfId="20044"/>
    <cellStyle name="Comma 2 2 4 2 54 2 2 2" xfId="24472"/>
    <cellStyle name="Comma 2 2 4 2 54 2 2 3" xfId="28904"/>
    <cellStyle name="Comma 2 2 4 2 54 2 3" xfId="22259"/>
    <cellStyle name="Comma 2 2 4 2 54 2 4" xfId="26691"/>
    <cellStyle name="Comma 2 2 4 2 54 3" xfId="19037"/>
    <cellStyle name="Comma 2 2 4 2 54 3 2" xfId="23465"/>
    <cellStyle name="Comma 2 2 4 2 54 3 3" xfId="27897"/>
    <cellStyle name="Comma 2 2 4 2 54 4" xfId="21253"/>
    <cellStyle name="Comma 2 2 4 2 54 5" xfId="25685"/>
    <cellStyle name="Comma 2 2 4 2 55" xfId="1195"/>
    <cellStyle name="Comma 2 2 4 2 55 2" xfId="13056"/>
    <cellStyle name="Comma 2 2 4 2 55 2 2" xfId="20045"/>
    <cellStyle name="Comma 2 2 4 2 55 2 2 2" xfId="24473"/>
    <cellStyle name="Comma 2 2 4 2 55 2 2 3" xfId="28905"/>
    <cellStyle name="Comma 2 2 4 2 55 2 3" xfId="22260"/>
    <cellStyle name="Comma 2 2 4 2 55 2 4" xfId="26692"/>
    <cellStyle name="Comma 2 2 4 2 55 3" xfId="19038"/>
    <cellStyle name="Comma 2 2 4 2 55 3 2" xfId="23466"/>
    <cellStyle name="Comma 2 2 4 2 55 3 3" xfId="27898"/>
    <cellStyle name="Comma 2 2 4 2 55 4" xfId="21254"/>
    <cellStyle name="Comma 2 2 4 2 55 5" xfId="25686"/>
    <cellStyle name="Comma 2 2 4 2 56" xfId="1196"/>
    <cellStyle name="Comma 2 2 4 2 56 2" xfId="13057"/>
    <cellStyle name="Comma 2 2 4 2 56 2 2" xfId="20046"/>
    <cellStyle name="Comma 2 2 4 2 56 2 2 2" xfId="24474"/>
    <cellStyle name="Comma 2 2 4 2 56 2 2 3" xfId="28906"/>
    <cellStyle name="Comma 2 2 4 2 56 2 3" xfId="22261"/>
    <cellStyle name="Comma 2 2 4 2 56 2 4" xfId="26693"/>
    <cellStyle name="Comma 2 2 4 2 56 3" xfId="19039"/>
    <cellStyle name="Comma 2 2 4 2 56 3 2" xfId="23467"/>
    <cellStyle name="Comma 2 2 4 2 56 3 3" xfId="27899"/>
    <cellStyle name="Comma 2 2 4 2 56 4" xfId="21255"/>
    <cellStyle name="Comma 2 2 4 2 56 5" xfId="25687"/>
    <cellStyle name="Comma 2 2 4 2 57" xfId="1197"/>
    <cellStyle name="Comma 2 2 4 2 57 2" xfId="13058"/>
    <cellStyle name="Comma 2 2 4 2 57 2 2" xfId="20047"/>
    <cellStyle name="Comma 2 2 4 2 57 2 2 2" xfId="24475"/>
    <cellStyle name="Comma 2 2 4 2 57 2 2 3" xfId="28907"/>
    <cellStyle name="Comma 2 2 4 2 57 2 3" xfId="22262"/>
    <cellStyle name="Comma 2 2 4 2 57 2 4" xfId="26694"/>
    <cellStyle name="Comma 2 2 4 2 57 3" xfId="19040"/>
    <cellStyle name="Comma 2 2 4 2 57 3 2" xfId="23468"/>
    <cellStyle name="Comma 2 2 4 2 57 3 3" xfId="27900"/>
    <cellStyle name="Comma 2 2 4 2 57 4" xfId="21256"/>
    <cellStyle name="Comma 2 2 4 2 57 5" xfId="25688"/>
    <cellStyle name="Comma 2 2 4 2 58" xfId="1198"/>
    <cellStyle name="Comma 2 2 4 2 58 2" xfId="13059"/>
    <cellStyle name="Comma 2 2 4 2 58 2 2" xfId="20048"/>
    <cellStyle name="Comma 2 2 4 2 58 2 2 2" xfId="24476"/>
    <cellStyle name="Comma 2 2 4 2 58 2 2 3" xfId="28908"/>
    <cellStyle name="Comma 2 2 4 2 58 2 3" xfId="22263"/>
    <cellStyle name="Comma 2 2 4 2 58 2 4" xfId="26695"/>
    <cellStyle name="Comma 2 2 4 2 58 3" xfId="19041"/>
    <cellStyle name="Comma 2 2 4 2 58 3 2" xfId="23469"/>
    <cellStyle name="Comma 2 2 4 2 58 3 3" xfId="27901"/>
    <cellStyle name="Comma 2 2 4 2 58 4" xfId="21257"/>
    <cellStyle name="Comma 2 2 4 2 58 5" xfId="25689"/>
    <cellStyle name="Comma 2 2 4 2 59" xfId="1199"/>
    <cellStyle name="Comma 2 2 4 2 59 2" xfId="13060"/>
    <cellStyle name="Comma 2 2 4 2 59 2 2" xfId="20049"/>
    <cellStyle name="Comma 2 2 4 2 59 2 2 2" xfId="24477"/>
    <cellStyle name="Comma 2 2 4 2 59 2 2 3" xfId="28909"/>
    <cellStyle name="Comma 2 2 4 2 59 2 3" xfId="22264"/>
    <cellStyle name="Comma 2 2 4 2 59 2 4" xfId="26696"/>
    <cellStyle name="Comma 2 2 4 2 59 3" xfId="19042"/>
    <cellStyle name="Comma 2 2 4 2 59 3 2" xfId="23470"/>
    <cellStyle name="Comma 2 2 4 2 59 3 3" xfId="27902"/>
    <cellStyle name="Comma 2 2 4 2 59 4" xfId="21258"/>
    <cellStyle name="Comma 2 2 4 2 59 5" xfId="25690"/>
    <cellStyle name="Comma 2 2 4 2 6" xfId="1200"/>
    <cellStyle name="Comma 2 2 4 2 6 2" xfId="13061"/>
    <cellStyle name="Comma 2 2 4 2 6 2 2" xfId="20050"/>
    <cellStyle name="Comma 2 2 4 2 6 2 2 2" xfId="24478"/>
    <cellStyle name="Comma 2 2 4 2 6 2 2 3" xfId="28910"/>
    <cellStyle name="Comma 2 2 4 2 6 2 3" xfId="22265"/>
    <cellStyle name="Comma 2 2 4 2 6 2 4" xfId="26697"/>
    <cellStyle name="Comma 2 2 4 2 6 3" xfId="19043"/>
    <cellStyle name="Comma 2 2 4 2 6 3 2" xfId="23471"/>
    <cellStyle name="Comma 2 2 4 2 6 3 3" xfId="27903"/>
    <cellStyle name="Comma 2 2 4 2 6 4" xfId="21259"/>
    <cellStyle name="Comma 2 2 4 2 6 5" xfId="25691"/>
    <cellStyle name="Comma 2 2 4 2 60" xfId="1201"/>
    <cellStyle name="Comma 2 2 4 2 60 2" xfId="13062"/>
    <cellStyle name="Comma 2 2 4 2 60 2 2" xfId="20051"/>
    <cellStyle name="Comma 2 2 4 2 60 2 2 2" xfId="24479"/>
    <cellStyle name="Comma 2 2 4 2 60 2 2 3" xfId="28911"/>
    <cellStyle name="Comma 2 2 4 2 60 2 3" xfId="22266"/>
    <cellStyle name="Comma 2 2 4 2 60 2 4" xfId="26698"/>
    <cellStyle name="Comma 2 2 4 2 60 3" xfId="19044"/>
    <cellStyle name="Comma 2 2 4 2 60 3 2" xfId="23472"/>
    <cellStyle name="Comma 2 2 4 2 60 3 3" xfId="27904"/>
    <cellStyle name="Comma 2 2 4 2 60 4" xfId="21260"/>
    <cellStyle name="Comma 2 2 4 2 60 5" xfId="25692"/>
    <cellStyle name="Comma 2 2 4 2 61" xfId="1202"/>
    <cellStyle name="Comma 2 2 4 2 61 2" xfId="13063"/>
    <cellStyle name="Comma 2 2 4 2 61 2 2" xfId="20052"/>
    <cellStyle name="Comma 2 2 4 2 61 2 2 2" xfId="24480"/>
    <cellStyle name="Comma 2 2 4 2 61 2 2 3" xfId="28912"/>
    <cellStyle name="Comma 2 2 4 2 61 2 3" xfId="22267"/>
    <cellStyle name="Comma 2 2 4 2 61 2 4" xfId="26699"/>
    <cellStyle name="Comma 2 2 4 2 61 3" xfId="19045"/>
    <cellStyle name="Comma 2 2 4 2 61 3 2" xfId="23473"/>
    <cellStyle name="Comma 2 2 4 2 61 3 3" xfId="27905"/>
    <cellStyle name="Comma 2 2 4 2 61 4" xfId="21261"/>
    <cellStyle name="Comma 2 2 4 2 61 5" xfId="25693"/>
    <cellStyle name="Comma 2 2 4 2 62" xfId="1203"/>
    <cellStyle name="Comma 2 2 4 2 62 2" xfId="13064"/>
    <cellStyle name="Comma 2 2 4 2 62 2 2" xfId="20053"/>
    <cellStyle name="Comma 2 2 4 2 62 2 2 2" xfId="24481"/>
    <cellStyle name="Comma 2 2 4 2 62 2 2 3" xfId="28913"/>
    <cellStyle name="Comma 2 2 4 2 62 2 3" xfId="22268"/>
    <cellStyle name="Comma 2 2 4 2 62 2 4" xfId="26700"/>
    <cellStyle name="Comma 2 2 4 2 62 3" xfId="19046"/>
    <cellStyle name="Comma 2 2 4 2 62 3 2" xfId="23474"/>
    <cellStyle name="Comma 2 2 4 2 62 3 3" xfId="27906"/>
    <cellStyle name="Comma 2 2 4 2 62 4" xfId="21262"/>
    <cellStyle name="Comma 2 2 4 2 62 5" xfId="25694"/>
    <cellStyle name="Comma 2 2 4 2 63" xfId="1204"/>
    <cellStyle name="Comma 2 2 4 2 63 2" xfId="13065"/>
    <cellStyle name="Comma 2 2 4 2 63 2 2" xfId="20054"/>
    <cellStyle name="Comma 2 2 4 2 63 2 2 2" xfId="24482"/>
    <cellStyle name="Comma 2 2 4 2 63 2 2 3" xfId="28914"/>
    <cellStyle name="Comma 2 2 4 2 63 2 3" xfId="22269"/>
    <cellStyle name="Comma 2 2 4 2 63 2 4" xfId="26701"/>
    <cellStyle name="Comma 2 2 4 2 63 3" xfId="19047"/>
    <cellStyle name="Comma 2 2 4 2 63 3 2" xfId="23475"/>
    <cellStyle name="Comma 2 2 4 2 63 3 3" xfId="27907"/>
    <cellStyle name="Comma 2 2 4 2 63 4" xfId="21263"/>
    <cellStyle name="Comma 2 2 4 2 63 5" xfId="25695"/>
    <cellStyle name="Comma 2 2 4 2 64" xfId="1205"/>
    <cellStyle name="Comma 2 2 4 2 64 2" xfId="13066"/>
    <cellStyle name="Comma 2 2 4 2 64 2 2" xfId="20055"/>
    <cellStyle name="Comma 2 2 4 2 64 2 2 2" xfId="24483"/>
    <cellStyle name="Comma 2 2 4 2 64 2 2 3" xfId="28915"/>
    <cellStyle name="Comma 2 2 4 2 64 2 3" xfId="22270"/>
    <cellStyle name="Comma 2 2 4 2 64 2 4" xfId="26702"/>
    <cellStyle name="Comma 2 2 4 2 64 3" xfId="19048"/>
    <cellStyle name="Comma 2 2 4 2 64 3 2" xfId="23476"/>
    <cellStyle name="Comma 2 2 4 2 64 3 3" xfId="27908"/>
    <cellStyle name="Comma 2 2 4 2 64 4" xfId="21264"/>
    <cellStyle name="Comma 2 2 4 2 64 5" xfId="25696"/>
    <cellStyle name="Comma 2 2 4 2 65" xfId="1206"/>
    <cellStyle name="Comma 2 2 4 2 65 2" xfId="13067"/>
    <cellStyle name="Comma 2 2 4 2 65 2 2" xfId="20056"/>
    <cellStyle name="Comma 2 2 4 2 65 2 2 2" xfId="24484"/>
    <cellStyle name="Comma 2 2 4 2 65 2 2 3" xfId="28916"/>
    <cellStyle name="Comma 2 2 4 2 65 2 3" xfId="22271"/>
    <cellStyle name="Comma 2 2 4 2 65 2 4" xfId="26703"/>
    <cellStyle name="Comma 2 2 4 2 65 3" xfId="19049"/>
    <cellStyle name="Comma 2 2 4 2 65 3 2" xfId="23477"/>
    <cellStyle name="Comma 2 2 4 2 65 3 3" xfId="27909"/>
    <cellStyle name="Comma 2 2 4 2 65 4" xfId="21265"/>
    <cellStyle name="Comma 2 2 4 2 65 5" xfId="25697"/>
    <cellStyle name="Comma 2 2 4 2 66" xfId="1207"/>
    <cellStyle name="Comma 2 2 4 2 66 2" xfId="13068"/>
    <cellStyle name="Comma 2 2 4 2 66 2 2" xfId="20057"/>
    <cellStyle name="Comma 2 2 4 2 66 2 2 2" xfId="24485"/>
    <cellStyle name="Comma 2 2 4 2 66 2 2 3" xfId="28917"/>
    <cellStyle name="Comma 2 2 4 2 66 2 3" xfId="22272"/>
    <cellStyle name="Comma 2 2 4 2 66 2 4" xfId="26704"/>
    <cellStyle name="Comma 2 2 4 2 66 3" xfId="19050"/>
    <cellStyle name="Comma 2 2 4 2 66 3 2" xfId="23478"/>
    <cellStyle name="Comma 2 2 4 2 66 3 3" xfId="27910"/>
    <cellStyle name="Comma 2 2 4 2 66 4" xfId="21266"/>
    <cellStyle name="Comma 2 2 4 2 66 5" xfId="25698"/>
    <cellStyle name="Comma 2 2 4 2 67" xfId="1208"/>
    <cellStyle name="Comma 2 2 4 2 67 2" xfId="13069"/>
    <cellStyle name="Comma 2 2 4 2 67 2 2" xfId="20058"/>
    <cellStyle name="Comma 2 2 4 2 67 2 2 2" xfId="24486"/>
    <cellStyle name="Comma 2 2 4 2 67 2 2 3" xfId="28918"/>
    <cellStyle name="Comma 2 2 4 2 67 2 3" xfId="22273"/>
    <cellStyle name="Comma 2 2 4 2 67 2 4" xfId="26705"/>
    <cellStyle name="Comma 2 2 4 2 67 3" xfId="19051"/>
    <cellStyle name="Comma 2 2 4 2 67 3 2" xfId="23479"/>
    <cellStyle name="Comma 2 2 4 2 67 3 3" xfId="27911"/>
    <cellStyle name="Comma 2 2 4 2 67 4" xfId="21267"/>
    <cellStyle name="Comma 2 2 4 2 67 5" xfId="25699"/>
    <cellStyle name="Comma 2 2 4 2 68" xfId="1209"/>
    <cellStyle name="Comma 2 2 4 2 68 2" xfId="13070"/>
    <cellStyle name="Comma 2 2 4 2 68 2 2" xfId="20059"/>
    <cellStyle name="Comma 2 2 4 2 68 2 2 2" xfId="24487"/>
    <cellStyle name="Comma 2 2 4 2 68 2 2 3" xfId="28919"/>
    <cellStyle name="Comma 2 2 4 2 68 2 3" xfId="22274"/>
    <cellStyle name="Comma 2 2 4 2 68 2 4" xfId="26706"/>
    <cellStyle name="Comma 2 2 4 2 68 3" xfId="19052"/>
    <cellStyle name="Comma 2 2 4 2 68 3 2" xfId="23480"/>
    <cellStyle name="Comma 2 2 4 2 68 3 3" xfId="27912"/>
    <cellStyle name="Comma 2 2 4 2 68 4" xfId="21268"/>
    <cellStyle name="Comma 2 2 4 2 68 5" xfId="25700"/>
    <cellStyle name="Comma 2 2 4 2 69" xfId="18988"/>
    <cellStyle name="Comma 2 2 4 2 69 2" xfId="23416"/>
    <cellStyle name="Comma 2 2 4 2 69 3" xfId="27848"/>
    <cellStyle name="Comma 2 2 4 2 7" xfId="1210"/>
    <cellStyle name="Comma 2 2 4 2 7 2" xfId="13071"/>
    <cellStyle name="Comma 2 2 4 2 7 2 2" xfId="20060"/>
    <cellStyle name="Comma 2 2 4 2 7 2 2 2" xfId="24488"/>
    <cellStyle name="Comma 2 2 4 2 7 2 2 3" xfId="28920"/>
    <cellStyle name="Comma 2 2 4 2 7 2 3" xfId="22275"/>
    <cellStyle name="Comma 2 2 4 2 7 2 4" xfId="26707"/>
    <cellStyle name="Comma 2 2 4 2 7 3" xfId="19053"/>
    <cellStyle name="Comma 2 2 4 2 7 3 2" xfId="23481"/>
    <cellStyle name="Comma 2 2 4 2 7 3 3" xfId="27913"/>
    <cellStyle name="Comma 2 2 4 2 7 4" xfId="21269"/>
    <cellStyle name="Comma 2 2 4 2 7 5" xfId="25701"/>
    <cellStyle name="Comma 2 2 4 2 70" xfId="21204"/>
    <cellStyle name="Comma 2 2 4 2 71" xfId="25636"/>
    <cellStyle name="Comma 2 2 4 2 8" xfId="1211"/>
    <cellStyle name="Comma 2 2 4 2 8 2" xfId="13072"/>
    <cellStyle name="Comma 2 2 4 2 8 2 2" xfId="20061"/>
    <cellStyle name="Comma 2 2 4 2 8 2 2 2" xfId="24489"/>
    <cellStyle name="Comma 2 2 4 2 8 2 2 3" xfId="28921"/>
    <cellStyle name="Comma 2 2 4 2 8 2 3" xfId="22276"/>
    <cellStyle name="Comma 2 2 4 2 8 2 4" xfId="26708"/>
    <cellStyle name="Comma 2 2 4 2 8 3" xfId="19054"/>
    <cellStyle name="Comma 2 2 4 2 8 3 2" xfId="23482"/>
    <cellStyle name="Comma 2 2 4 2 8 3 3" xfId="27914"/>
    <cellStyle name="Comma 2 2 4 2 8 4" xfId="21270"/>
    <cellStyle name="Comma 2 2 4 2 8 5" xfId="25702"/>
    <cellStyle name="Comma 2 2 4 2 9" xfId="1212"/>
    <cellStyle name="Comma 2 2 4 2 9 2" xfId="13073"/>
    <cellStyle name="Comma 2 2 4 2 9 2 2" xfId="20062"/>
    <cellStyle name="Comma 2 2 4 2 9 2 2 2" xfId="24490"/>
    <cellStyle name="Comma 2 2 4 2 9 2 2 3" xfId="28922"/>
    <cellStyle name="Comma 2 2 4 2 9 2 3" xfId="22277"/>
    <cellStyle name="Comma 2 2 4 2 9 2 4" xfId="26709"/>
    <cellStyle name="Comma 2 2 4 2 9 3" xfId="19055"/>
    <cellStyle name="Comma 2 2 4 2 9 3 2" xfId="23483"/>
    <cellStyle name="Comma 2 2 4 2 9 3 3" xfId="27915"/>
    <cellStyle name="Comma 2 2 4 2 9 4" xfId="21271"/>
    <cellStyle name="Comma 2 2 4 2 9 5" xfId="25703"/>
    <cellStyle name="Comma 2 2 4 2_Previous P&amp;L" xfId="14152"/>
    <cellStyle name="Comma 2 2 4 20" xfId="1213"/>
    <cellStyle name="Comma 2 2 4 20 2" xfId="19056"/>
    <cellStyle name="Comma 2 2 4 20 2 2" xfId="23484"/>
    <cellStyle name="Comma 2 2 4 20 2 3" xfId="27916"/>
    <cellStyle name="Comma 2 2 4 20 3" xfId="21272"/>
    <cellStyle name="Comma 2 2 4 20 4" xfId="25704"/>
    <cellStyle name="Comma 2 2 4 21" xfId="1214"/>
    <cellStyle name="Comma 2 2 4 21 2" xfId="19057"/>
    <cellStyle name="Comma 2 2 4 21 2 2" xfId="23485"/>
    <cellStyle name="Comma 2 2 4 21 2 3" xfId="27917"/>
    <cellStyle name="Comma 2 2 4 21 3" xfId="21273"/>
    <cellStyle name="Comma 2 2 4 21 4" xfId="25705"/>
    <cellStyle name="Comma 2 2 4 22" xfId="1215"/>
    <cellStyle name="Comma 2 2 4 22 2" xfId="19058"/>
    <cellStyle name="Comma 2 2 4 22 2 2" xfId="23486"/>
    <cellStyle name="Comma 2 2 4 22 2 3" xfId="27918"/>
    <cellStyle name="Comma 2 2 4 22 3" xfId="21274"/>
    <cellStyle name="Comma 2 2 4 22 4" xfId="25706"/>
    <cellStyle name="Comma 2 2 4 23" xfId="1216"/>
    <cellStyle name="Comma 2 2 4 23 2" xfId="19059"/>
    <cellStyle name="Comma 2 2 4 23 2 2" xfId="23487"/>
    <cellStyle name="Comma 2 2 4 23 2 3" xfId="27919"/>
    <cellStyle name="Comma 2 2 4 23 3" xfId="21275"/>
    <cellStyle name="Comma 2 2 4 23 4" xfId="25707"/>
    <cellStyle name="Comma 2 2 4 24" xfId="1217"/>
    <cellStyle name="Comma 2 2 4 24 2" xfId="19060"/>
    <cellStyle name="Comma 2 2 4 24 2 2" xfId="23488"/>
    <cellStyle name="Comma 2 2 4 24 2 3" xfId="27920"/>
    <cellStyle name="Comma 2 2 4 24 3" xfId="21276"/>
    <cellStyle name="Comma 2 2 4 24 4" xfId="25708"/>
    <cellStyle name="Comma 2 2 4 25" xfId="1218"/>
    <cellStyle name="Comma 2 2 4 25 2" xfId="19061"/>
    <cellStyle name="Comma 2 2 4 25 2 2" xfId="23489"/>
    <cellStyle name="Comma 2 2 4 25 2 3" xfId="27921"/>
    <cellStyle name="Comma 2 2 4 25 3" xfId="21277"/>
    <cellStyle name="Comma 2 2 4 25 4" xfId="25709"/>
    <cellStyle name="Comma 2 2 4 26" xfId="1219"/>
    <cellStyle name="Comma 2 2 4 26 2" xfId="19062"/>
    <cellStyle name="Comma 2 2 4 26 2 2" xfId="23490"/>
    <cellStyle name="Comma 2 2 4 26 2 3" xfId="27922"/>
    <cellStyle name="Comma 2 2 4 26 3" xfId="21278"/>
    <cellStyle name="Comma 2 2 4 26 4" xfId="25710"/>
    <cellStyle name="Comma 2 2 4 27" xfId="1220"/>
    <cellStyle name="Comma 2 2 4 27 2" xfId="19063"/>
    <cellStyle name="Comma 2 2 4 27 2 2" xfId="23491"/>
    <cellStyle name="Comma 2 2 4 27 2 3" xfId="27923"/>
    <cellStyle name="Comma 2 2 4 27 3" xfId="21279"/>
    <cellStyle name="Comma 2 2 4 27 4" xfId="25711"/>
    <cellStyle name="Comma 2 2 4 28" xfId="1221"/>
    <cellStyle name="Comma 2 2 4 28 2" xfId="19064"/>
    <cellStyle name="Comma 2 2 4 28 2 2" xfId="23492"/>
    <cellStyle name="Comma 2 2 4 28 2 3" xfId="27924"/>
    <cellStyle name="Comma 2 2 4 28 3" xfId="21280"/>
    <cellStyle name="Comma 2 2 4 28 4" xfId="25712"/>
    <cellStyle name="Comma 2 2 4 29" xfId="1222"/>
    <cellStyle name="Comma 2 2 4 29 2" xfId="19065"/>
    <cellStyle name="Comma 2 2 4 29 2 2" xfId="23493"/>
    <cellStyle name="Comma 2 2 4 29 2 3" xfId="27925"/>
    <cellStyle name="Comma 2 2 4 29 3" xfId="21281"/>
    <cellStyle name="Comma 2 2 4 29 4" xfId="25713"/>
    <cellStyle name="Comma 2 2 4 3" xfId="1223"/>
    <cellStyle name="Comma 2 2 4 3 2" xfId="19066"/>
    <cellStyle name="Comma 2 2 4 3 2 2" xfId="23494"/>
    <cellStyle name="Comma 2 2 4 3 2 3" xfId="27926"/>
    <cellStyle name="Comma 2 2 4 3 3" xfId="21282"/>
    <cellStyle name="Comma 2 2 4 3 4" xfId="25714"/>
    <cellStyle name="Comma 2 2 4 30" xfId="1224"/>
    <cellStyle name="Comma 2 2 4 30 2" xfId="19067"/>
    <cellStyle name="Comma 2 2 4 30 2 2" xfId="23495"/>
    <cellStyle name="Comma 2 2 4 30 2 3" xfId="27927"/>
    <cellStyle name="Comma 2 2 4 30 3" xfId="21283"/>
    <cellStyle name="Comma 2 2 4 30 4" xfId="25715"/>
    <cellStyle name="Comma 2 2 4 31" xfId="1225"/>
    <cellStyle name="Comma 2 2 4 31 2" xfId="19068"/>
    <cellStyle name="Comma 2 2 4 31 2 2" xfId="23496"/>
    <cellStyle name="Comma 2 2 4 31 2 3" xfId="27928"/>
    <cellStyle name="Comma 2 2 4 31 3" xfId="21284"/>
    <cellStyle name="Comma 2 2 4 31 4" xfId="25716"/>
    <cellStyle name="Comma 2 2 4 32" xfId="1226"/>
    <cellStyle name="Comma 2 2 4 32 2" xfId="19069"/>
    <cellStyle name="Comma 2 2 4 32 2 2" xfId="23497"/>
    <cellStyle name="Comma 2 2 4 32 2 3" xfId="27929"/>
    <cellStyle name="Comma 2 2 4 32 3" xfId="21285"/>
    <cellStyle name="Comma 2 2 4 32 4" xfId="25717"/>
    <cellStyle name="Comma 2 2 4 33" xfId="1227"/>
    <cellStyle name="Comma 2 2 4 33 2" xfId="19070"/>
    <cellStyle name="Comma 2 2 4 33 2 2" xfId="23498"/>
    <cellStyle name="Comma 2 2 4 33 2 3" xfId="27930"/>
    <cellStyle name="Comma 2 2 4 33 3" xfId="21286"/>
    <cellStyle name="Comma 2 2 4 33 4" xfId="25718"/>
    <cellStyle name="Comma 2 2 4 34" xfId="1228"/>
    <cellStyle name="Comma 2 2 4 34 2" xfId="19071"/>
    <cellStyle name="Comma 2 2 4 34 2 2" xfId="23499"/>
    <cellStyle name="Comma 2 2 4 34 2 3" xfId="27931"/>
    <cellStyle name="Comma 2 2 4 34 3" xfId="21287"/>
    <cellStyle name="Comma 2 2 4 34 4" xfId="25719"/>
    <cellStyle name="Comma 2 2 4 35" xfId="1229"/>
    <cellStyle name="Comma 2 2 4 35 2" xfId="19072"/>
    <cellStyle name="Comma 2 2 4 35 2 2" xfId="23500"/>
    <cellStyle name="Comma 2 2 4 35 2 3" xfId="27932"/>
    <cellStyle name="Comma 2 2 4 35 3" xfId="21288"/>
    <cellStyle name="Comma 2 2 4 35 4" xfId="25720"/>
    <cellStyle name="Comma 2 2 4 36" xfId="1230"/>
    <cellStyle name="Comma 2 2 4 36 2" xfId="19073"/>
    <cellStyle name="Comma 2 2 4 36 2 2" xfId="23501"/>
    <cellStyle name="Comma 2 2 4 36 2 3" xfId="27933"/>
    <cellStyle name="Comma 2 2 4 36 3" xfId="21289"/>
    <cellStyle name="Comma 2 2 4 36 4" xfId="25721"/>
    <cellStyle name="Comma 2 2 4 37" xfId="1231"/>
    <cellStyle name="Comma 2 2 4 37 2" xfId="19074"/>
    <cellStyle name="Comma 2 2 4 37 2 2" xfId="23502"/>
    <cellStyle name="Comma 2 2 4 37 2 3" xfId="27934"/>
    <cellStyle name="Comma 2 2 4 37 3" xfId="21290"/>
    <cellStyle name="Comma 2 2 4 37 4" xfId="25722"/>
    <cellStyle name="Comma 2 2 4 38" xfId="1232"/>
    <cellStyle name="Comma 2 2 4 38 2" xfId="19075"/>
    <cellStyle name="Comma 2 2 4 38 2 2" xfId="23503"/>
    <cellStyle name="Comma 2 2 4 38 2 3" xfId="27935"/>
    <cellStyle name="Comma 2 2 4 38 3" xfId="21291"/>
    <cellStyle name="Comma 2 2 4 38 4" xfId="25723"/>
    <cellStyle name="Comma 2 2 4 39" xfId="1233"/>
    <cellStyle name="Comma 2 2 4 39 2" xfId="19076"/>
    <cellStyle name="Comma 2 2 4 39 2 2" xfId="23504"/>
    <cellStyle name="Comma 2 2 4 39 2 3" xfId="27936"/>
    <cellStyle name="Comma 2 2 4 39 3" xfId="21292"/>
    <cellStyle name="Comma 2 2 4 39 4" xfId="25724"/>
    <cellStyle name="Comma 2 2 4 4" xfId="1234"/>
    <cellStyle name="Comma 2 2 4 4 2" xfId="19077"/>
    <cellStyle name="Comma 2 2 4 4 2 2" xfId="23505"/>
    <cellStyle name="Comma 2 2 4 4 2 3" xfId="27937"/>
    <cellStyle name="Comma 2 2 4 4 3" xfId="21293"/>
    <cellStyle name="Comma 2 2 4 4 4" xfId="25725"/>
    <cellStyle name="Comma 2 2 4 40" xfId="1235"/>
    <cellStyle name="Comma 2 2 4 40 2" xfId="19078"/>
    <cellStyle name="Comma 2 2 4 40 2 2" xfId="23506"/>
    <cellStyle name="Comma 2 2 4 40 2 3" xfId="27938"/>
    <cellStyle name="Comma 2 2 4 40 3" xfId="21294"/>
    <cellStyle name="Comma 2 2 4 40 4" xfId="25726"/>
    <cellStyle name="Comma 2 2 4 41" xfId="1236"/>
    <cellStyle name="Comma 2 2 4 41 2" xfId="19079"/>
    <cellStyle name="Comma 2 2 4 41 2 2" xfId="23507"/>
    <cellStyle name="Comma 2 2 4 41 2 3" xfId="27939"/>
    <cellStyle name="Comma 2 2 4 41 3" xfId="21295"/>
    <cellStyle name="Comma 2 2 4 41 4" xfId="25727"/>
    <cellStyle name="Comma 2 2 4 42" xfId="1237"/>
    <cellStyle name="Comma 2 2 4 42 2" xfId="19080"/>
    <cellStyle name="Comma 2 2 4 42 2 2" xfId="23508"/>
    <cellStyle name="Comma 2 2 4 42 2 3" xfId="27940"/>
    <cellStyle name="Comma 2 2 4 42 3" xfId="21296"/>
    <cellStyle name="Comma 2 2 4 42 4" xfId="25728"/>
    <cellStyle name="Comma 2 2 4 43" xfId="1238"/>
    <cellStyle name="Comma 2 2 4 43 2" xfId="19081"/>
    <cellStyle name="Comma 2 2 4 43 2 2" xfId="23509"/>
    <cellStyle name="Comma 2 2 4 43 2 3" xfId="27941"/>
    <cellStyle name="Comma 2 2 4 43 3" xfId="21297"/>
    <cellStyle name="Comma 2 2 4 43 4" xfId="25729"/>
    <cellStyle name="Comma 2 2 4 44" xfId="1239"/>
    <cellStyle name="Comma 2 2 4 44 2" xfId="19082"/>
    <cellStyle name="Comma 2 2 4 44 2 2" xfId="23510"/>
    <cellStyle name="Comma 2 2 4 44 2 3" xfId="27942"/>
    <cellStyle name="Comma 2 2 4 44 3" xfId="21298"/>
    <cellStyle name="Comma 2 2 4 44 4" xfId="25730"/>
    <cellStyle name="Comma 2 2 4 45" xfId="1240"/>
    <cellStyle name="Comma 2 2 4 45 2" xfId="19083"/>
    <cellStyle name="Comma 2 2 4 45 2 2" xfId="23511"/>
    <cellStyle name="Comma 2 2 4 45 2 3" xfId="27943"/>
    <cellStyle name="Comma 2 2 4 45 3" xfId="21299"/>
    <cellStyle name="Comma 2 2 4 45 4" xfId="25731"/>
    <cellStyle name="Comma 2 2 4 46" xfId="1241"/>
    <cellStyle name="Comma 2 2 4 46 2" xfId="19084"/>
    <cellStyle name="Comma 2 2 4 46 2 2" xfId="23512"/>
    <cellStyle name="Comma 2 2 4 46 2 3" xfId="27944"/>
    <cellStyle name="Comma 2 2 4 46 3" xfId="21300"/>
    <cellStyle name="Comma 2 2 4 46 4" xfId="25732"/>
    <cellStyle name="Comma 2 2 4 47" xfId="1242"/>
    <cellStyle name="Comma 2 2 4 47 2" xfId="19085"/>
    <cellStyle name="Comma 2 2 4 47 2 2" xfId="23513"/>
    <cellStyle name="Comma 2 2 4 47 2 3" xfId="27945"/>
    <cellStyle name="Comma 2 2 4 47 3" xfId="21301"/>
    <cellStyle name="Comma 2 2 4 47 4" xfId="25733"/>
    <cellStyle name="Comma 2 2 4 48" xfId="1243"/>
    <cellStyle name="Comma 2 2 4 48 2" xfId="19086"/>
    <cellStyle name="Comma 2 2 4 48 2 2" xfId="23514"/>
    <cellStyle name="Comma 2 2 4 48 2 3" xfId="27946"/>
    <cellStyle name="Comma 2 2 4 48 3" xfId="21302"/>
    <cellStyle name="Comma 2 2 4 48 4" xfId="25734"/>
    <cellStyle name="Comma 2 2 4 49" xfId="1244"/>
    <cellStyle name="Comma 2 2 4 49 2" xfId="19087"/>
    <cellStyle name="Comma 2 2 4 49 2 2" xfId="23515"/>
    <cellStyle name="Comma 2 2 4 49 2 3" xfId="27947"/>
    <cellStyle name="Comma 2 2 4 49 3" xfId="21303"/>
    <cellStyle name="Comma 2 2 4 49 4" xfId="25735"/>
    <cellStyle name="Comma 2 2 4 5" xfId="1245"/>
    <cellStyle name="Comma 2 2 4 5 2" xfId="19088"/>
    <cellStyle name="Comma 2 2 4 5 2 2" xfId="23516"/>
    <cellStyle name="Comma 2 2 4 5 2 3" xfId="27948"/>
    <cellStyle name="Comma 2 2 4 5 3" xfId="21304"/>
    <cellStyle name="Comma 2 2 4 5 4" xfId="25736"/>
    <cellStyle name="Comma 2 2 4 50" xfId="1246"/>
    <cellStyle name="Comma 2 2 4 50 2" xfId="19089"/>
    <cellStyle name="Comma 2 2 4 50 2 2" xfId="23517"/>
    <cellStyle name="Comma 2 2 4 50 2 3" xfId="27949"/>
    <cellStyle name="Comma 2 2 4 50 3" xfId="21305"/>
    <cellStyle name="Comma 2 2 4 50 4" xfId="25737"/>
    <cellStyle name="Comma 2 2 4 51" xfId="1247"/>
    <cellStyle name="Comma 2 2 4 51 2" xfId="19090"/>
    <cellStyle name="Comma 2 2 4 51 2 2" xfId="23518"/>
    <cellStyle name="Comma 2 2 4 51 2 3" xfId="27950"/>
    <cellStyle name="Comma 2 2 4 51 3" xfId="21306"/>
    <cellStyle name="Comma 2 2 4 51 4" xfId="25738"/>
    <cellStyle name="Comma 2 2 4 52" xfId="1248"/>
    <cellStyle name="Comma 2 2 4 52 2" xfId="19091"/>
    <cellStyle name="Comma 2 2 4 52 2 2" xfId="23519"/>
    <cellStyle name="Comma 2 2 4 52 2 3" xfId="27951"/>
    <cellStyle name="Comma 2 2 4 52 3" xfId="21307"/>
    <cellStyle name="Comma 2 2 4 52 4" xfId="25739"/>
    <cellStyle name="Comma 2 2 4 53" xfId="1249"/>
    <cellStyle name="Comma 2 2 4 53 2" xfId="19092"/>
    <cellStyle name="Comma 2 2 4 53 2 2" xfId="23520"/>
    <cellStyle name="Comma 2 2 4 53 2 3" xfId="27952"/>
    <cellStyle name="Comma 2 2 4 53 3" xfId="21308"/>
    <cellStyle name="Comma 2 2 4 53 4" xfId="25740"/>
    <cellStyle name="Comma 2 2 4 54" xfId="1250"/>
    <cellStyle name="Comma 2 2 4 54 2" xfId="19093"/>
    <cellStyle name="Comma 2 2 4 54 2 2" xfId="23521"/>
    <cellStyle name="Comma 2 2 4 54 2 3" xfId="27953"/>
    <cellStyle name="Comma 2 2 4 54 3" xfId="21309"/>
    <cellStyle name="Comma 2 2 4 54 4" xfId="25741"/>
    <cellStyle name="Comma 2 2 4 55" xfId="1251"/>
    <cellStyle name="Comma 2 2 4 55 2" xfId="19094"/>
    <cellStyle name="Comma 2 2 4 55 2 2" xfId="23522"/>
    <cellStyle name="Comma 2 2 4 55 2 3" xfId="27954"/>
    <cellStyle name="Comma 2 2 4 55 3" xfId="21310"/>
    <cellStyle name="Comma 2 2 4 55 4" xfId="25742"/>
    <cellStyle name="Comma 2 2 4 56" xfId="1252"/>
    <cellStyle name="Comma 2 2 4 56 2" xfId="19095"/>
    <cellStyle name="Comma 2 2 4 56 2 2" xfId="23523"/>
    <cellStyle name="Comma 2 2 4 56 2 3" xfId="27955"/>
    <cellStyle name="Comma 2 2 4 56 3" xfId="21311"/>
    <cellStyle name="Comma 2 2 4 56 4" xfId="25743"/>
    <cellStyle name="Comma 2 2 4 57" xfId="1253"/>
    <cellStyle name="Comma 2 2 4 57 2" xfId="19096"/>
    <cellStyle name="Comma 2 2 4 57 2 2" xfId="23524"/>
    <cellStyle name="Comma 2 2 4 57 2 3" xfId="27956"/>
    <cellStyle name="Comma 2 2 4 57 3" xfId="21312"/>
    <cellStyle name="Comma 2 2 4 57 4" xfId="25744"/>
    <cellStyle name="Comma 2 2 4 58" xfId="1254"/>
    <cellStyle name="Comma 2 2 4 58 2" xfId="19097"/>
    <cellStyle name="Comma 2 2 4 58 2 2" xfId="23525"/>
    <cellStyle name="Comma 2 2 4 58 2 3" xfId="27957"/>
    <cellStyle name="Comma 2 2 4 58 3" xfId="21313"/>
    <cellStyle name="Comma 2 2 4 58 4" xfId="25745"/>
    <cellStyle name="Comma 2 2 4 59" xfId="1255"/>
    <cellStyle name="Comma 2 2 4 59 2" xfId="19098"/>
    <cellStyle name="Comma 2 2 4 59 2 2" xfId="23526"/>
    <cellStyle name="Comma 2 2 4 59 2 3" xfId="27958"/>
    <cellStyle name="Comma 2 2 4 59 3" xfId="21314"/>
    <cellStyle name="Comma 2 2 4 59 4" xfId="25746"/>
    <cellStyle name="Comma 2 2 4 6" xfId="1256"/>
    <cellStyle name="Comma 2 2 4 6 2" xfId="19099"/>
    <cellStyle name="Comma 2 2 4 6 2 2" xfId="23527"/>
    <cellStyle name="Comma 2 2 4 6 2 3" xfId="27959"/>
    <cellStyle name="Comma 2 2 4 6 3" xfId="21315"/>
    <cellStyle name="Comma 2 2 4 6 4" xfId="25747"/>
    <cellStyle name="Comma 2 2 4 60" xfId="1257"/>
    <cellStyle name="Comma 2 2 4 60 2" xfId="19100"/>
    <cellStyle name="Comma 2 2 4 60 2 2" xfId="23528"/>
    <cellStyle name="Comma 2 2 4 60 2 3" xfId="27960"/>
    <cellStyle name="Comma 2 2 4 60 3" xfId="21316"/>
    <cellStyle name="Comma 2 2 4 60 4" xfId="25748"/>
    <cellStyle name="Comma 2 2 4 61" xfId="1258"/>
    <cellStyle name="Comma 2 2 4 61 2" xfId="19101"/>
    <cellStyle name="Comma 2 2 4 61 2 2" xfId="23529"/>
    <cellStyle name="Comma 2 2 4 61 2 3" xfId="27961"/>
    <cellStyle name="Comma 2 2 4 61 3" xfId="21317"/>
    <cellStyle name="Comma 2 2 4 61 4" xfId="25749"/>
    <cellStyle name="Comma 2 2 4 62" xfId="1259"/>
    <cellStyle name="Comma 2 2 4 62 2" xfId="19102"/>
    <cellStyle name="Comma 2 2 4 62 2 2" xfId="23530"/>
    <cellStyle name="Comma 2 2 4 62 2 3" xfId="27962"/>
    <cellStyle name="Comma 2 2 4 62 3" xfId="21318"/>
    <cellStyle name="Comma 2 2 4 62 4" xfId="25750"/>
    <cellStyle name="Comma 2 2 4 63" xfId="1260"/>
    <cellStyle name="Comma 2 2 4 63 2" xfId="19103"/>
    <cellStyle name="Comma 2 2 4 63 2 2" xfId="23531"/>
    <cellStyle name="Comma 2 2 4 63 2 3" xfId="27963"/>
    <cellStyle name="Comma 2 2 4 63 3" xfId="21319"/>
    <cellStyle name="Comma 2 2 4 63 4" xfId="25751"/>
    <cellStyle name="Comma 2 2 4 64" xfId="1261"/>
    <cellStyle name="Comma 2 2 4 64 2" xfId="19104"/>
    <cellStyle name="Comma 2 2 4 64 2 2" xfId="23532"/>
    <cellStyle name="Comma 2 2 4 64 2 3" xfId="27964"/>
    <cellStyle name="Comma 2 2 4 64 3" xfId="21320"/>
    <cellStyle name="Comma 2 2 4 64 4" xfId="25752"/>
    <cellStyle name="Comma 2 2 4 65" xfId="1262"/>
    <cellStyle name="Comma 2 2 4 65 2" xfId="19105"/>
    <cellStyle name="Comma 2 2 4 65 2 2" xfId="23533"/>
    <cellStyle name="Comma 2 2 4 65 2 3" xfId="27965"/>
    <cellStyle name="Comma 2 2 4 65 3" xfId="21321"/>
    <cellStyle name="Comma 2 2 4 65 4" xfId="25753"/>
    <cellStyle name="Comma 2 2 4 66" xfId="1263"/>
    <cellStyle name="Comma 2 2 4 66 2" xfId="19106"/>
    <cellStyle name="Comma 2 2 4 66 2 2" xfId="23534"/>
    <cellStyle name="Comma 2 2 4 66 2 3" xfId="27966"/>
    <cellStyle name="Comma 2 2 4 66 3" xfId="21322"/>
    <cellStyle name="Comma 2 2 4 66 4" xfId="25754"/>
    <cellStyle name="Comma 2 2 4 67" xfId="1264"/>
    <cellStyle name="Comma 2 2 4 67 2" xfId="19107"/>
    <cellStyle name="Comma 2 2 4 67 2 2" xfId="23535"/>
    <cellStyle name="Comma 2 2 4 67 2 3" xfId="27967"/>
    <cellStyle name="Comma 2 2 4 67 3" xfId="21323"/>
    <cellStyle name="Comma 2 2 4 67 4" xfId="25755"/>
    <cellStyle name="Comma 2 2 4 68" xfId="1265"/>
    <cellStyle name="Comma 2 2 4 68 2" xfId="19108"/>
    <cellStyle name="Comma 2 2 4 68 2 2" xfId="23536"/>
    <cellStyle name="Comma 2 2 4 68 2 3" xfId="27968"/>
    <cellStyle name="Comma 2 2 4 68 3" xfId="21324"/>
    <cellStyle name="Comma 2 2 4 68 4" xfId="25756"/>
    <cellStyle name="Comma 2 2 4 69" xfId="13001"/>
    <cellStyle name="Comma 2 2 4 69 2" xfId="19995"/>
    <cellStyle name="Comma 2 2 4 69 2 2" xfId="24423"/>
    <cellStyle name="Comma 2 2 4 69 2 3" xfId="28855"/>
    <cellStyle name="Comma 2 2 4 69 3" xfId="22210"/>
    <cellStyle name="Comma 2 2 4 69 4" xfId="26642"/>
    <cellStyle name="Comma 2 2 4 7" xfId="1266"/>
    <cellStyle name="Comma 2 2 4 7 2" xfId="19109"/>
    <cellStyle name="Comma 2 2 4 7 2 2" xfId="23537"/>
    <cellStyle name="Comma 2 2 4 7 2 3" xfId="27969"/>
    <cellStyle name="Comma 2 2 4 7 3" xfId="21325"/>
    <cellStyle name="Comma 2 2 4 7 4" xfId="25757"/>
    <cellStyle name="Comma 2 2 4 70" xfId="18977"/>
    <cellStyle name="Comma 2 2 4 70 2" xfId="23405"/>
    <cellStyle name="Comma 2 2 4 70 3" xfId="27837"/>
    <cellStyle name="Comma 2 2 4 71" xfId="21193"/>
    <cellStyle name="Comma 2 2 4 72" xfId="25625"/>
    <cellStyle name="Comma 2 2 4 8" xfId="1267"/>
    <cellStyle name="Comma 2 2 4 8 2" xfId="19110"/>
    <cellStyle name="Comma 2 2 4 8 2 2" xfId="23538"/>
    <cellStyle name="Comma 2 2 4 8 2 3" xfId="27970"/>
    <cellStyle name="Comma 2 2 4 8 3" xfId="21326"/>
    <cellStyle name="Comma 2 2 4 8 4" xfId="25758"/>
    <cellStyle name="Comma 2 2 4 9" xfId="1268"/>
    <cellStyle name="Comma 2 2 4 9 2" xfId="19111"/>
    <cellStyle name="Comma 2 2 4 9 2 2" xfId="23539"/>
    <cellStyle name="Comma 2 2 4 9 2 3" xfId="27971"/>
    <cellStyle name="Comma 2 2 4 9 3" xfId="21327"/>
    <cellStyle name="Comma 2 2 4 9 4" xfId="25759"/>
    <cellStyle name="Comma 2 2 40" xfId="1269"/>
    <cellStyle name="Comma 2 2 40 2" xfId="13096"/>
    <cellStyle name="Comma 2 2 40 2 2" xfId="20063"/>
    <cellStyle name="Comma 2 2 40 2 2 2" xfId="24491"/>
    <cellStyle name="Comma 2 2 40 2 2 3" xfId="28923"/>
    <cellStyle name="Comma 2 2 40 2 3" xfId="22278"/>
    <cellStyle name="Comma 2 2 40 2 4" xfId="26710"/>
    <cellStyle name="Comma 2 2 40 3" xfId="19112"/>
    <cellStyle name="Comma 2 2 40 3 2" xfId="23540"/>
    <cellStyle name="Comma 2 2 40 3 3" xfId="27972"/>
    <cellStyle name="Comma 2 2 40 4" xfId="21328"/>
    <cellStyle name="Comma 2 2 40 5" xfId="25760"/>
    <cellStyle name="Comma 2 2 41" xfId="1270"/>
    <cellStyle name="Comma 2 2 41 2" xfId="13097"/>
    <cellStyle name="Comma 2 2 41 2 2" xfId="20064"/>
    <cellStyle name="Comma 2 2 41 2 2 2" xfId="24492"/>
    <cellStyle name="Comma 2 2 41 2 2 3" xfId="28924"/>
    <cellStyle name="Comma 2 2 41 2 3" xfId="22279"/>
    <cellStyle name="Comma 2 2 41 2 4" xfId="26711"/>
    <cellStyle name="Comma 2 2 41 3" xfId="19113"/>
    <cellStyle name="Comma 2 2 41 3 2" xfId="23541"/>
    <cellStyle name="Comma 2 2 41 3 3" xfId="27973"/>
    <cellStyle name="Comma 2 2 41 4" xfId="21329"/>
    <cellStyle name="Comma 2 2 41 5" xfId="25761"/>
    <cellStyle name="Comma 2 2 42" xfId="1271"/>
    <cellStyle name="Comma 2 2 42 2" xfId="13098"/>
    <cellStyle name="Comma 2 2 42 2 2" xfId="20065"/>
    <cellStyle name="Comma 2 2 42 2 2 2" xfId="24493"/>
    <cellStyle name="Comma 2 2 42 2 2 3" xfId="28925"/>
    <cellStyle name="Comma 2 2 42 2 3" xfId="22280"/>
    <cellStyle name="Comma 2 2 42 2 4" xfId="26712"/>
    <cellStyle name="Comma 2 2 42 3" xfId="19114"/>
    <cellStyle name="Comma 2 2 42 3 2" xfId="23542"/>
    <cellStyle name="Comma 2 2 42 3 3" xfId="27974"/>
    <cellStyle name="Comma 2 2 42 4" xfId="21330"/>
    <cellStyle name="Comma 2 2 42 5" xfId="25762"/>
    <cellStyle name="Comma 2 2 43" xfId="1272"/>
    <cellStyle name="Comma 2 2 43 2" xfId="13099"/>
    <cellStyle name="Comma 2 2 43 2 2" xfId="20066"/>
    <cellStyle name="Comma 2 2 43 2 2 2" xfId="24494"/>
    <cellStyle name="Comma 2 2 43 2 2 3" xfId="28926"/>
    <cellStyle name="Comma 2 2 43 2 3" xfId="22281"/>
    <cellStyle name="Comma 2 2 43 2 4" xfId="26713"/>
    <cellStyle name="Comma 2 2 43 3" xfId="19115"/>
    <cellStyle name="Comma 2 2 43 3 2" xfId="23543"/>
    <cellStyle name="Comma 2 2 43 3 3" xfId="27975"/>
    <cellStyle name="Comma 2 2 43 4" xfId="21331"/>
    <cellStyle name="Comma 2 2 43 5" xfId="25763"/>
    <cellStyle name="Comma 2 2 44" xfId="1273"/>
    <cellStyle name="Comma 2 2 44 2" xfId="13100"/>
    <cellStyle name="Comma 2 2 44 2 2" xfId="20067"/>
    <cellStyle name="Comma 2 2 44 2 2 2" xfId="24495"/>
    <cellStyle name="Comma 2 2 44 2 2 3" xfId="28927"/>
    <cellStyle name="Comma 2 2 44 2 3" xfId="22282"/>
    <cellStyle name="Comma 2 2 44 2 4" xfId="26714"/>
    <cellStyle name="Comma 2 2 44 3" xfId="19116"/>
    <cellStyle name="Comma 2 2 44 3 2" xfId="23544"/>
    <cellStyle name="Comma 2 2 44 3 3" xfId="27976"/>
    <cellStyle name="Comma 2 2 44 4" xfId="21332"/>
    <cellStyle name="Comma 2 2 44 5" xfId="25764"/>
    <cellStyle name="Comma 2 2 45" xfId="1274"/>
    <cellStyle name="Comma 2 2 45 2" xfId="13101"/>
    <cellStyle name="Comma 2 2 45 2 2" xfId="20068"/>
    <cellStyle name="Comma 2 2 45 2 2 2" xfId="24496"/>
    <cellStyle name="Comma 2 2 45 2 2 3" xfId="28928"/>
    <cellStyle name="Comma 2 2 45 2 3" xfId="22283"/>
    <cellStyle name="Comma 2 2 45 2 4" xfId="26715"/>
    <cellStyle name="Comma 2 2 45 3" xfId="19117"/>
    <cellStyle name="Comma 2 2 45 3 2" xfId="23545"/>
    <cellStyle name="Comma 2 2 45 3 3" xfId="27977"/>
    <cellStyle name="Comma 2 2 45 4" xfId="21333"/>
    <cellStyle name="Comma 2 2 45 5" xfId="25765"/>
    <cellStyle name="Comma 2 2 46" xfId="1275"/>
    <cellStyle name="Comma 2 2 46 2" xfId="13102"/>
    <cellStyle name="Comma 2 2 46 2 2" xfId="20069"/>
    <cellStyle name="Comma 2 2 46 2 2 2" xfId="24497"/>
    <cellStyle name="Comma 2 2 46 2 2 3" xfId="28929"/>
    <cellStyle name="Comma 2 2 46 2 3" xfId="22284"/>
    <cellStyle name="Comma 2 2 46 2 4" xfId="26716"/>
    <cellStyle name="Comma 2 2 46 3" xfId="19118"/>
    <cellStyle name="Comma 2 2 46 3 2" xfId="23546"/>
    <cellStyle name="Comma 2 2 46 3 3" xfId="27978"/>
    <cellStyle name="Comma 2 2 46 4" xfId="21334"/>
    <cellStyle name="Comma 2 2 46 5" xfId="25766"/>
    <cellStyle name="Comma 2 2 47" xfId="1276"/>
    <cellStyle name="Comma 2 2 47 2" xfId="13103"/>
    <cellStyle name="Comma 2 2 47 2 2" xfId="20070"/>
    <cellStyle name="Comma 2 2 47 2 2 2" xfId="24498"/>
    <cellStyle name="Comma 2 2 47 2 2 3" xfId="28930"/>
    <cellStyle name="Comma 2 2 47 2 3" xfId="22285"/>
    <cellStyle name="Comma 2 2 47 2 4" xfId="26717"/>
    <cellStyle name="Comma 2 2 47 3" xfId="19119"/>
    <cellStyle name="Comma 2 2 47 3 2" xfId="23547"/>
    <cellStyle name="Comma 2 2 47 3 3" xfId="27979"/>
    <cellStyle name="Comma 2 2 47 4" xfId="21335"/>
    <cellStyle name="Comma 2 2 47 5" xfId="25767"/>
    <cellStyle name="Comma 2 2 48" xfId="1277"/>
    <cellStyle name="Comma 2 2 48 2" xfId="13104"/>
    <cellStyle name="Comma 2 2 48 2 2" xfId="20071"/>
    <cellStyle name="Comma 2 2 48 2 2 2" xfId="24499"/>
    <cellStyle name="Comma 2 2 48 2 2 3" xfId="28931"/>
    <cellStyle name="Comma 2 2 48 2 3" xfId="22286"/>
    <cellStyle name="Comma 2 2 48 2 4" xfId="26718"/>
    <cellStyle name="Comma 2 2 48 3" xfId="19120"/>
    <cellStyle name="Comma 2 2 48 3 2" xfId="23548"/>
    <cellStyle name="Comma 2 2 48 3 3" xfId="27980"/>
    <cellStyle name="Comma 2 2 48 4" xfId="21336"/>
    <cellStyle name="Comma 2 2 48 5" xfId="25768"/>
    <cellStyle name="Comma 2 2 49" xfId="1278"/>
    <cellStyle name="Comma 2 2 49 2" xfId="13105"/>
    <cellStyle name="Comma 2 2 49 2 2" xfId="20072"/>
    <cellStyle name="Comma 2 2 49 2 2 2" xfId="24500"/>
    <cellStyle name="Comma 2 2 49 2 2 3" xfId="28932"/>
    <cellStyle name="Comma 2 2 49 2 3" xfId="22287"/>
    <cellStyle name="Comma 2 2 49 2 4" xfId="26719"/>
    <cellStyle name="Comma 2 2 49 3" xfId="19121"/>
    <cellStyle name="Comma 2 2 49 3 2" xfId="23549"/>
    <cellStyle name="Comma 2 2 49 3 3" xfId="27981"/>
    <cellStyle name="Comma 2 2 49 4" xfId="21337"/>
    <cellStyle name="Comma 2 2 49 5" xfId="25769"/>
    <cellStyle name="Comma 2 2 5" xfId="1279"/>
    <cellStyle name="Comma 2 2 5 2" xfId="13106"/>
    <cellStyle name="Comma 2 2 5 2 2" xfId="20073"/>
    <cellStyle name="Comma 2 2 5 2 2 2" xfId="24501"/>
    <cellStyle name="Comma 2 2 5 2 2 3" xfId="28933"/>
    <cellStyle name="Comma 2 2 5 2 3" xfId="22288"/>
    <cellStyle name="Comma 2 2 5 2 4" xfId="26720"/>
    <cellStyle name="Comma 2 2 5 3" xfId="19122"/>
    <cellStyle name="Comma 2 2 5 3 2" xfId="23550"/>
    <cellStyle name="Comma 2 2 5 3 3" xfId="27982"/>
    <cellStyle name="Comma 2 2 5 4" xfId="21338"/>
    <cellStyle name="Comma 2 2 5 5" xfId="25770"/>
    <cellStyle name="Comma 2 2 50" xfId="1280"/>
    <cellStyle name="Comma 2 2 50 2" xfId="13107"/>
    <cellStyle name="Comma 2 2 50 2 2" xfId="20074"/>
    <cellStyle name="Comma 2 2 50 2 2 2" xfId="24502"/>
    <cellStyle name="Comma 2 2 50 2 2 3" xfId="28934"/>
    <cellStyle name="Comma 2 2 50 2 3" xfId="22289"/>
    <cellStyle name="Comma 2 2 50 2 4" xfId="26721"/>
    <cellStyle name="Comma 2 2 50 3" xfId="19123"/>
    <cellStyle name="Comma 2 2 50 3 2" xfId="23551"/>
    <cellStyle name="Comma 2 2 50 3 3" xfId="27983"/>
    <cellStyle name="Comma 2 2 50 4" xfId="21339"/>
    <cellStyle name="Comma 2 2 50 5" xfId="25771"/>
    <cellStyle name="Comma 2 2 51" xfId="1281"/>
    <cellStyle name="Comma 2 2 51 2" xfId="13108"/>
    <cellStyle name="Comma 2 2 51 2 2" xfId="20075"/>
    <cellStyle name="Comma 2 2 51 2 2 2" xfId="24503"/>
    <cellStyle name="Comma 2 2 51 2 2 3" xfId="28935"/>
    <cellStyle name="Comma 2 2 51 2 3" xfId="22290"/>
    <cellStyle name="Comma 2 2 51 2 4" xfId="26722"/>
    <cellStyle name="Comma 2 2 51 3" xfId="19124"/>
    <cellStyle name="Comma 2 2 51 3 2" xfId="23552"/>
    <cellStyle name="Comma 2 2 51 3 3" xfId="27984"/>
    <cellStyle name="Comma 2 2 51 4" xfId="21340"/>
    <cellStyle name="Comma 2 2 51 5" xfId="25772"/>
    <cellStyle name="Comma 2 2 52" xfId="1282"/>
    <cellStyle name="Comma 2 2 52 2" xfId="13109"/>
    <cellStyle name="Comma 2 2 52 2 2" xfId="20076"/>
    <cellStyle name="Comma 2 2 52 2 2 2" xfId="24504"/>
    <cellStyle name="Comma 2 2 52 2 2 3" xfId="28936"/>
    <cellStyle name="Comma 2 2 52 2 3" xfId="22291"/>
    <cellStyle name="Comma 2 2 52 2 4" xfId="26723"/>
    <cellStyle name="Comma 2 2 52 3" xfId="19125"/>
    <cellStyle name="Comma 2 2 52 3 2" xfId="23553"/>
    <cellStyle name="Comma 2 2 52 3 3" xfId="27985"/>
    <cellStyle name="Comma 2 2 52 4" xfId="21341"/>
    <cellStyle name="Comma 2 2 52 5" xfId="25773"/>
    <cellStyle name="Comma 2 2 53" xfId="1283"/>
    <cellStyle name="Comma 2 2 53 2" xfId="13110"/>
    <cellStyle name="Comma 2 2 53 2 2" xfId="20077"/>
    <cellStyle name="Comma 2 2 53 2 2 2" xfId="24505"/>
    <cellStyle name="Comma 2 2 53 2 2 3" xfId="28937"/>
    <cellStyle name="Comma 2 2 53 2 3" xfId="22292"/>
    <cellStyle name="Comma 2 2 53 2 4" xfId="26724"/>
    <cellStyle name="Comma 2 2 53 3" xfId="19126"/>
    <cellStyle name="Comma 2 2 53 3 2" xfId="23554"/>
    <cellStyle name="Comma 2 2 53 3 3" xfId="27986"/>
    <cellStyle name="Comma 2 2 53 4" xfId="21342"/>
    <cellStyle name="Comma 2 2 53 5" xfId="25774"/>
    <cellStyle name="Comma 2 2 54" xfId="1284"/>
    <cellStyle name="Comma 2 2 54 2" xfId="13111"/>
    <cellStyle name="Comma 2 2 54 2 2" xfId="20078"/>
    <cellStyle name="Comma 2 2 54 2 2 2" xfId="24506"/>
    <cellStyle name="Comma 2 2 54 2 2 3" xfId="28938"/>
    <cellStyle name="Comma 2 2 54 2 3" xfId="22293"/>
    <cellStyle name="Comma 2 2 54 2 4" xfId="26725"/>
    <cellStyle name="Comma 2 2 54 3" xfId="19127"/>
    <cellStyle name="Comma 2 2 54 3 2" xfId="23555"/>
    <cellStyle name="Comma 2 2 54 3 3" xfId="27987"/>
    <cellStyle name="Comma 2 2 54 4" xfId="21343"/>
    <cellStyle name="Comma 2 2 54 5" xfId="25775"/>
    <cellStyle name="Comma 2 2 55" xfId="1285"/>
    <cellStyle name="Comma 2 2 55 2" xfId="13112"/>
    <cellStyle name="Comma 2 2 55 2 2" xfId="20079"/>
    <cellStyle name="Comma 2 2 55 2 2 2" xfId="24507"/>
    <cellStyle name="Comma 2 2 55 2 2 3" xfId="28939"/>
    <cellStyle name="Comma 2 2 55 2 3" xfId="22294"/>
    <cellStyle name="Comma 2 2 55 2 4" xfId="26726"/>
    <cellStyle name="Comma 2 2 55 3" xfId="19128"/>
    <cellStyle name="Comma 2 2 55 3 2" xfId="23556"/>
    <cellStyle name="Comma 2 2 55 3 3" xfId="27988"/>
    <cellStyle name="Comma 2 2 55 4" xfId="21344"/>
    <cellStyle name="Comma 2 2 55 5" xfId="25776"/>
    <cellStyle name="Comma 2 2 56" xfId="1286"/>
    <cellStyle name="Comma 2 2 56 2" xfId="13113"/>
    <cellStyle name="Comma 2 2 56 2 2" xfId="20080"/>
    <cellStyle name="Comma 2 2 56 2 2 2" xfId="24508"/>
    <cellStyle name="Comma 2 2 56 2 2 3" xfId="28940"/>
    <cellStyle name="Comma 2 2 56 2 3" xfId="22295"/>
    <cellStyle name="Comma 2 2 56 2 4" xfId="26727"/>
    <cellStyle name="Comma 2 2 56 3" xfId="19129"/>
    <cellStyle name="Comma 2 2 56 3 2" xfId="23557"/>
    <cellStyle name="Comma 2 2 56 3 3" xfId="27989"/>
    <cellStyle name="Comma 2 2 56 4" xfId="21345"/>
    <cellStyle name="Comma 2 2 56 5" xfId="25777"/>
    <cellStyle name="Comma 2 2 57" xfId="1287"/>
    <cellStyle name="Comma 2 2 57 2" xfId="13114"/>
    <cellStyle name="Comma 2 2 57 2 2" xfId="20081"/>
    <cellStyle name="Comma 2 2 57 2 2 2" xfId="24509"/>
    <cellStyle name="Comma 2 2 57 2 2 3" xfId="28941"/>
    <cellStyle name="Comma 2 2 57 2 3" xfId="22296"/>
    <cellStyle name="Comma 2 2 57 2 4" xfId="26728"/>
    <cellStyle name="Comma 2 2 57 3" xfId="19130"/>
    <cellStyle name="Comma 2 2 57 3 2" xfId="23558"/>
    <cellStyle name="Comma 2 2 57 3 3" xfId="27990"/>
    <cellStyle name="Comma 2 2 57 4" xfId="21346"/>
    <cellStyle name="Comma 2 2 57 5" xfId="25778"/>
    <cellStyle name="Comma 2 2 58" xfId="1288"/>
    <cellStyle name="Comma 2 2 58 2" xfId="13115"/>
    <cellStyle name="Comma 2 2 58 2 2" xfId="20082"/>
    <cellStyle name="Comma 2 2 58 2 2 2" xfId="24510"/>
    <cellStyle name="Comma 2 2 58 2 2 3" xfId="28942"/>
    <cellStyle name="Comma 2 2 58 2 3" xfId="22297"/>
    <cellStyle name="Comma 2 2 58 2 4" xfId="26729"/>
    <cellStyle name="Comma 2 2 58 3" xfId="19131"/>
    <cellStyle name="Comma 2 2 58 3 2" xfId="23559"/>
    <cellStyle name="Comma 2 2 58 3 3" xfId="27991"/>
    <cellStyle name="Comma 2 2 58 4" xfId="21347"/>
    <cellStyle name="Comma 2 2 58 5" xfId="25779"/>
    <cellStyle name="Comma 2 2 59" xfId="1289"/>
    <cellStyle name="Comma 2 2 59 2" xfId="13116"/>
    <cellStyle name="Comma 2 2 59 2 2" xfId="20083"/>
    <cellStyle name="Comma 2 2 59 2 2 2" xfId="24511"/>
    <cellStyle name="Comma 2 2 59 2 2 3" xfId="28943"/>
    <cellStyle name="Comma 2 2 59 2 3" xfId="22298"/>
    <cellStyle name="Comma 2 2 59 2 4" xfId="26730"/>
    <cellStyle name="Comma 2 2 59 3" xfId="19132"/>
    <cellStyle name="Comma 2 2 59 3 2" xfId="23560"/>
    <cellStyle name="Comma 2 2 59 3 3" xfId="27992"/>
    <cellStyle name="Comma 2 2 59 4" xfId="21348"/>
    <cellStyle name="Comma 2 2 59 5" xfId="25780"/>
    <cellStyle name="Comma 2 2 6" xfId="1290"/>
    <cellStyle name="Comma 2 2 6 2" xfId="13117"/>
    <cellStyle name="Comma 2 2 6 2 2" xfId="20084"/>
    <cellStyle name="Comma 2 2 6 2 2 2" xfId="24512"/>
    <cellStyle name="Comma 2 2 6 2 2 3" xfId="28944"/>
    <cellStyle name="Comma 2 2 6 2 3" xfId="22299"/>
    <cellStyle name="Comma 2 2 6 2 4" xfId="26731"/>
    <cellStyle name="Comma 2 2 6 3" xfId="19133"/>
    <cellStyle name="Comma 2 2 6 3 2" xfId="23561"/>
    <cellStyle name="Comma 2 2 6 3 3" xfId="27993"/>
    <cellStyle name="Comma 2 2 6 4" xfId="21349"/>
    <cellStyle name="Comma 2 2 6 5" xfId="25781"/>
    <cellStyle name="Comma 2 2 60" xfId="1291"/>
    <cellStyle name="Comma 2 2 60 2" xfId="13118"/>
    <cellStyle name="Comma 2 2 60 2 2" xfId="20085"/>
    <cellStyle name="Comma 2 2 60 2 2 2" xfId="24513"/>
    <cellStyle name="Comma 2 2 60 2 2 3" xfId="28945"/>
    <cellStyle name="Comma 2 2 60 2 3" xfId="22300"/>
    <cellStyle name="Comma 2 2 60 2 4" xfId="26732"/>
    <cellStyle name="Comma 2 2 60 3" xfId="19134"/>
    <cellStyle name="Comma 2 2 60 3 2" xfId="23562"/>
    <cellStyle name="Comma 2 2 60 3 3" xfId="27994"/>
    <cellStyle name="Comma 2 2 60 4" xfId="21350"/>
    <cellStyle name="Comma 2 2 60 5" xfId="25782"/>
    <cellStyle name="Comma 2 2 61" xfId="1292"/>
    <cellStyle name="Comma 2 2 61 2" xfId="13119"/>
    <cellStyle name="Comma 2 2 61 2 2" xfId="20086"/>
    <cellStyle name="Comma 2 2 61 2 2 2" xfId="24514"/>
    <cellStyle name="Comma 2 2 61 2 2 3" xfId="28946"/>
    <cellStyle name="Comma 2 2 61 2 3" xfId="22301"/>
    <cellStyle name="Comma 2 2 61 2 4" xfId="26733"/>
    <cellStyle name="Comma 2 2 61 3" xfId="19135"/>
    <cellStyle name="Comma 2 2 61 3 2" xfId="23563"/>
    <cellStyle name="Comma 2 2 61 3 3" xfId="27995"/>
    <cellStyle name="Comma 2 2 61 4" xfId="21351"/>
    <cellStyle name="Comma 2 2 61 5" xfId="25783"/>
    <cellStyle name="Comma 2 2 62" xfId="1293"/>
    <cellStyle name="Comma 2 2 62 2" xfId="13120"/>
    <cellStyle name="Comma 2 2 62 2 2" xfId="20087"/>
    <cellStyle name="Comma 2 2 62 2 2 2" xfId="24515"/>
    <cellStyle name="Comma 2 2 62 2 2 3" xfId="28947"/>
    <cellStyle name="Comma 2 2 62 2 3" xfId="22302"/>
    <cellStyle name="Comma 2 2 62 2 4" xfId="26734"/>
    <cellStyle name="Comma 2 2 62 3" xfId="19136"/>
    <cellStyle name="Comma 2 2 62 3 2" xfId="23564"/>
    <cellStyle name="Comma 2 2 62 3 3" xfId="27996"/>
    <cellStyle name="Comma 2 2 62 4" xfId="21352"/>
    <cellStyle name="Comma 2 2 62 5" xfId="25784"/>
    <cellStyle name="Comma 2 2 63" xfId="1294"/>
    <cellStyle name="Comma 2 2 63 2" xfId="13121"/>
    <cellStyle name="Comma 2 2 63 2 2" xfId="20088"/>
    <cellStyle name="Comma 2 2 63 2 2 2" xfId="24516"/>
    <cellStyle name="Comma 2 2 63 2 2 3" xfId="28948"/>
    <cellStyle name="Comma 2 2 63 2 3" xfId="22303"/>
    <cellStyle name="Comma 2 2 63 2 4" xfId="26735"/>
    <cellStyle name="Comma 2 2 63 3" xfId="19137"/>
    <cellStyle name="Comma 2 2 63 3 2" xfId="23565"/>
    <cellStyle name="Comma 2 2 63 3 3" xfId="27997"/>
    <cellStyle name="Comma 2 2 63 4" xfId="21353"/>
    <cellStyle name="Comma 2 2 63 5" xfId="25785"/>
    <cellStyle name="Comma 2 2 64" xfId="1295"/>
    <cellStyle name="Comma 2 2 64 2" xfId="13122"/>
    <cellStyle name="Comma 2 2 64 2 2" xfId="20089"/>
    <cellStyle name="Comma 2 2 64 2 2 2" xfId="24517"/>
    <cellStyle name="Comma 2 2 64 2 2 3" xfId="28949"/>
    <cellStyle name="Comma 2 2 64 2 3" xfId="22304"/>
    <cellStyle name="Comma 2 2 64 2 4" xfId="26736"/>
    <cellStyle name="Comma 2 2 64 3" xfId="19138"/>
    <cellStyle name="Comma 2 2 64 3 2" xfId="23566"/>
    <cellStyle name="Comma 2 2 64 3 3" xfId="27998"/>
    <cellStyle name="Comma 2 2 64 4" xfId="21354"/>
    <cellStyle name="Comma 2 2 64 5" xfId="25786"/>
    <cellStyle name="Comma 2 2 65" xfId="1296"/>
    <cellStyle name="Comma 2 2 65 2" xfId="13123"/>
    <cellStyle name="Comma 2 2 65 2 2" xfId="20090"/>
    <cellStyle name="Comma 2 2 65 2 2 2" xfId="24518"/>
    <cellStyle name="Comma 2 2 65 2 2 3" xfId="28950"/>
    <cellStyle name="Comma 2 2 65 2 3" xfId="22305"/>
    <cellStyle name="Comma 2 2 65 2 4" xfId="26737"/>
    <cellStyle name="Comma 2 2 65 3" xfId="19139"/>
    <cellStyle name="Comma 2 2 65 3 2" xfId="23567"/>
    <cellStyle name="Comma 2 2 65 3 3" xfId="27999"/>
    <cellStyle name="Comma 2 2 65 4" xfId="21355"/>
    <cellStyle name="Comma 2 2 65 5" xfId="25787"/>
    <cellStyle name="Comma 2 2 66" xfId="1297"/>
    <cellStyle name="Comma 2 2 66 2" xfId="13124"/>
    <cellStyle name="Comma 2 2 66 2 2" xfId="20091"/>
    <cellStyle name="Comma 2 2 66 2 2 2" xfId="24519"/>
    <cellStyle name="Comma 2 2 66 2 2 3" xfId="28951"/>
    <cellStyle name="Comma 2 2 66 2 3" xfId="22306"/>
    <cellStyle name="Comma 2 2 66 2 4" xfId="26738"/>
    <cellStyle name="Comma 2 2 66 3" xfId="19140"/>
    <cellStyle name="Comma 2 2 66 3 2" xfId="23568"/>
    <cellStyle name="Comma 2 2 66 3 3" xfId="28000"/>
    <cellStyle name="Comma 2 2 66 4" xfId="21356"/>
    <cellStyle name="Comma 2 2 66 5" xfId="25788"/>
    <cellStyle name="Comma 2 2 67" xfId="1298"/>
    <cellStyle name="Comma 2 2 67 2" xfId="13125"/>
    <cellStyle name="Comma 2 2 67 2 2" xfId="20092"/>
    <cellStyle name="Comma 2 2 67 2 2 2" xfId="24520"/>
    <cellStyle name="Comma 2 2 67 2 2 3" xfId="28952"/>
    <cellStyle name="Comma 2 2 67 2 3" xfId="22307"/>
    <cellStyle name="Comma 2 2 67 2 4" xfId="26739"/>
    <cellStyle name="Comma 2 2 67 3" xfId="19141"/>
    <cellStyle name="Comma 2 2 67 3 2" xfId="23569"/>
    <cellStyle name="Comma 2 2 67 3 3" xfId="28001"/>
    <cellStyle name="Comma 2 2 67 4" xfId="21357"/>
    <cellStyle name="Comma 2 2 67 5" xfId="25789"/>
    <cellStyle name="Comma 2 2 68" xfId="1299"/>
    <cellStyle name="Comma 2 2 68 2" xfId="13126"/>
    <cellStyle name="Comma 2 2 68 2 2" xfId="20093"/>
    <cellStyle name="Comma 2 2 68 2 2 2" xfId="24521"/>
    <cellStyle name="Comma 2 2 68 2 2 3" xfId="28953"/>
    <cellStyle name="Comma 2 2 68 2 3" xfId="22308"/>
    <cellStyle name="Comma 2 2 68 2 4" xfId="26740"/>
    <cellStyle name="Comma 2 2 68 3" xfId="19142"/>
    <cellStyle name="Comma 2 2 68 3 2" xfId="23570"/>
    <cellStyle name="Comma 2 2 68 3 3" xfId="28002"/>
    <cellStyle name="Comma 2 2 68 4" xfId="21358"/>
    <cellStyle name="Comma 2 2 68 5" xfId="25790"/>
    <cellStyle name="Comma 2 2 69" xfId="1300"/>
    <cellStyle name="Comma 2 2 69 2" xfId="13127"/>
    <cellStyle name="Comma 2 2 69 2 2" xfId="20094"/>
    <cellStyle name="Comma 2 2 69 2 2 2" xfId="24522"/>
    <cellStyle name="Comma 2 2 69 2 2 3" xfId="28954"/>
    <cellStyle name="Comma 2 2 69 2 3" xfId="22309"/>
    <cellStyle name="Comma 2 2 69 2 4" xfId="26741"/>
    <cellStyle name="Comma 2 2 69 3" xfId="19143"/>
    <cellStyle name="Comma 2 2 69 3 2" xfId="23571"/>
    <cellStyle name="Comma 2 2 69 3 3" xfId="28003"/>
    <cellStyle name="Comma 2 2 69 4" xfId="21359"/>
    <cellStyle name="Comma 2 2 69 5" xfId="25791"/>
    <cellStyle name="Comma 2 2 7" xfId="1301"/>
    <cellStyle name="Comma 2 2 7 2" xfId="13128"/>
    <cellStyle name="Comma 2 2 7 2 2" xfId="20095"/>
    <cellStyle name="Comma 2 2 7 2 2 2" xfId="24523"/>
    <cellStyle name="Comma 2 2 7 2 2 3" xfId="28955"/>
    <cellStyle name="Comma 2 2 7 2 3" xfId="22310"/>
    <cellStyle name="Comma 2 2 7 2 4" xfId="26742"/>
    <cellStyle name="Comma 2 2 7 3" xfId="19144"/>
    <cellStyle name="Comma 2 2 7 3 2" xfId="23572"/>
    <cellStyle name="Comma 2 2 7 3 3" xfId="28004"/>
    <cellStyle name="Comma 2 2 7 4" xfId="21360"/>
    <cellStyle name="Comma 2 2 7 5" xfId="25792"/>
    <cellStyle name="Comma 2 2 70" xfId="1302"/>
    <cellStyle name="Comma 2 2 70 2" xfId="13129"/>
    <cellStyle name="Comma 2 2 70 2 2" xfId="20096"/>
    <cellStyle name="Comma 2 2 70 2 2 2" xfId="24524"/>
    <cellStyle name="Comma 2 2 70 2 2 3" xfId="28956"/>
    <cellStyle name="Comma 2 2 70 2 3" xfId="22311"/>
    <cellStyle name="Comma 2 2 70 2 4" xfId="26743"/>
    <cellStyle name="Comma 2 2 70 3" xfId="19145"/>
    <cellStyle name="Comma 2 2 70 3 2" xfId="23573"/>
    <cellStyle name="Comma 2 2 70 3 3" xfId="28005"/>
    <cellStyle name="Comma 2 2 70 4" xfId="21361"/>
    <cellStyle name="Comma 2 2 70 5" xfId="25793"/>
    <cellStyle name="Comma 2 2 71" xfId="1303"/>
    <cellStyle name="Comma 2 2 71 2" xfId="13130"/>
    <cellStyle name="Comma 2 2 71 2 2" xfId="20097"/>
    <cellStyle name="Comma 2 2 71 2 2 2" xfId="24525"/>
    <cellStyle name="Comma 2 2 71 2 2 3" xfId="28957"/>
    <cellStyle name="Comma 2 2 71 2 3" xfId="22312"/>
    <cellStyle name="Comma 2 2 71 2 4" xfId="26744"/>
    <cellStyle name="Comma 2 2 71 3" xfId="19146"/>
    <cellStyle name="Comma 2 2 71 3 2" xfId="23574"/>
    <cellStyle name="Comma 2 2 71 3 3" xfId="28006"/>
    <cellStyle name="Comma 2 2 71 4" xfId="21362"/>
    <cellStyle name="Comma 2 2 71 5" xfId="25794"/>
    <cellStyle name="Comma 2 2 72" xfId="1304"/>
    <cellStyle name="Comma 2 2 72 2" xfId="13131"/>
    <cellStyle name="Comma 2 2 72 2 2" xfId="20098"/>
    <cellStyle name="Comma 2 2 72 2 2 2" xfId="24526"/>
    <cellStyle name="Comma 2 2 72 2 2 3" xfId="28958"/>
    <cellStyle name="Comma 2 2 72 2 3" xfId="22313"/>
    <cellStyle name="Comma 2 2 72 2 4" xfId="26745"/>
    <cellStyle name="Comma 2 2 72 3" xfId="19147"/>
    <cellStyle name="Comma 2 2 72 3 2" xfId="23575"/>
    <cellStyle name="Comma 2 2 72 3 3" xfId="28007"/>
    <cellStyle name="Comma 2 2 72 4" xfId="21363"/>
    <cellStyle name="Comma 2 2 72 5" xfId="25795"/>
    <cellStyle name="Comma 2 2 73" xfId="17927"/>
    <cellStyle name="Comma 2 2 73 2" xfId="22355"/>
    <cellStyle name="Comma 2 2 73 3" xfId="26787"/>
    <cellStyle name="Comma 2 2 74" xfId="84"/>
    <cellStyle name="Comma 2 2 75" xfId="20143"/>
    <cellStyle name="Comma 2 2 76" xfId="24575"/>
    <cellStyle name="Comma 2 2 8" xfId="1305"/>
    <cellStyle name="Comma 2 2 8 2" xfId="13132"/>
    <cellStyle name="Comma 2 2 8 2 2" xfId="20099"/>
    <cellStyle name="Comma 2 2 8 2 2 2" xfId="24527"/>
    <cellStyle name="Comma 2 2 8 2 2 3" xfId="28959"/>
    <cellStyle name="Comma 2 2 8 2 3" xfId="22314"/>
    <cellStyle name="Comma 2 2 8 2 4" xfId="26746"/>
    <cellStyle name="Comma 2 2 8 3" xfId="19148"/>
    <cellStyle name="Comma 2 2 8 3 2" xfId="23576"/>
    <cellStyle name="Comma 2 2 8 3 3" xfId="28008"/>
    <cellStyle name="Comma 2 2 8 4" xfId="21364"/>
    <cellStyle name="Comma 2 2 8 5" xfId="25796"/>
    <cellStyle name="Comma 2 2 9" xfId="1306"/>
    <cellStyle name="Comma 2 2 9 2" xfId="13133"/>
    <cellStyle name="Comma 2 2 9 2 2" xfId="20100"/>
    <cellStyle name="Comma 2 2 9 2 2 2" xfId="24528"/>
    <cellStyle name="Comma 2 2 9 2 2 3" xfId="28960"/>
    <cellStyle name="Comma 2 2 9 2 3" xfId="22315"/>
    <cellStyle name="Comma 2 2 9 2 4" xfId="26747"/>
    <cellStyle name="Comma 2 2 9 3" xfId="19149"/>
    <cellStyle name="Comma 2 2 9 3 2" xfId="23577"/>
    <cellStyle name="Comma 2 2 9 3 3" xfId="28009"/>
    <cellStyle name="Comma 2 2 9 4" xfId="21365"/>
    <cellStyle name="Comma 2 2 9 5" xfId="25797"/>
    <cellStyle name="Comma 2 2_Previous P&amp;L" xfId="16667"/>
    <cellStyle name="Comma 2 3" xfId="68"/>
    <cellStyle name="Comma 2 3 2" xfId="7215"/>
    <cellStyle name="Comma 2 3 2 2" xfId="15631"/>
    <cellStyle name="Comma 2 3 2 2 2" xfId="20123"/>
    <cellStyle name="Comma 2 3 2 2 2 2" xfId="24551"/>
    <cellStyle name="Comma 2 3 2 2 2 3" xfId="28983"/>
    <cellStyle name="Comma 2 3 2 2 3" xfId="22338"/>
    <cellStyle name="Comma 2 3 2 2 4" xfId="26770"/>
    <cellStyle name="Comma 2 3 2 3" xfId="19329"/>
    <cellStyle name="Comma 2 3 2 3 2" xfId="23757"/>
    <cellStyle name="Comma 2 3 2 3 3" xfId="28189"/>
    <cellStyle name="Comma 2 3 2 4" xfId="21545"/>
    <cellStyle name="Comma 2 3 2 5" xfId="25977"/>
    <cellStyle name="Comma 2 3 3" xfId="17915"/>
    <cellStyle name="Comma 2 3 3 2" xfId="22343"/>
    <cellStyle name="Comma 2 3 3 3" xfId="26775"/>
    <cellStyle name="Comma 2 3 4" xfId="20131"/>
    <cellStyle name="Comma 2 3 5" xfId="24563"/>
    <cellStyle name="Comma 2 3_Previous P&amp;L" xfId="14427"/>
    <cellStyle name="Comma 2 4" xfId="1307"/>
    <cellStyle name="Comma 2 4 2" xfId="13134"/>
    <cellStyle name="Comma 2 4 2 2" xfId="20101"/>
    <cellStyle name="Comma 2 4 2 2 2" xfId="24529"/>
    <cellStyle name="Comma 2 4 2 2 3" xfId="28961"/>
    <cellStyle name="Comma 2 4 2 3" xfId="22316"/>
    <cellStyle name="Comma 2 4 2 4" xfId="26748"/>
    <cellStyle name="Comma 2 4 3" xfId="19150"/>
    <cellStyle name="Comma 2 4 3 2" xfId="23578"/>
    <cellStyle name="Comma 2 4 3 3" xfId="28010"/>
    <cellStyle name="Comma 2 4 4" xfId="21366"/>
    <cellStyle name="Comma 2 4 5" xfId="25798"/>
    <cellStyle name="Comma 2 5" xfId="34"/>
    <cellStyle name="Comma 2 5 2" xfId="17914"/>
    <cellStyle name="Comma 2 5 2 2" xfId="22342"/>
    <cellStyle name="Comma 2 5 2 3" xfId="26774"/>
    <cellStyle name="Comma 2 5 3" xfId="20130"/>
    <cellStyle name="Comma 2 5 4" xfId="24562"/>
    <cellStyle name="Comma 2 6" xfId="12236"/>
    <cellStyle name="Comma 2 6 2" xfId="19479"/>
    <cellStyle name="Comma 2 6 2 2" xfId="23907"/>
    <cellStyle name="Comma 2 6 2 3" xfId="28339"/>
    <cellStyle name="Comma 2 6 3" xfId="21694"/>
    <cellStyle name="Comma 2 6 4" xfId="26126"/>
    <cellStyle name="Comma 2 7" xfId="19"/>
    <cellStyle name="Comma 2 7 2" xfId="20128"/>
    <cellStyle name="Comma 2 7 3" xfId="24560"/>
    <cellStyle name="Comma 2 8" xfId="17912"/>
    <cellStyle name="Comma 2 8 2" xfId="22340"/>
    <cellStyle name="Comma 2 8 3" xfId="26772"/>
    <cellStyle name="Comma 2 9" xfId="19478"/>
    <cellStyle name="Comma 2 9 2" xfId="23906"/>
    <cellStyle name="Comma 2 9 3" xfId="28338"/>
    <cellStyle name="Comma 2_Previous P&amp;L" xfId="16436"/>
    <cellStyle name="Comma 20" xfId="1308"/>
    <cellStyle name="Comma 20 2" xfId="13135"/>
    <cellStyle name="Comma 20 2 2" xfId="20102"/>
    <cellStyle name="Comma 20 2 2 2" xfId="24530"/>
    <cellStyle name="Comma 20 2 2 3" xfId="28962"/>
    <cellStyle name="Comma 20 2 3" xfId="22317"/>
    <cellStyle name="Comma 20 2 4" xfId="26749"/>
    <cellStyle name="Comma 20 3" xfId="19151"/>
    <cellStyle name="Comma 20 3 2" xfId="23579"/>
    <cellStyle name="Comma 20 3 3" xfId="28011"/>
    <cellStyle name="Comma 20 4" xfId="21367"/>
    <cellStyle name="Comma 20 5" xfId="25799"/>
    <cellStyle name="Comma 21" xfId="1309"/>
    <cellStyle name="Comma 21 2" xfId="13136"/>
    <cellStyle name="Comma 21 2 2" xfId="20103"/>
    <cellStyle name="Comma 21 2 2 2" xfId="24531"/>
    <cellStyle name="Comma 21 2 2 3" xfId="28963"/>
    <cellStyle name="Comma 21 2 3" xfId="22318"/>
    <cellStyle name="Comma 21 2 4" xfId="26750"/>
    <cellStyle name="Comma 21 3" xfId="19152"/>
    <cellStyle name="Comma 21 3 2" xfId="23580"/>
    <cellStyle name="Comma 21 3 3" xfId="28012"/>
    <cellStyle name="Comma 21 4" xfId="21368"/>
    <cellStyle name="Comma 21 5" xfId="25800"/>
    <cellStyle name="Comma 22" xfId="1310"/>
    <cellStyle name="Comma 22 2" xfId="13137"/>
    <cellStyle name="Comma 22 2 2" xfId="20104"/>
    <cellStyle name="Comma 22 2 2 2" xfId="24532"/>
    <cellStyle name="Comma 22 2 2 3" xfId="28964"/>
    <cellStyle name="Comma 22 2 3" xfId="22319"/>
    <cellStyle name="Comma 22 2 4" xfId="26751"/>
    <cellStyle name="Comma 22 3" xfId="19153"/>
    <cellStyle name="Comma 22 3 2" xfId="23581"/>
    <cellStyle name="Comma 22 3 3" xfId="28013"/>
    <cellStyle name="Comma 22 4" xfId="21369"/>
    <cellStyle name="Comma 22 5" xfId="25801"/>
    <cellStyle name="Comma 23" xfId="1311"/>
    <cellStyle name="Comma 23 2" xfId="13138"/>
    <cellStyle name="Comma 23 2 2" xfId="20105"/>
    <cellStyle name="Comma 23 2 2 2" xfId="24533"/>
    <cellStyle name="Comma 23 2 2 3" xfId="28965"/>
    <cellStyle name="Comma 23 2 3" xfId="22320"/>
    <cellStyle name="Comma 23 2 4" xfId="26752"/>
    <cellStyle name="Comma 23 3" xfId="19154"/>
    <cellStyle name="Comma 23 3 2" xfId="23582"/>
    <cellStyle name="Comma 23 3 3" xfId="28014"/>
    <cellStyle name="Comma 23 4" xfId="21370"/>
    <cellStyle name="Comma 23 5" xfId="25802"/>
    <cellStyle name="Comma 24" xfId="1312"/>
    <cellStyle name="Comma 24 2" xfId="13139"/>
    <cellStyle name="Comma 24 2 2" xfId="20106"/>
    <cellStyle name="Comma 24 2 2 2" xfId="24534"/>
    <cellStyle name="Comma 24 2 2 3" xfId="28966"/>
    <cellStyle name="Comma 24 2 3" xfId="22321"/>
    <cellStyle name="Comma 24 2 4" xfId="26753"/>
    <cellStyle name="Comma 24 3" xfId="19155"/>
    <cellStyle name="Comma 24 3 2" xfId="23583"/>
    <cellStyle name="Comma 24 3 3" xfId="28015"/>
    <cellStyle name="Comma 24 4" xfId="21371"/>
    <cellStyle name="Comma 24 5" xfId="25803"/>
    <cellStyle name="Comma 25" xfId="1313"/>
    <cellStyle name="Comma 25 2" xfId="13140"/>
    <cellStyle name="Comma 25 2 2" xfId="20107"/>
    <cellStyle name="Comma 25 2 2 2" xfId="24535"/>
    <cellStyle name="Comma 25 2 2 3" xfId="28967"/>
    <cellStyle name="Comma 25 2 3" xfId="22322"/>
    <cellStyle name="Comma 25 2 4" xfId="26754"/>
    <cellStyle name="Comma 25 3" xfId="19156"/>
    <cellStyle name="Comma 25 3 2" xfId="23584"/>
    <cellStyle name="Comma 25 3 3" xfId="28016"/>
    <cellStyle name="Comma 25 4" xfId="21372"/>
    <cellStyle name="Comma 25 5" xfId="25804"/>
    <cellStyle name="Comma 26" xfId="1314"/>
    <cellStyle name="Comma 26 2" xfId="13141"/>
    <cellStyle name="Comma 26 2 2" xfId="20108"/>
    <cellStyle name="Comma 26 2 2 2" xfId="24536"/>
    <cellStyle name="Comma 26 2 2 3" xfId="28968"/>
    <cellStyle name="Comma 26 2 3" xfId="22323"/>
    <cellStyle name="Comma 26 2 4" xfId="26755"/>
    <cellStyle name="Comma 26 3" xfId="19157"/>
    <cellStyle name="Comma 26 3 2" xfId="23585"/>
    <cellStyle name="Comma 26 3 3" xfId="28017"/>
    <cellStyle name="Comma 26 4" xfId="21373"/>
    <cellStyle name="Comma 26 5" xfId="25805"/>
    <cellStyle name="Comma 27" xfId="1315"/>
    <cellStyle name="Comma 27 2" xfId="13142"/>
    <cellStyle name="Comma 27 2 2" xfId="20109"/>
    <cellStyle name="Comma 27 2 2 2" xfId="24537"/>
    <cellStyle name="Comma 27 2 2 3" xfId="28969"/>
    <cellStyle name="Comma 27 2 3" xfId="22324"/>
    <cellStyle name="Comma 27 2 4" xfId="26756"/>
    <cellStyle name="Comma 27 3" xfId="19158"/>
    <cellStyle name="Comma 27 3 2" xfId="23586"/>
    <cellStyle name="Comma 27 3 3" xfId="28018"/>
    <cellStyle name="Comma 27 4" xfId="21374"/>
    <cellStyle name="Comma 27 5" xfId="25806"/>
    <cellStyle name="Comma 28" xfId="1316"/>
    <cellStyle name="Comma 28 2" xfId="13143"/>
    <cellStyle name="Comma 28 2 2" xfId="20110"/>
    <cellStyle name="Comma 28 2 2 2" xfId="24538"/>
    <cellStyle name="Comma 28 2 2 3" xfId="28970"/>
    <cellStyle name="Comma 28 2 3" xfId="22325"/>
    <cellStyle name="Comma 28 2 4" xfId="26757"/>
    <cellStyle name="Comma 28 3" xfId="19159"/>
    <cellStyle name="Comma 28 3 2" xfId="23587"/>
    <cellStyle name="Comma 28 3 3" xfId="28019"/>
    <cellStyle name="Comma 28 4" xfId="21375"/>
    <cellStyle name="Comma 28 5" xfId="25807"/>
    <cellStyle name="Comma 29" xfId="1317"/>
    <cellStyle name="Comma 29 2" xfId="13144"/>
    <cellStyle name="Comma 29 2 2" xfId="20111"/>
    <cellStyle name="Comma 29 2 2 2" xfId="24539"/>
    <cellStyle name="Comma 29 2 2 3" xfId="28971"/>
    <cellStyle name="Comma 29 2 3" xfId="22326"/>
    <cellStyle name="Comma 29 2 4" xfId="26758"/>
    <cellStyle name="Comma 29 3" xfId="19160"/>
    <cellStyle name="Comma 29 3 2" xfId="23588"/>
    <cellStyle name="Comma 29 3 3" xfId="28020"/>
    <cellStyle name="Comma 29 4" xfId="21376"/>
    <cellStyle name="Comma 29 5" xfId="25808"/>
    <cellStyle name="Comma 3" xfId="2"/>
    <cellStyle name="Comma 3 10" xfId="1319"/>
    <cellStyle name="Comma 3 10 2" xfId="7216"/>
    <cellStyle name="Comma 3 10 2 2" xfId="19330"/>
    <cellStyle name="Comma 3 10 2 2 2" xfId="23758"/>
    <cellStyle name="Comma 3 10 2 2 3" xfId="28190"/>
    <cellStyle name="Comma 3 10 2 3" xfId="21546"/>
    <cellStyle name="Comma 3 10 2 4" xfId="25978"/>
    <cellStyle name="Comma 3 10 3" xfId="19162"/>
    <cellStyle name="Comma 3 10 3 2" xfId="23590"/>
    <cellStyle name="Comma 3 10 3 3" xfId="28022"/>
    <cellStyle name="Comma 3 10 4" xfId="21378"/>
    <cellStyle name="Comma 3 10 5" xfId="25810"/>
    <cellStyle name="Comma 3 10_Previous P&amp;L" xfId="13079"/>
    <cellStyle name="Comma 3 11" xfId="1320"/>
    <cellStyle name="Comma 3 11 2" xfId="7217"/>
    <cellStyle name="Comma 3 11 2 2" xfId="19331"/>
    <cellStyle name="Comma 3 11 2 2 2" xfId="23759"/>
    <cellStyle name="Comma 3 11 2 2 3" xfId="28191"/>
    <cellStyle name="Comma 3 11 2 3" xfId="21547"/>
    <cellStyle name="Comma 3 11 2 4" xfId="25979"/>
    <cellStyle name="Comma 3 11 3" xfId="19163"/>
    <cellStyle name="Comma 3 11 3 2" xfId="23591"/>
    <cellStyle name="Comma 3 11 3 3" xfId="28023"/>
    <cellStyle name="Comma 3 11 4" xfId="21379"/>
    <cellStyle name="Comma 3 11 5" xfId="25811"/>
    <cellStyle name="Comma 3 11_Previous P&amp;L" xfId="13997"/>
    <cellStyle name="Comma 3 12" xfId="1321"/>
    <cellStyle name="Comma 3 12 2" xfId="7218"/>
    <cellStyle name="Comma 3 12 2 2" xfId="19332"/>
    <cellStyle name="Comma 3 12 2 2 2" xfId="23760"/>
    <cellStyle name="Comma 3 12 2 2 3" xfId="28192"/>
    <cellStyle name="Comma 3 12 2 3" xfId="21548"/>
    <cellStyle name="Comma 3 12 2 4" xfId="25980"/>
    <cellStyle name="Comma 3 12 3" xfId="19164"/>
    <cellStyle name="Comma 3 12 3 2" xfId="23592"/>
    <cellStyle name="Comma 3 12 3 3" xfId="28024"/>
    <cellStyle name="Comma 3 12 4" xfId="21380"/>
    <cellStyle name="Comma 3 12 5" xfId="25812"/>
    <cellStyle name="Comma 3 12_Previous P&amp;L" xfId="17509"/>
    <cellStyle name="Comma 3 13" xfId="1322"/>
    <cellStyle name="Comma 3 13 2" xfId="7219"/>
    <cellStyle name="Comma 3 13 2 2" xfId="19333"/>
    <cellStyle name="Comma 3 13 2 2 2" xfId="23761"/>
    <cellStyle name="Comma 3 13 2 2 3" xfId="28193"/>
    <cellStyle name="Comma 3 13 2 3" xfId="21549"/>
    <cellStyle name="Comma 3 13 2 4" xfId="25981"/>
    <cellStyle name="Comma 3 13 3" xfId="19165"/>
    <cellStyle name="Comma 3 13 3 2" xfId="23593"/>
    <cellStyle name="Comma 3 13 3 3" xfId="28025"/>
    <cellStyle name="Comma 3 13 4" xfId="21381"/>
    <cellStyle name="Comma 3 13 5" xfId="25813"/>
    <cellStyle name="Comma 3 13_Previous P&amp;L" xfId="13221"/>
    <cellStyle name="Comma 3 14" xfId="1323"/>
    <cellStyle name="Comma 3 14 2" xfId="7220"/>
    <cellStyle name="Comma 3 14 2 2" xfId="19334"/>
    <cellStyle name="Comma 3 14 2 2 2" xfId="23762"/>
    <cellStyle name="Comma 3 14 2 2 3" xfId="28194"/>
    <cellStyle name="Comma 3 14 2 3" xfId="21550"/>
    <cellStyle name="Comma 3 14 2 4" xfId="25982"/>
    <cellStyle name="Comma 3 14 3" xfId="19166"/>
    <cellStyle name="Comma 3 14 3 2" xfId="23594"/>
    <cellStyle name="Comma 3 14 3 3" xfId="28026"/>
    <cellStyle name="Comma 3 14 4" xfId="21382"/>
    <cellStyle name="Comma 3 14 5" xfId="25814"/>
    <cellStyle name="Comma 3 14_Previous P&amp;L" xfId="14926"/>
    <cellStyle name="Comma 3 15" xfId="1324"/>
    <cellStyle name="Comma 3 15 2" xfId="7221"/>
    <cellStyle name="Comma 3 15 2 2" xfId="19335"/>
    <cellStyle name="Comma 3 15 2 2 2" xfId="23763"/>
    <cellStyle name="Comma 3 15 2 2 3" xfId="28195"/>
    <cellStyle name="Comma 3 15 2 3" xfId="21551"/>
    <cellStyle name="Comma 3 15 2 4" xfId="25983"/>
    <cellStyle name="Comma 3 15 3" xfId="19167"/>
    <cellStyle name="Comma 3 15 3 2" xfId="23595"/>
    <cellStyle name="Comma 3 15 3 3" xfId="28027"/>
    <cellStyle name="Comma 3 15 4" xfId="21383"/>
    <cellStyle name="Comma 3 15 5" xfId="25815"/>
    <cellStyle name="Comma 3 15_Previous P&amp;L" xfId="17256"/>
    <cellStyle name="Comma 3 16" xfId="1325"/>
    <cellStyle name="Comma 3 16 2" xfId="7222"/>
    <cellStyle name="Comma 3 16 2 2" xfId="19336"/>
    <cellStyle name="Comma 3 16 2 2 2" xfId="23764"/>
    <cellStyle name="Comma 3 16 2 2 3" xfId="28196"/>
    <cellStyle name="Comma 3 16 2 3" xfId="21552"/>
    <cellStyle name="Comma 3 16 2 4" xfId="25984"/>
    <cellStyle name="Comma 3 16 3" xfId="19168"/>
    <cellStyle name="Comma 3 16 3 2" xfId="23596"/>
    <cellStyle name="Comma 3 16 3 3" xfId="28028"/>
    <cellStyle name="Comma 3 16 4" xfId="21384"/>
    <cellStyle name="Comma 3 16 5" xfId="25816"/>
    <cellStyle name="Comma 3 16_Previous P&amp;L" xfId="17680"/>
    <cellStyle name="Comma 3 17" xfId="1326"/>
    <cellStyle name="Comma 3 17 2" xfId="7223"/>
    <cellStyle name="Comma 3 17 2 2" xfId="19337"/>
    <cellStyle name="Comma 3 17 2 2 2" xfId="23765"/>
    <cellStyle name="Comma 3 17 2 2 3" xfId="28197"/>
    <cellStyle name="Comma 3 17 2 3" xfId="21553"/>
    <cellStyle name="Comma 3 17 2 4" xfId="25985"/>
    <cellStyle name="Comma 3 17 3" xfId="19169"/>
    <cellStyle name="Comma 3 17 3 2" xfId="23597"/>
    <cellStyle name="Comma 3 17 3 3" xfId="28029"/>
    <cellStyle name="Comma 3 17 4" xfId="21385"/>
    <cellStyle name="Comma 3 17 5" xfId="25817"/>
    <cellStyle name="Comma 3 17_Previous P&amp;L" xfId="14192"/>
    <cellStyle name="Comma 3 18" xfId="1327"/>
    <cellStyle name="Comma 3 18 2" xfId="7224"/>
    <cellStyle name="Comma 3 18 2 2" xfId="19338"/>
    <cellStyle name="Comma 3 18 2 2 2" xfId="23766"/>
    <cellStyle name="Comma 3 18 2 2 3" xfId="28198"/>
    <cellStyle name="Comma 3 18 2 3" xfId="21554"/>
    <cellStyle name="Comma 3 18 2 4" xfId="25986"/>
    <cellStyle name="Comma 3 18 3" xfId="19170"/>
    <cellStyle name="Comma 3 18 3 2" xfId="23598"/>
    <cellStyle name="Comma 3 18 3 3" xfId="28030"/>
    <cellStyle name="Comma 3 18 4" xfId="21386"/>
    <cellStyle name="Comma 3 18 5" xfId="25818"/>
    <cellStyle name="Comma 3 18_Previous P&amp;L" xfId="16577"/>
    <cellStyle name="Comma 3 19" xfId="1328"/>
    <cellStyle name="Comma 3 19 2" xfId="7225"/>
    <cellStyle name="Comma 3 19 2 2" xfId="19339"/>
    <cellStyle name="Comma 3 19 2 2 2" xfId="23767"/>
    <cellStyle name="Comma 3 19 2 2 3" xfId="28199"/>
    <cellStyle name="Comma 3 19 2 3" xfId="21555"/>
    <cellStyle name="Comma 3 19 2 4" xfId="25987"/>
    <cellStyle name="Comma 3 19 3" xfId="19171"/>
    <cellStyle name="Comma 3 19 3 2" xfId="23599"/>
    <cellStyle name="Comma 3 19 3 3" xfId="28031"/>
    <cellStyle name="Comma 3 19 4" xfId="21387"/>
    <cellStyle name="Comma 3 19 5" xfId="25819"/>
    <cellStyle name="Comma 3 19_Previous P&amp;L" xfId="14693"/>
    <cellStyle name="Comma 3 2" xfId="1329"/>
    <cellStyle name="Comma 3 2 2" xfId="7226"/>
    <cellStyle name="Comma 3 2 2 2" xfId="19340"/>
    <cellStyle name="Comma 3 2 2 2 2" xfId="23768"/>
    <cellStyle name="Comma 3 2 2 2 3" xfId="28200"/>
    <cellStyle name="Comma 3 2 2 3" xfId="21556"/>
    <cellStyle name="Comma 3 2 2 4" xfId="25988"/>
    <cellStyle name="Comma 3 2 3" xfId="19172"/>
    <cellStyle name="Comma 3 2 3 2" xfId="23600"/>
    <cellStyle name="Comma 3 2 3 3" xfId="28032"/>
    <cellStyle name="Comma 3 2 4" xfId="21388"/>
    <cellStyle name="Comma 3 2 5" xfId="25820"/>
    <cellStyle name="Comma 3 2_Previous P&amp;L" xfId="12235"/>
    <cellStyle name="Comma 3 20" xfId="1330"/>
    <cellStyle name="Comma 3 20 2" xfId="7227"/>
    <cellStyle name="Comma 3 20 2 2" xfId="19341"/>
    <cellStyle name="Comma 3 20 2 2 2" xfId="23769"/>
    <cellStyle name="Comma 3 20 2 2 3" xfId="28201"/>
    <cellStyle name="Comma 3 20 2 3" xfId="21557"/>
    <cellStyle name="Comma 3 20 2 4" xfId="25989"/>
    <cellStyle name="Comma 3 20 3" xfId="19173"/>
    <cellStyle name="Comma 3 20 3 2" xfId="23601"/>
    <cellStyle name="Comma 3 20 3 3" xfId="28033"/>
    <cellStyle name="Comma 3 20 4" xfId="21389"/>
    <cellStyle name="Comma 3 20 5" xfId="25821"/>
    <cellStyle name="Comma 3 20_Previous P&amp;L" xfId="16785"/>
    <cellStyle name="Comma 3 21" xfId="1331"/>
    <cellStyle name="Comma 3 21 2" xfId="7228"/>
    <cellStyle name="Comma 3 21 2 2" xfId="19342"/>
    <cellStyle name="Comma 3 21 2 2 2" xfId="23770"/>
    <cellStyle name="Comma 3 21 2 2 3" xfId="28202"/>
    <cellStyle name="Comma 3 21 2 3" xfId="21558"/>
    <cellStyle name="Comma 3 21 2 4" xfId="25990"/>
    <cellStyle name="Comma 3 21 3" xfId="19174"/>
    <cellStyle name="Comma 3 21 3 2" xfId="23602"/>
    <cellStyle name="Comma 3 21 3 3" xfId="28034"/>
    <cellStyle name="Comma 3 21 4" xfId="21390"/>
    <cellStyle name="Comma 3 21 5" xfId="25822"/>
    <cellStyle name="Comma 3 21_Previous P&amp;L" xfId="13161"/>
    <cellStyle name="Comma 3 22" xfId="1332"/>
    <cellStyle name="Comma 3 22 2" xfId="7229"/>
    <cellStyle name="Comma 3 22 2 2" xfId="19343"/>
    <cellStyle name="Comma 3 22 2 2 2" xfId="23771"/>
    <cellStyle name="Comma 3 22 2 2 3" xfId="28203"/>
    <cellStyle name="Comma 3 22 2 3" xfId="21559"/>
    <cellStyle name="Comma 3 22 2 4" xfId="25991"/>
    <cellStyle name="Comma 3 22 3" xfId="19175"/>
    <cellStyle name="Comma 3 22 3 2" xfId="23603"/>
    <cellStyle name="Comma 3 22 3 3" xfId="28035"/>
    <cellStyle name="Comma 3 22 4" xfId="21391"/>
    <cellStyle name="Comma 3 22 5" xfId="25823"/>
    <cellStyle name="Comma 3 22_Previous P&amp;L" xfId="13750"/>
    <cellStyle name="Comma 3 23" xfId="1333"/>
    <cellStyle name="Comma 3 23 2" xfId="7230"/>
    <cellStyle name="Comma 3 23 2 2" xfId="19344"/>
    <cellStyle name="Comma 3 23 2 2 2" xfId="23772"/>
    <cellStyle name="Comma 3 23 2 2 3" xfId="28204"/>
    <cellStyle name="Comma 3 23 2 3" xfId="21560"/>
    <cellStyle name="Comma 3 23 2 4" xfId="25992"/>
    <cellStyle name="Comma 3 23 3" xfId="19176"/>
    <cellStyle name="Comma 3 23 3 2" xfId="23604"/>
    <cellStyle name="Comma 3 23 3 3" xfId="28036"/>
    <cellStyle name="Comma 3 23 4" xfId="21392"/>
    <cellStyle name="Comma 3 23 5" xfId="25824"/>
    <cellStyle name="Comma 3 23_Previous P&amp;L" xfId="15864"/>
    <cellStyle name="Comma 3 24" xfId="1334"/>
    <cellStyle name="Comma 3 24 2" xfId="7231"/>
    <cellStyle name="Comma 3 24 2 2" xfId="19345"/>
    <cellStyle name="Comma 3 24 2 2 2" xfId="23773"/>
    <cellStyle name="Comma 3 24 2 2 3" xfId="28205"/>
    <cellStyle name="Comma 3 24 2 3" xfId="21561"/>
    <cellStyle name="Comma 3 24 2 4" xfId="25993"/>
    <cellStyle name="Comma 3 24 3" xfId="19177"/>
    <cellStyle name="Comma 3 24 3 2" xfId="23605"/>
    <cellStyle name="Comma 3 24 3 3" xfId="28037"/>
    <cellStyle name="Comma 3 24 4" xfId="21393"/>
    <cellStyle name="Comma 3 24 5" xfId="25825"/>
    <cellStyle name="Comma 3 24_Previous P&amp;L" xfId="14769"/>
    <cellStyle name="Comma 3 25" xfId="1335"/>
    <cellStyle name="Comma 3 25 2" xfId="7232"/>
    <cellStyle name="Comma 3 25 2 2" xfId="19346"/>
    <cellStyle name="Comma 3 25 2 2 2" xfId="23774"/>
    <cellStyle name="Comma 3 25 2 2 3" xfId="28206"/>
    <cellStyle name="Comma 3 25 2 3" xfId="21562"/>
    <cellStyle name="Comma 3 25 2 4" xfId="25994"/>
    <cellStyle name="Comma 3 25 3" xfId="19178"/>
    <cellStyle name="Comma 3 25 3 2" xfId="23606"/>
    <cellStyle name="Comma 3 25 3 3" xfId="28038"/>
    <cellStyle name="Comma 3 25 4" xfId="21394"/>
    <cellStyle name="Comma 3 25 5" xfId="25826"/>
    <cellStyle name="Comma 3 25_Previous P&amp;L" xfId="14628"/>
    <cellStyle name="Comma 3 26" xfId="1336"/>
    <cellStyle name="Comma 3 26 2" xfId="7233"/>
    <cellStyle name="Comma 3 26 2 2" xfId="19347"/>
    <cellStyle name="Comma 3 26 2 2 2" xfId="23775"/>
    <cellStyle name="Comma 3 26 2 2 3" xfId="28207"/>
    <cellStyle name="Comma 3 26 2 3" xfId="21563"/>
    <cellStyle name="Comma 3 26 2 4" xfId="25995"/>
    <cellStyle name="Comma 3 26 3" xfId="19179"/>
    <cellStyle name="Comma 3 26 3 2" xfId="23607"/>
    <cellStyle name="Comma 3 26 3 3" xfId="28039"/>
    <cellStyle name="Comma 3 26 4" xfId="21395"/>
    <cellStyle name="Comma 3 26 5" xfId="25827"/>
    <cellStyle name="Comma 3 26_Previous P&amp;L" xfId="15834"/>
    <cellStyle name="Comma 3 27" xfId="1337"/>
    <cellStyle name="Comma 3 27 2" xfId="7234"/>
    <cellStyle name="Comma 3 27 2 2" xfId="19348"/>
    <cellStyle name="Comma 3 27 2 2 2" xfId="23776"/>
    <cellStyle name="Comma 3 27 2 2 3" xfId="28208"/>
    <cellStyle name="Comma 3 27 2 3" xfId="21564"/>
    <cellStyle name="Comma 3 27 2 4" xfId="25996"/>
    <cellStyle name="Comma 3 27 3" xfId="19180"/>
    <cellStyle name="Comma 3 27 3 2" xfId="23608"/>
    <cellStyle name="Comma 3 27 3 3" xfId="28040"/>
    <cellStyle name="Comma 3 27 4" xfId="21396"/>
    <cellStyle name="Comma 3 27 5" xfId="25828"/>
    <cellStyle name="Comma 3 27_Previous P&amp;L" xfId="13617"/>
    <cellStyle name="Comma 3 28" xfId="1338"/>
    <cellStyle name="Comma 3 28 2" xfId="7235"/>
    <cellStyle name="Comma 3 28 2 2" xfId="19349"/>
    <cellStyle name="Comma 3 28 2 2 2" xfId="23777"/>
    <cellStyle name="Comma 3 28 2 2 3" xfId="28209"/>
    <cellStyle name="Comma 3 28 2 3" xfId="21565"/>
    <cellStyle name="Comma 3 28 2 4" xfId="25997"/>
    <cellStyle name="Comma 3 28 3" xfId="19181"/>
    <cellStyle name="Comma 3 28 3 2" xfId="23609"/>
    <cellStyle name="Comma 3 28 3 3" xfId="28041"/>
    <cellStyle name="Comma 3 28 4" xfId="21397"/>
    <cellStyle name="Comma 3 28 5" xfId="25829"/>
    <cellStyle name="Comma 3 28_Previous P&amp;L" xfId="13574"/>
    <cellStyle name="Comma 3 29" xfId="1339"/>
    <cellStyle name="Comma 3 29 2" xfId="7236"/>
    <cellStyle name="Comma 3 29 2 2" xfId="19350"/>
    <cellStyle name="Comma 3 29 2 2 2" xfId="23778"/>
    <cellStyle name="Comma 3 29 2 2 3" xfId="28210"/>
    <cellStyle name="Comma 3 29 2 3" xfId="21566"/>
    <cellStyle name="Comma 3 29 2 4" xfId="25998"/>
    <cellStyle name="Comma 3 29 3" xfId="19182"/>
    <cellStyle name="Comma 3 29 3 2" xfId="23610"/>
    <cellStyle name="Comma 3 29 3 3" xfId="28042"/>
    <cellStyle name="Comma 3 29 4" xfId="21398"/>
    <cellStyle name="Comma 3 29 5" xfId="25830"/>
    <cellStyle name="Comma 3 29_Previous P&amp;L" xfId="17675"/>
    <cellStyle name="Comma 3 3" xfId="1340"/>
    <cellStyle name="Comma 3 3 2" xfId="7237"/>
    <cellStyle name="Comma 3 3 2 2" xfId="19351"/>
    <cellStyle name="Comma 3 3 2 2 2" xfId="23779"/>
    <cellStyle name="Comma 3 3 2 2 3" xfId="28211"/>
    <cellStyle name="Comma 3 3 2 3" xfId="21567"/>
    <cellStyle name="Comma 3 3 2 4" xfId="25999"/>
    <cellStyle name="Comma 3 3 3" xfId="19183"/>
    <cellStyle name="Comma 3 3 3 2" xfId="23611"/>
    <cellStyle name="Comma 3 3 3 3" xfId="28043"/>
    <cellStyle name="Comma 3 3 4" xfId="21399"/>
    <cellStyle name="Comma 3 3 5" xfId="25831"/>
    <cellStyle name="Comma 3 3_Previous P&amp;L" xfId="17697"/>
    <cellStyle name="Comma 3 30" xfId="1341"/>
    <cellStyle name="Comma 3 30 2" xfId="7238"/>
    <cellStyle name="Comma 3 30 2 2" xfId="19352"/>
    <cellStyle name="Comma 3 30 2 2 2" xfId="23780"/>
    <cellStyle name="Comma 3 30 2 2 3" xfId="28212"/>
    <cellStyle name="Comma 3 30 2 3" xfId="21568"/>
    <cellStyle name="Comma 3 30 2 4" xfId="26000"/>
    <cellStyle name="Comma 3 30 3" xfId="19184"/>
    <cellStyle name="Comma 3 30 3 2" xfId="23612"/>
    <cellStyle name="Comma 3 30 3 3" xfId="28044"/>
    <cellStyle name="Comma 3 30 4" xfId="21400"/>
    <cellStyle name="Comma 3 30 5" xfId="25832"/>
    <cellStyle name="Comma 3 30_Previous P&amp;L" xfId="16850"/>
    <cellStyle name="Comma 3 31" xfId="1342"/>
    <cellStyle name="Comma 3 31 2" xfId="7239"/>
    <cellStyle name="Comma 3 31 2 2" xfId="19353"/>
    <cellStyle name="Comma 3 31 2 2 2" xfId="23781"/>
    <cellStyle name="Comma 3 31 2 2 3" xfId="28213"/>
    <cellStyle name="Comma 3 31 2 3" xfId="21569"/>
    <cellStyle name="Comma 3 31 2 4" xfId="26001"/>
    <cellStyle name="Comma 3 31 3" xfId="19185"/>
    <cellStyle name="Comma 3 31 3 2" xfId="23613"/>
    <cellStyle name="Comma 3 31 3 3" xfId="28045"/>
    <cellStyle name="Comma 3 31 4" xfId="21401"/>
    <cellStyle name="Comma 3 31 5" xfId="25833"/>
    <cellStyle name="Comma 3 31_Previous P&amp;L" xfId="13304"/>
    <cellStyle name="Comma 3 32" xfId="1343"/>
    <cellStyle name="Comma 3 32 2" xfId="7240"/>
    <cellStyle name="Comma 3 32 2 2" xfId="19354"/>
    <cellStyle name="Comma 3 32 2 2 2" xfId="23782"/>
    <cellStyle name="Comma 3 32 2 2 3" xfId="28214"/>
    <cellStyle name="Comma 3 32 2 3" xfId="21570"/>
    <cellStyle name="Comma 3 32 2 4" xfId="26002"/>
    <cellStyle name="Comma 3 32 3" xfId="19186"/>
    <cellStyle name="Comma 3 32 3 2" xfId="23614"/>
    <cellStyle name="Comma 3 32 3 3" xfId="28046"/>
    <cellStyle name="Comma 3 32 4" xfId="21402"/>
    <cellStyle name="Comma 3 32 5" xfId="25834"/>
    <cellStyle name="Comma 3 32_Previous P&amp;L" xfId="16424"/>
    <cellStyle name="Comma 3 33" xfId="1344"/>
    <cellStyle name="Comma 3 33 2" xfId="7241"/>
    <cellStyle name="Comma 3 33 2 2" xfId="19355"/>
    <cellStyle name="Comma 3 33 2 2 2" xfId="23783"/>
    <cellStyle name="Comma 3 33 2 2 3" xfId="28215"/>
    <cellStyle name="Comma 3 33 2 3" xfId="21571"/>
    <cellStyle name="Comma 3 33 2 4" xfId="26003"/>
    <cellStyle name="Comma 3 33 3" xfId="19187"/>
    <cellStyle name="Comma 3 33 3 2" xfId="23615"/>
    <cellStyle name="Comma 3 33 3 3" xfId="28047"/>
    <cellStyle name="Comma 3 33 4" xfId="21403"/>
    <cellStyle name="Comma 3 33 5" xfId="25835"/>
    <cellStyle name="Comma 3 33_Previous P&amp;L" xfId="17077"/>
    <cellStyle name="Comma 3 34" xfId="1345"/>
    <cellStyle name="Comma 3 34 2" xfId="7242"/>
    <cellStyle name="Comma 3 34 2 2" xfId="19356"/>
    <cellStyle name="Comma 3 34 2 2 2" xfId="23784"/>
    <cellStyle name="Comma 3 34 2 2 3" xfId="28216"/>
    <cellStyle name="Comma 3 34 2 3" xfId="21572"/>
    <cellStyle name="Comma 3 34 2 4" xfId="26004"/>
    <cellStyle name="Comma 3 34 3" xfId="19188"/>
    <cellStyle name="Comma 3 34 3 2" xfId="23616"/>
    <cellStyle name="Comma 3 34 3 3" xfId="28048"/>
    <cellStyle name="Comma 3 34 4" xfId="21404"/>
    <cellStyle name="Comma 3 34 5" xfId="25836"/>
    <cellStyle name="Comma 3 34_Previous P&amp;L" xfId="17818"/>
    <cellStyle name="Comma 3 35" xfId="1346"/>
    <cellStyle name="Comma 3 35 2" xfId="7243"/>
    <cellStyle name="Comma 3 35 2 2" xfId="19357"/>
    <cellStyle name="Comma 3 35 2 2 2" xfId="23785"/>
    <cellStyle name="Comma 3 35 2 2 3" xfId="28217"/>
    <cellStyle name="Comma 3 35 2 3" xfId="21573"/>
    <cellStyle name="Comma 3 35 2 4" xfId="26005"/>
    <cellStyle name="Comma 3 35 3" xfId="19189"/>
    <cellStyle name="Comma 3 35 3 2" xfId="23617"/>
    <cellStyle name="Comma 3 35 3 3" xfId="28049"/>
    <cellStyle name="Comma 3 35 4" xfId="21405"/>
    <cellStyle name="Comma 3 35 5" xfId="25837"/>
    <cellStyle name="Comma 3 35_Previous P&amp;L" xfId="17240"/>
    <cellStyle name="Comma 3 36" xfId="1347"/>
    <cellStyle name="Comma 3 36 2" xfId="7244"/>
    <cellStyle name="Comma 3 36 2 2" xfId="19358"/>
    <cellStyle name="Comma 3 36 2 2 2" xfId="23786"/>
    <cellStyle name="Comma 3 36 2 2 3" xfId="28218"/>
    <cellStyle name="Comma 3 36 2 3" xfId="21574"/>
    <cellStyle name="Comma 3 36 2 4" xfId="26006"/>
    <cellStyle name="Comma 3 36 3" xfId="19190"/>
    <cellStyle name="Comma 3 36 3 2" xfId="23618"/>
    <cellStyle name="Comma 3 36 3 3" xfId="28050"/>
    <cellStyle name="Comma 3 36 4" xfId="21406"/>
    <cellStyle name="Comma 3 36 5" xfId="25838"/>
    <cellStyle name="Comma 3 36_Previous P&amp;L" xfId="12611"/>
    <cellStyle name="Comma 3 37" xfId="1348"/>
    <cellStyle name="Comma 3 37 2" xfId="7245"/>
    <cellStyle name="Comma 3 37 2 2" xfId="19359"/>
    <cellStyle name="Comma 3 37 2 2 2" xfId="23787"/>
    <cellStyle name="Comma 3 37 2 2 3" xfId="28219"/>
    <cellStyle name="Comma 3 37 2 3" xfId="21575"/>
    <cellStyle name="Comma 3 37 2 4" xfId="26007"/>
    <cellStyle name="Comma 3 37 3" xfId="19191"/>
    <cellStyle name="Comma 3 37 3 2" xfId="23619"/>
    <cellStyle name="Comma 3 37 3 3" xfId="28051"/>
    <cellStyle name="Comma 3 37 4" xfId="21407"/>
    <cellStyle name="Comma 3 37 5" xfId="25839"/>
    <cellStyle name="Comma 3 37_Previous P&amp;L" xfId="15456"/>
    <cellStyle name="Comma 3 38" xfId="1349"/>
    <cellStyle name="Comma 3 38 2" xfId="7246"/>
    <cellStyle name="Comma 3 38 2 2" xfId="19360"/>
    <cellStyle name="Comma 3 38 2 2 2" xfId="23788"/>
    <cellStyle name="Comma 3 38 2 2 3" xfId="28220"/>
    <cellStyle name="Comma 3 38 2 3" xfId="21576"/>
    <cellStyle name="Comma 3 38 2 4" xfId="26008"/>
    <cellStyle name="Comma 3 38 3" xfId="19192"/>
    <cellStyle name="Comma 3 38 3 2" xfId="23620"/>
    <cellStyle name="Comma 3 38 3 3" xfId="28052"/>
    <cellStyle name="Comma 3 38 4" xfId="21408"/>
    <cellStyle name="Comma 3 38 5" xfId="25840"/>
    <cellStyle name="Comma 3 38_Previous P&amp;L" xfId="16348"/>
    <cellStyle name="Comma 3 39" xfId="1350"/>
    <cellStyle name="Comma 3 39 2" xfId="7247"/>
    <cellStyle name="Comma 3 39 2 2" xfId="19361"/>
    <cellStyle name="Comma 3 39 2 2 2" xfId="23789"/>
    <cellStyle name="Comma 3 39 2 2 3" xfId="28221"/>
    <cellStyle name="Comma 3 39 2 3" xfId="21577"/>
    <cellStyle name="Comma 3 39 2 4" xfId="26009"/>
    <cellStyle name="Comma 3 39 3" xfId="19193"/>
    <cellStyle name="Comma 3 39 3 2" xfId="23621"/>
    <cellStyle name="Comma 3 39 3 3" xfId="28053"/>
    <cellStyle name="Comma 3 39 4" xfId="21409"/>
    <cellStyle name="Comma 3 39 5" xfId="25841"/>
    <cellStyle name="Comma 3 39_Previous P&amp;L" xfId="13200"/>
    <cellStyle name="Comma 3 4" xfId="1351"/>
    <cellStyle name="Comma 3 4 2" xfId="7248"/>
    <cellStyle name="Comma 3 4 2 2" xfId="19362"/>
    <cellStyle name="Comma 3 4 2 2 2" xfId="23790"/>
    <cellStyle name="Comma 3 4 2 2 3" xfId="28222"/>
    <cellStyle name="Comma 3 4 2 3" xfId="21578"/>
    <cellStyle name="Comma 3 4 2 4" xfId="26010"/>
    <cellStyle name="Comma 3 4 3" xfId="19194"/>
    <cellStyle name="Comma 3 4 3 2" xfId="23622"/>
    <cellStyle name="Comma 3 4 3 3" xfId="28054"/>
    <cellStyle name="Comma 3 4 4" xfId="21410"/>
    <cellStyle name="Comma 3 4 5" xfId="25842"/>
    <cellStyle name="Comma 3 4_Previous P&amp;L" xfId="16644"/>
    <cellStyle name="Comma 3 40" xfId="1352"/>
    <cellStyle name="Comma 3 40 2" xfId="7249"/>
    <cellStyle name="Comma 3 40 2 2" xfId="19363"/>
    <cellStyle name="Comma 3 40 2 2 2" xfId="23791"/>
    <cellStyle name="Comma 3 40 2 2 3" xfId="28223"/>
    <cellStyle name="Comma 3 40 2 3" xfId="21579"/>
    <cellStyle name="Comma 3 40 2 4" xfId="26011"/>
    <cellStyle name="Comma 3 40 3" xfId="19195"/>
    <cellStyle name="Comma 3 40 3 2" xfId="23623"/>
    <cellStyle name="Comma 3 40 3 3" xfId="28055"/>
    <cellStyle name="Comma 3 40 4" xfId="21411"/>
    <cellStyle name="Comma 3 40 5" xfId="25843"/>
    <cellStyle name="Comma 3 40_Previous P&amp;L" xfId="17618"/>
    <cellStyle name="Comma 3 41" xfId="1353"/>
    <cellStyle name="Comma 3 41 2" xfId="7250"/>
    <cellStyle name="Comma 3 41 2 2" xfId="19364"/>
    <cellStyle name="Comma 3 41 2 2 2" xfId="23792"/>
    <cellStyle name="Comma 3 41 2 2 3" xfId="28224"/>
    <cellStyle name="Comma 3 41 2 3" xfId="21580"/>
    <cellStyle name="Comma 3 41 2 4" xfId="26012"/>
    <cellStyle name="Comma 3 41 3" xfId="19196"/>
    <cellStyle name="Comma 3 41 3 2" xfId="23624"/>
    <cellStyle name="Comma 3 41 3 3" xfId="28056"/>
    <cellStyle name="Comma 3 41 4" xfId="21412"/>
    <cellStyle name="Comma 3 41 5" xfId="25844"/>
    <cellStyle name="Comma 3 41_Previous P&amp;L" xfId="13524"/>
    <cellStyle name="Comma 3 42" xfId="1354"/>
    <cellStyle name="Comma 3 42 2" xfId="7251"/>
    <cellStyle name="Comma 3 42 2 2" xfId="19365"/>
    <cellStyle name="Comma 3 42 2 2 2" xfId="23793"/>
    <cellStyle name="Comma 3 42 2 2 3" xfId="28225"/>
    <cellStyle name="Comma 3 42 2 3" xfId="21581"/>
    <cellStyle name="Comma 3 42 2 4" xfId="26013"/>
    <cellStyle name="Comma 3 42 3" xfId="19197"/>
    <cellStyle name="Comma 3 42 3 2" xfId="23625"/>
    <cellStyle name="Comma 3 42 3 3" xfId="28057"/>
    <cellStyle name="Comma 3 42 4" xfId="21413"/>
    <cellStyle name="Comma 3 42 5" xfId="25845"/>
    <cellStyle name="Comma 3 42_Previous P&amp;L" xfId="15275"/>
    <cellStyle name="Comma 3 43" xfId="1355"/>
    <cellStyle name="Comma 3 43 2" xfId="7252"/>
    <cellStyle name="Comma 3 43 2 2" xfId="19366"/>
    <cellStyle name="Comma 3 43 2 2 2" xfId="23794"/>
    <cellStyle name="Comma 3 43 2 2 3" xfId="28226"/>
    <cellStyle name="Comma 3 43 2 3" xfId="21582"/>
    <cellStyle name="Comma 3 43 2 4" xfId="26014"/>
    <cellStyle name="Comma 3 43 3" xfId="19198"/>
    <cellStyle name="Comma 3 43 3 2" xfId="23626"/>
    <cellStyle name="Comma 3 43 3 3" xfId="28058"/>
    <cellStyle name="Comma 3 43 4" xfId="21414"/>
    <cellStyle name="Comma 3 43 5" xfId="25846"/>
    <cellStyle name="Comma 3 43_Previous P&amp;L" xfId="13481"/>
    <cellStyle name="Comma 3 44" xfId="1356"/>
    <cellStyle name="Comma 3 44 2" xfId="7253"/>
    <cellStyle name="Comma 3 44 2 2" xfId="19367"/>
    <cellStyle name="Comma 3 44 2 2 2" xfId="23795"/>
    <cellStyle name="Comma 3 44 2 2 3" xfId="28227"/>
    <cellStyle name="Comma 3 44 2 3" xfId="21583"/>
    <cellStyle name="Comma 3 44 2 4" xfId="26015"/>
    <cellStyle name="Comma 3 44 3" xfId="19199"/>
    <cellStyle name="Comma 3 44 3 2" xfId="23627"/>
    <cellStyle name="Comma 3 44 3 3" xfId="28059"/>
    <cellStyle name="Comma 3 44 4" xfId="21415"/>
    <cellStyle name="Comma 3 44 5" xfId="25847"/>
    <cellStyle name="Comma 3 44_Previous P&amp;L" xfId="15954"/>
    <cellStyle name="Comma 3 45" xfId="1357"/>
    <cellStyle name="Comma 3 45 2" xfId="7254"/>
    <cellStyle name="Comma 3 45 2 2" xfId="19368"/>
    <cellStyle name="Comma 3 45 2 2 2" xfId="23796"/>
    <cellStyle name="Comma 3 45 2 2 3" xfId="28228"/>
    <cellStyle name="Comma 3 45 2 3" xfId="21584"/>
    <cellStyle name="Comma 3 45 2 4" xfId="26016"/>
    <cellStyle name="Comma 3 45 3" xfId="19200"/>
    <cellStyle name="Comma 3 45 3 2" xfId="23628"/>
    <cellStyle name="Comma 3 45 3 3" xfId="28060"/>
    <cellStyle name="Comma 3 45 4" xfId="21416"/>
    <cellStyle name="Comma 3 45 5" xfId="25848"/>
    <cellStyle name="Comma 3 45_Previous P&amp;L" xfId="12802"/>
    <cellStyle name="Comma 3 46" xfId="1358"/>
    <cellStyle name="Comma 3 46 2" xfId="7255"/>
    <cellStyle name="Comma 3 46 2 2" xfId="19369"/>
    <cellStyle name="Comma 3 46 2 2 2" xfId="23797"/>
    <cellStyle name="Comma 3 46 2 2 3" xfId="28229"/>
    <cellStyle name="Comma 3 46 2 3" xfId="21585"/>
    <cellStyle name="Comma 3 46 2 4" xfId="26017"/>
    <cellStyle name="Comma 3 46 3" xfId="19201"/>
    <cellStyle name="Comma 3 46 3 2" xfId="23629"/>
    <cellStyle name="Comma 3 46 3 3" xfId="28061"/>
    <cellStyle name="Comma 3 46 4" xfId="21417"/>
    <cellStyle name="Comma 3 46 5" xfId="25849"/>
    <cellStyle name="Comma 3 46_Previous P&amp;L" xfId="16757"/>
    <cellStyle name="Comma 3 47" xfId="1359"/>
    <cellStyle name="Comma 3 47 2" xfId="7256"/>
    <cellStyle name="Comma 3 47 2 2" xfId="19370"/>
    <cellStyle name="Comma 3 47 2 2 2" xfId="23798"/>
    <cellStyle name="Comma 3 47 2 2 3" xfId="28230"/>
    <cellStyle name="Comma 3 47 2 3" xfId="21586"/>
    <cellStyle name="Comma 3 47 2 4" xfId="26018"/>
    <cellStyle name="Comma 3 47 3" xfId="19202"/>
    <cellStyle name="Comma 3 47 3 2" xfId="23630"/>
    <cellStyle name="Comma 3 47 3 3" xfId="28062"/>
    <cellStyle name="Comma 3 47 4" xfId="21418"/>
    <cellStyle name="Comma 3 47 5" xfId="25850"/>
    <cellStyle name="Comma 3 47_Previous P&amp;L" xfId="13594"/>
    <cellStyle name="Comma 3 48" xfId="1360"/>
    <cellStyle name="Comma 3 48 2" xfId="7257"/>
    <cellStyle name="Comma 3 48 2 2" xfId="19371"/>
    <cellStyle name="Comma 3 48 2 2 2" xfId="23799"/>
    <cellStyle name="Comma 3 48 2 2 3" xfId="28231"/>
    <cellStyle name="Comma 3 48 2 3" xfId="21587"/>
    <cellStyle name="Comma 3 48 2 4" xfId="26019"/>
    <cellStyle name="Comma 3 48 3" xfId="19203"/>
    <cellStyle name="Comma 3 48 3 2" xfId="23631"/>
    <cellStyle name="Comma 3 48 3 3" xfId="28063"/>
    <cellStyle name="Comma 3 48 4" xfId="21419"/>
    <cellStyle name="Comma 3 48 5" xfId="25851"/>
    <cellStyle name="Comma 3 48_Previous P&amp;L" xfId="15307"/>
    <cellStyle name="Comma 3 49" xfId="1361"/>
    <cellStyle name="Comma 3 49 2" xfId="7258"/>
    <cellStyle name="Comma 3 49 2 2" xfId="19372"/>
    <cellStyle name="Comma 3 49 2 2 2" xfId="23800"/>
    <cellStyle name="Comma 3 49 2 2 3" xfId="28232"/>
    <cellStyle name="Comma 3 49 2 3" xfId="21588"/>
    <cellStyle name="Comma 3 49 2 4" xfId="26020"/>
    <cellStyle name="Comma 3 49 3" xfId="19204"/>
    <cellStyle name="Comma 3 49 3 2" xfId="23632"/>
    <cellStyle name="Comma 3 49 3 3" xfId="28064"/>
    <cellStyle name="Comma 3 49 4" xfId="21420"/>
    <cellStyle name="Comma 3 49 5" xfId="25852"/>
    <cellStyle name="Comma 3 49_Previous P&amp;L" xfId="14529"/>
    <cellStyle name="Comma 3 5" xfId="1362"/>
    <cellStyle name="Comma 3 5 2" xfId="7259"/>
    <cellStyle name="Comma 3 5 2 2" xfId="19373"/>
    <cellStyle name="Comma 3 5 2 2 2" xfId="23801"/>
    <cellStyle name="Comma 3 5 2 2 3" xfId="28233"/>
    <cellStyle name="Comma 3 5 2 3" xfId="21589"/>
    <cellStyle name="Comma 3 5 2 4" xfId="26021"/>
    <cellStyle name="Comma 3 5 3" xfId="19205"/>
    <cellStyle name="Comma 3 5 3 2" xfId="23633"/>
    <cellStyle name="Comma 3 5 3 3" xfId="28065"/>
    <cellStyle name="Comma 3 5 4" xfId="21421"/>
    <cellStyle name="Comma 3 5 5" xfId="25853"/>
    <cellStyle name="Comma 3 5_Previous P&amp;L" xfId="17192"/>
    <cellStyle name="Comma 3 50" xfId="1363"/>
    <cellStyle name="Comma 3 50 2" xfId="7260"/>
    <cellStyle name="Comma 3 50 2 2" xfId="19374"/>
    <cellStyle name="Comma 3 50 2 2 2" xfId="23802"/>
    <cellStyle name="Comma 3 50 2 2 3" xfId="28234"/>
    <cellStyle name="Comma 3 50 2 3" xfId="21590"/>
    <cellStyle name="Comma 3 50 2 4" xfId="26022"/>
    <cellStyle name="Comma 3 50 3" xfId="19206"/>
    <cellStyle name="Comma 3 50 3 2" xfId="23634"/>
    <cellStyle name="Comma 3 50 3 3" xfId="28066"/>
    <cellStyle name="Comma 3 50 4" xfId="21422"/>
    <cellStyle name="Comma 3 50 5" xfId="25854"/>
    <cellStyle name="Comma 3 50_Previous P&amp;L" xfId="14085"/>
    <cellStyle name="Comma 3 51" xfId="1364"/>
    <cellStyle name="Comma 3 51 2" xfId="7261"/>
    <cellStyle name="Comma 3 51 2 2" xfId="19375"/>
    <cellStyle name="Comma 3 51 2 2 2" xfId="23803"/>
    <cellStyle name="Comma 3 51 2 2 3" xfId="28235"/>
    <cellStyle name="Comma 3 51 2 3" xfId="21591"/>
    <cellStyle name="Comma 3 51 2 4" xfId="26023"/>
    <cellStyle name="Comma 3 51 3" xfId="19207"/>
    <cellStyle name="Comma 3 51 3 2" xfId="23635"/>
    <cellStyle name="Comma 3 51 3 3" xfId="28067"/>
    <cellStyle name="Comma 3 51 4" xfId="21423"/>
    <cellStyle name="Comma 3 51 5" xfId="25855"/>
    <cellStyle name="Comma 3 51_Previous P&amp;L" xfId="16007"/>
    <cellStyle name="Comma 3 52" xfId="1365"/>
    <cellStyle name="Comma 3 52 2" xfId="7262"/>
    <cellStyle name="Comma 3 52 2 2" xfId="19376"/>
    <cellStyle name="Comma 3 52 2 2 2" xfId="23804"/>
    <cellStyle name="Comma 3 52 2 2 3" xfId="28236"/>
    <cellStyle name="Comma 3 52 2 3" xfId="21592"/>
    <cellStyle name="Comma 3 52 2 4" xfId="26024"/>
    <cellStyle name="Comma 3 52 3" xfId="19208"/>
    <cellStyle name="Comma 3 52 3 2" xfId="23636"/>
    <cellStyle name="Comma 3 52 3 3" xfId="28068"/>
    <cellStyle name="Comma 3 52 4" xfId="21424"/>
    <cellStyle name="Comma 3 52 5" xfId="25856"/>
    <cellStyle name="Comma 3 52_Previous P&amp;L" xfId="14203"/>
    <cellStyle name="Comma 3 53" xfId="1366"/>
    <cellStyle name="Comma 3 53 2" xfId="7263"/>
    <cellStyle name="Comma 3 53 2 2" xfId="19377"/>
    <cellStyle name="Comma 3 53 2 2 2" xfId="23805"/>
    <cellStyle name="Comma 3 53 2 2 3" xfId="28237"/>
    <cellStyle name="Comma 3 53 2 3" xfId="21593"/>
    <cellStyle name="Comma 3 53 2 4" xfId="26025"/>
    <cellStyle name="Comma 3 53 3" xfId="19209"/>
    <cellStyle name="Comma 3 53 3 2" xfId="23637"/>
    <cellStyle name="Comma 3 53 3 3" xfId="28069"/>
    <cellStyle name="Comma 3 53 4" xfId="21425"/>
    <cellStyle name="Comma 3 53 5" xfId="25857"/>
    <cellStyle name="Comma 3 53_Previous P&amp;L" xfId="14362"/>
    <cellStyle name="Comma 3 54" xfId="1367"/>
    <cellStyle name="Comma 3 54 2" xfId="7264"/>
    <cellStyle name="Comma 3 54 2 2" xfId="19378"/>
    <cellStyle name="Comma 3 54 2 2 2" xfId="23806"/>
    <cellStyle name="Comma 3 54 2 2 3" xfId="28238"/>
    <cellStyle name="Comma 3 54 2 3" xfId="21594"/>
    <cellStyle name="Comma 3 54 2 4" xfId="26026"/>
    <cellStyle name="Comma 3 54 3" xfId="19210"/>
    <cellStyle name="Comma 3 54 3 2" xfId="23638"/>
    <cellStyle name="Comma 3 54 3 3" xfId="28070"/>
    <cellStyle name="Comma 3 54 4" xfId="21426"/>
    <cellStyle name="Comma 3 54 5" xfId="25858"/>
    <cellStyle name="Comma 3 54_Previous P&amp;L" xfId="16317"/>
    <cellStyle name="Comma 3 55" xfId="1368"/>
    <cellStyle name="Comma 3 55 2" xfId="7265"/>
    <cellStyle name="Comma 3 55 2 2" xfId="19379"/>
    <cellStyle name="Comma 3 55 2 2 2" xfId="23807"/>
    <cellStyle name="Comma 3 55 2 2 3" xfId="28239"/>
    <cellStyle name="Comma 3 55 2 3" xfId="21595"/>
    <cellStyle name="Comma 3 55 2 4" xfId="26027"/>
    <cellStyle name="Comma 3 55 3" xfId="19211"/>
    <cellStyle name="Comma 3 55 3 2" xfId="23639"/>
    <cellStyle name="Comma 3 55 3 3" xfId="28071"/>
    <cellStyle name="Comma 3 55 4" xfId="21427"/>
    <cellStyle name="Comma 3 55 5" xfId="25859"/>
    <cellStyle name="Comma 3 55_Previous P&amp;L" xfId="15960"/>
    <cellStyle name="Comma 3 56" xfId="1369"/>
    <cellStyle name="Comma 3 56 2" xfId="7266"/>
    <cellStyle name="Comma 3 56 2 2" xfId="19380"/>
    <cellStyle name="Comma 3 56 2 2 2" xfId="23808"/>
    <cellStyle name="Comma 3 56 2 2 3" xfId="28240"/>
    <cellStyle name="Comma 3 56 2 3" xfId="21596"/>
    <cellStyle name="Comma 3 56 2 4" xfId="26028"/>
    <cellStyle name="Comma 3 56 3" xfId="19212"/>
    <cellStyle name="Comma 3 56 3 2" xfId="23640"/>
    <cellStyle name="Comma 3 56 3 3" xfId="28072"/>
    <cellStyle name="Comma 3 56 4" xfId="21428"/>
    <cellStyle name="Comma 3 56 5" xfId="25860"/>
    <cellStyle name="Comma 3 56_Previous P&amp;L" xfId="15377"/>
    <cellStyle name="Comma 3 57" xfId="1370"/>
    <cellStyle name="Comma 3 57 2" xfId="7267"/>
    <cellStyle name="Comma 3 57 2 2" xfId="19381"/>
    <cellStyle name="Comma 3 57 2 2 2" xfId="23809"/>
    <cellStyle name="Comma 3 57 2 2 3" xfId="28241"/>
    <cellStyle name="Comma 3 57 2 3" xfId="21597"/>
    <cellStyle name="Comma 3 57 2 4" xfId="26029"/>
    <cellStyle name="Comma 3 57 3" xfId="19213"/>
    <cellStyle name="Comma 3 57 3 2" xfId="23641"/>
    <cellStyle name="Comma 3 57 3 3" xfId="28073"/>
    <cellStyle name="Comma 3 57 4" xfId="21429"/>
    <cellStyle name="Comma 3 57 5" xfId="25861"/>
    <cellStyle name="Comma 3 57_Previous P&amp;L" xfId="14996"/>
    <cellStyle name="Comma 3 58" xfId="1371"/>
    <cellStyle name="Comma 3 58 2" xfId="7268"/>
    <cellStyle name="Comma 3 58 2 2" xfId="19382"/>
    <cellStyle name="Comma 3 58 2 2 2" xfId="23810"/>
    <cellStyle name="Comma 3 58 2 2 3" xfId="28242"/>
    <cellStyle name="Comma 3 58 2 3" xfId="21598"/>
    <cellStyle name="Comma 3 58 2 4" xfId="26030"/>
    <cellStyle name="Comma 3 58 3" xfId="19214"/>
    <cellStyle name="Comma 3 58 3 2" xfId="23642"/>
    <cellStyle name="Comma 3 58 3 3" xfId="28074"/>
    <cellStyle name="Comma 3 58 4" xfId="21430"/>
    <cellStyle name="Comma 3 58 5" xfId="25862"/>
    <cellStyle name="Comma 3 58_Previous P&amp;L" xfId="17424"/>
    <cellStyle name="Comma 3 59" xfId="1372"/>
    <cellStyle name="Comma 3 59 2" xfId="7269"/>
    <cellStyle name="Comma 3 59 2 2" xfId="19383"/>
    <cellStyle name="Comma 3 59 2 2 2" xfId="23811"/>
    <cellStyle name="Comma 3 59 2 2 3" xfId="28243"/>
    <cellStyle name="Comma 3 59 2 3" xfId="21599"/>
    <cellStyle name="Comma 3 59 2 4" xfId="26031"/>
    <cellStyle name="Comma 3 59 3" xfId="19215"/>
    <cellStyle name="Comma 3 59 3 2" xfId="23643"/>
    <cellStyle name="Comma 3 59 3 3" xfId="28075"/>
    <cellStyle name="Comma 3 59 4" xfId="21431"/>
    <cellStyle name="Comma 3 59 5" xfId="25863"/>
    <cellStyle name="Comma 3 59_Previous P&amp;L" xfId="15371"/>
    <cellStyle name="Comma 3 6" xfId="1373"/>
    <cellStyle name="Comma 3 6 2" xfId="7270"/>
    <cellStyle name="Comma 3 6 2 2" xfId="19384"/>
    <cellStyle name="Comma 3 6 2 2 2" xfId="23812"/>
    <cellStyle name="Comma 3 6 2 2 3" xfId="28244"/>
    <cellStyle name="Comma 3 6 2 3" xfId="21600"/>
    <cellStyle name="Comma 3 6 2 4" xfId="26032"/>
    <cellStyle name="Comma 3 6 3" xfId="19216"/>
    <cellStyle name="Comma 3 6 3 2" xfId="23644"/>
    <cellStyle name="Comma 3 6 3 3" xfId="28076"/>
    <cellStyle name="Comma 3 6 4" xfId="21432"/>
    <cellStyle name="Comma 3 6 5" xfId="25864"/>
    <cellStyle name="Comma 3 6_Previous P&amp;L" xfId="15841"/>
    <cellStyle name="Comma 3 60" xfId="1374"/>
    <cellStyle name="Comma 3 60 2" xfId="7271"/>
    <cellStyle name="Comma 3 60 2 2" xfId="19385"/>
    <cellStyle name="Comma 3 60 2 2 2" xfId="23813"/>
    <cellStyle name="Comma 3 60 2 2 3" xfId="28245"/>
    <cellStyle name="Comma 3 60 2 3" xfId="21601"/>
    <cellStyle name="Comma 3 60 2 4" xfId="26033"/>
    <cellStyle name="Comma 3 60 3" xfId="19217"/>
    <cellStyle name="Comma 3 60 3 2" xfId="23645"/>
    <cellStyle name="Comma 3 60 3 3" xfId="28077"/>
    <cellStyle name="Comma 3 60 4" xfId="21433"/>
    <cellStyle name="Comma 3 60 5" xfId="25865"/>
    <cellStyle name="Comma 3 60_Previous P&amp;L" xfId="16921"/>
    <cellStyle name="Comma 3 61" xfId="1375"/>
    <cellStyle name="Comma 3 61 2" xfId="7272"/>
    <cellStyle name="Comma 3 61 2 2" xfId="19386"/>
    <cellStyle name="Comma 3 61 2 2 2" xfId="23814"/>
    <cellStyle name="Comma 3 61 2 2 3" xfId="28246"/>
    <cellStyle name="Comma 3 61 2 3" xfId="21602"/>
    <cellStyle name="Comma 3 61 2 4" xfId="26034"/>
    <cellStyle name="Comma 3 61 3" xfId="19218"/>
    <cellStyle name="Comma 3 61 3 2" xfId="23646"/>
    <cellStyle name="Comma 3 61 3 3" xfId="28078"/>
    <cellStyle name="Comma 3 61 4" xfId="21434"/>
    <cellStyle name="Comma 3 61 5" xfId="25866"/>
    <cellStyle name="Comma 3 61_Previous P&amp;L" xfId="13862"/>
    <cellStyle name="Comma 3 62" xfId="1376"/>
    <cellStyle name="Comma 3 62 2" xfId="7273"/>
    <cellStyle name="Comma 3 62 2 2" xfId="19387"/>
    <cellStyle name="Comma 3 62 2 2 2" xfId="23815"/>
    <cellStyle name="Comma 3 62 2 2 3" xfId="28247"/>
    <cellStyle name="Comma 3 62 2 3" xfId="21603"/>
    <cellStyle name="Comma 3 62 2 4" xfId="26035"/>
    <cellStyle name="Comma 3 62 3" xfId="19219"/>
    <cellStyle name="Comma 3 62 3 2" xfId="23647"/>
    <cellStyle name="Comma 3 62 3 3" xfId="28079"/>
    <cellStyle name="Comma 3 62 4" xfId="21435"/>
    <cellStyle name="Comma 3 62 5" xfId="25867"/>
    <cellStyle name="Comma 3 62_Previous P&amp;L" xfId="14333"/>
    <cellStyle name="Comma 3 63" xfId="1377"/>
    <cellStyle name="Comma 3 63 2" xfId="7274"/>
    <cellStyle name="Comma 3 63 2 2" xfId="19388"/>
    <cellStyle name="Comma 3 63 2 2 2" xfId="23816"/>
    <cellStyle name="Comma 3 63 2 2 3" xfId="28248"/>
    <cellStyle name="Comma 3 63 2 3" xfId="21604"/>
    <cellStyle name="Comma 3 63 2 4" xfId="26036"/>
    <cellStyle name="Comma 3 63 3" xfId="19220"/>
    <cellStyle name="Comma 3 63 3 2" xfId="23648"/>
    <cellStyle name="Comma 3 63 3 3" xfId="28080"/>
    <cellStyle name="Comma 3 63 4" xfId="21436"/>
    <cellStyle name="Comma 3 63 5" xfId="25868"/>
    <cellStyle name="Comma 3 63_Previous P&amp;L" xfId="17224"/>
    <cellStyle name="Comma 3 64" xfId="1378"/>
    <cellStyle name="Comma 3 64 2" xfId="7275"/>
    <cellStyle name="Comma 3 64 2 2" xfId="19389"/>
    <cellStyle name="Comma 3 64 2 2 2" xfId="23817"/>
    <cellStyle name="Comma 3 64 2 2 3" xfId="28249"/>
    <cellStyle name="Comma 3 64 2 3" xfId="21605"/>
    <cellStyle name="Comma 3 64 2 4" xfId="26037"/>
    <cellStyle name="Comma 3 64 3" xfId="19221"/>
    <cellStyle name="Comma 3 64 3 2" xfId="23649"/>
    <cellStyle name="Comma 3 64 3 3" xfId="28081"/>
    <cellStyle name="Comma 3 64 4" xfId="21437"/>
    <cellStyle name="Comma 3 64 5" xfId="25869"/>
    <cellStyle name="Comma 3 64_Previous P&amp;L" xfId="16552"/>
    <cellStyle name="Comma 3 65" xfId="1379"/>
    <cellStyle name="Comma 3 65 2" xfId="7276"/>
    <cellStyle name="Comma 3 65 2 2" xfId="19390"/>
    <cellStyle name="Comma 3 65 2 2 2" xfId="23818"/>
    <cellStyle name="Comma 3 65 2 2 3" xfId="28250"/>
    <cellStyle name="Comma 3 65 2 3" xfId="21606"/>
    <cellStyle name="Comma 3 65 2 4" xfId="26038"/>
    <cellStyle name="Comma 3 65 3" xfId="19222"/>
    <cellStyle name="Comma 3 65 3 2" xfId="23650"/>
    <cellStyle name="Comma 3 65 3 3" xfId="28082"/>
    <cellStyle name="Comma 3 65 4" xfId="21438"/>
    <cellStyle name="Comma 3 65 5" xfId="25870"/>
    <cellStyle name="Comma 3 65_Previous P&amp;L" xfId="17850"/>
    <cellStyle name="Comma 3 66" xfId="1380"/>
    <cellStyle name="Comma 3 66 2" xfId="7277"/>
    <cellStyle name="Comma 3 66 2 2" xfId="19391"/>
    <cellStyle name="Comma 3 66 2 2 2" xfId="23819"/>
    <cellStyle name="Comma 3 66 2 2 3" xfId="28251"/>
    <cellStyle name="Comma 3 66 2 3" xfId="21607"/>
    <cellStyle name="Comma 3 66 2 4" xfId="26039"/>
    <cellStyle name="Comma 3 66 3" xfId="19223"/>
    <cellStyle name="Comma 3 66 3 2" xfId="23651"/>
    <cellStyle name="Comma 3 66 3 3" xfId="28083"/>
    <cellStyle name="Comma 3 66 4" xfId="21439"/>
    <cellStyle name="Comma 3 66 5" xfId="25871"/>
    <cellStyle name="Comma 3 66_Previous P&amp;L" xfId="17730"/>
    <cellStyle name="Comma 3 67" xfId="1381"/>
    <cellStyle name="Comma 3 67 2" xfId="7278"/>
    <cellStyle name="Comma 3 67 2 2" xfId="19392"/>
    <cellStyle name="Comma 3 67 2 2 2" xfId="23820"/>
    <cellStyle name="Comma 3 67 2 2 3" xfId="28252"/>
    <cellStyle name="Comma 3 67 2 3" xfId="21608"/>
    <cellStyle name="Comma 3 67 2 4" xfId="26040"/>
    <cellStyle name="Comma 3 67 3" xfId="19224"/>
    <cellStyle name="Comma 3 67 3 2" xfId="23652"/>
    <cellStyle name="Comma 3 67 3 3" xfId="28084"/>
    <cellStyle name="Comma 3 67 4" xfId="21440"/>
    <cellStyle name="Comma 3 67 5" xfId="25872"/>
    <cellStyle name="Comma 3 67_Previous P&amp;L" xfId="16238"/>
    <cellStyle name="Comma 3 68" xfId="1382"/>
    <cellStyle name="Comma 3 68 2" xfId="7279"/>
    <cellStyle name="Comma 3 68 2 2" xfId="19393"/>
    <cellStyle name="Comma 3 68 2 2 2" xfId="23821"/>
    <cellStyle name="Comma 3 68 2 2 3" xfId="28253"/>
    <cellStyle name="Comma 3 68 2 3" xfId="21609"/>
    <cellStyle name="Comma 3 68 2 4" xfId="26041"/>
    <cellStyle name="Comma 3 68 3" xfId="19225"/>
    <cellStyle name="Comma 3 68 3 2" xfId="23653"/>
    <cellStyle name="Comma 3 68 3 3" xfId="28085"/>
    <cellStyle name="Comma 3 68 4" xfId="21441"/>
    <cellStyle name="Comma 3 68 5" xfId="25873"/>
    <cellStyle name="Comma 3 68_Previous P&amp;L" xfId="13844"/>
    <cellStyle name="Comma 3 69" xfId="1383"/>
    <cellStyle name="Comma 3 69 2" xfId="7280"/>
    <cellStyle name="Comma 3 69 2 2" xfId="19394"/>
    <cellStyle name="Comma 3 69 2 2 2" xfId="23822"/>
    <cellStyle name="Comma 3 69 2 2 3" xfId="28254"/>
    <cellStyle name="Comma 3 69 2 3" xfId="21610"/>
    <cellStyle name="Comma 3 69 2 4" xfId="26042"/>
    <cellStyle name="Comma 3 69 3" xfId="19226"/>
    <cellStyle name="Comma 3 69 3 2" xfId="23654"/>
    <cellStyle name="Comma 3 69 3 3" xfId="28086"/>
    <cellStyle name="Comma 3 69 4" xfId="21442"/>
    <cellStyle name="Comma 3 69 5" xfId="25874"/>
    <cellStyle name="Comma 3 69_Previous P&amp;L" xfId="14792"/>
    <cellStyle name="Comma 3 7" xfId="1384"/>
    <cellStyle name="Comma 3 7 2" xfId="7281"/>
    <cellStyle name="Comma 3 7 2 2" xfId="19395"/>
    <cellStyle name="Comma 3 7 2 2 2" xfId="23823"/>
    <cellStyle name="Comma 3 7 2 2 3" xfId="28255"/>
    <cellStyle name="Comma 3 7 2 3" xfId="21611"/>
    <cellStyle name="Comma 3 7 2 4" xfId="26043"/>
    <cellStyle name="Comma 3 7 3" xfId="19227"/>
    <cellStyle name="Comma 3 7 3 2" xfId="23655"/>
    <cellStyle name="Comma 3 7 3 3" xfId="28087"/>
    <cellStyle name="Comma 3 7 4" xfId="21443"/>
    <cellStyle name="Comma 3 7 5" xfId="25875"/>
    <cellStyle name="Comma 3 7_Previous P&amp;L" xfId="17667"/>
    <cellStyle name="Comma 3 70" xfId="1385"/>
    <cellStyle name="Comma 3 70 2" xfId="7282"/>
    <cellStyle name="Comma 3 70 2 2" xfId="19396"/>
    <cellStyle name="Comma 3 70 2 2 2" xfId="23824"/>
    <cellStyle name="Comma 3 70 2 2 3" xfId="28256"/>
    <cellStyle name="Comma 3 70 2 3" xfId="21612"/>
    <cellStyle name="Comma 3 70 2 4" xfId="26044"/>
    <cellStyle name="Comma 3 70 3" xfId="19228"/>
    <cellStyle name="Comma 3 70 3 2" xfId="23656"/>
    <cellStyle name="Comma 3 70 3 3" xfId="28088"/>
    <cellStyle name="Comma 3 70 4" xfId="21444"/>
    <cellStyle name="Comma 3 70 5" xfId="25876"/>
    <cellStyle name="Comma 3 70_Previous P&amp;L" xfId="14216"/>
    <cellStyle name="Comma 3 71" xfId="1386"/>
    <cellStyle name="Comma 3 71 2" xfId="7283"/>
    <cellStyle name="Comma 3 71 2 2" xfId="19397"/>
    <cellStyle name="Comma 3 71 2 2 2" xfId="23825"/>
    <cellStyle name="Comma 3 71 2 2 3" xfId="28257"/>
    <cellStyle name="Comma 3 71 2 3" xfId="21613"/>
    <cellStyle name="Comma 3 71 2 4" xfId="26045"/>
    <cellStyle name="Comma 3 71 3" xfId="19229"/>
    <cellStyle name="Comma 3 71 3 2" xfId="23657"/>
    <cellStyle name="Comma 3 71 3 3" xfId="28089"/>
    <cellStyle name="Comma 3 71 4" xfId="21445"/>
    <cellStyle name="Comma 3 71 5" xfId="25877"/>
    <cellStyle name="Comma 3 71_Previous P&amp;L" xfId="15887"/>
    <cellStyle name="Comma 3 72" xfId="1387"/>
    <cellStyle name="Comma 3 72 2" xfId="7284"/>
    <cellStyle name="Comma 3 72 2 2" xfId="19398"/>
    <cellStyle name="Comma 3 72 2 2 2" xfId="23826"/>
    <cellStyle name="Comma 3 72 2 2 3" xfId="28258"/>
    <cellStyle name="Comma 3 72 2 3" xfId="21614"/>
    <cellStyle name="Comma 3 72 2 4" xfId="26046"/>
    <cellStyle name="Comma 3 72 3" xfId="19230"/>
    <cellStyle name="Comma 3 72 3 2" xfId="23658"/>
    <cellStyle name="Comma 3 72 3 3" xfId="28090"/>
    <cellStyle name="Comma 3 72 4" xfId="21446"/>
    <cellStyle name="Comma 3 72 5" xfId="25878"/>
    <cellStyle name="Comma 3 72_Previous P&amp;L" xfId="16435"/>
    <cellStyle name="Comma 3 73" xfId="7285"/>
    <cellStyle name="Comma 3 73 2" xfId="19399"/>
    <cellStyle name="Comma 3 73 2 2" xfId="23827"/>
    <cellStyle name="Comma 3 73 2 3" xfId="28259"/>
    <cellStyle name="Comma 3 73 3" xfId="21615"/>
    <cellStyle name="Comma 3 73 4" xfId="26047"/>
    <cellStyle name="Comma 3 74" xfId="1318"/>
    <cellStyle name="Comma 3 74 2" xfId="21377"/>
    <cellStyle name="Comma 3 74 3" xfId="25809"/>
    <cellStyle name="Comma 3 75" xfId="19161"/>
    <cellStyle name="Comma 3 75 2" xfId="23589"/>
    <cellStyle name="Comma 3 75 3" xfId="28021"/>
    <cellStyle name="Comma 3 76" xfId="8"/>
    <cellStyle name="Comma 3 76 2" xfId="13"/>
    <cellStyle name="Comma 3 77" xfId="18"/>
    <cellStyle name="Comma 3 78" xfId="20127"/>
    <cellStyle name="Comma 3 79" xfId="24559"/>
    <cellStyle name="Comma 3 8" xfId="1388"/>
    <cellStyle name="Comma 3 8 2" xfId="7286"/>
    <cellStyle name="Comma 3 8 2 2" xfId="19400"/>
    <cellStyle name="Comma 3 8 2 2 2" xfId="23828"/>
    <cellStyle name="Comma 3 8 2 2 3" xfId="28260"/>
    <cellStyle name="Comma 3 8 2 3" xfId="21616"/>
    <cellStyle name="Comma 3 8 2 4" xfId="26048"/>
    <cellStyle name="Comma 3 8 3" xfId="19231"/>
    <cellStyle name="Comma 3 8 3 2" xfId="23659"/>
    <cellStyle name="Comma 3 8 3 3" xfId="28091"/>
    <cellStyle name="Comma 3 8 4" xfId="21447"/>
    <cellStyle name="Comma 3 8 5" xfId="25879"/>
    <cellStyle name="Comma 3 8_Previous P&amp;L" xfId="14171"/>
    <cellStyle name="Comma 3 80" xfId="12"/>
    <cellStyle name="Comma 3 9" xfId="1389"/>
    <cellStyle name="Comma 3 9 2" xfId="7287"/>
    <cellStyle name="Comma 3 9 2 2" xfId="19401"/>
    <cellStyle name="Comma 3 9 2 2 2" xfId="23829"/>
    <cellStyle name="Comma 3 9 2 2 3" xfId="28261"/>
    <cellStyle name="Comma 3 9 2 3" xfId="21617"/>
    <cellStyle name="Comma 3 9 2 4" xfId="26049"/>
    <cellStyle name="Comma 3 9 3" xfId="19232"/>
    <cellStyle name="Comma 3 9 3 2" xfId="23660"/>
    <cellStyle name="Comma 3 9 3 3" xfId="28092"/>
    <cellStyle name="Comma 3 9 4" xfId="21448"/>
    <cellStyle name="Comma 3 9 5" xfId="25880"/>
    <cellStyle name="Comma 3 9_Previous P&amp;L" xfId="14288"/>
    <cellStyle name="Comma 3_Previous P&amp;L" xfId="13769"/>
    <cellStyle name="Comma 30" xfId="1390"/>
    <cellStyle name="Comma 30 2" xfId="13165"/>
    <cellStyle name="Comma 30 2 2" xfId="20112"/>
    <cellStyle name="Comma 30 2 2 2" xfId="24540"/>
    <cellStyle name="Comma 30 2 2 3" xfId="28972"/>
    <cellStyle name="Comma 30 2 3" xfId="22327"/>
    <cellStyle name="Comma 30 2 4" xfId="26759"/>
    <cellStyle name="Comma 30 3" xfId="19233"/>
    <cellStyle name="Comma 30 3 2" xfId="23661"/>
    <cellStyle name="Comma 30 3 3" xfId="28093"/>
    <cellStyle name="Comma 30 4" xfId="21449"/>
    <cellStyle name="Comma 30 5" xfId="25881"/>
    <cellStyle name="Comma 31" xfId="1391"/>
    <cellStyle name="Comma 31 2" xfId="13166"/>
    <cellStyle name="Comma 31 2 2" xfId="20113"/>
    <cellStyle name="Comma 31 2 2 2" xfId="24541"/>
    <cellStyle name="Comma 31 2 2 3" xfId="28973"/>
    <cellStyle name="Comma 31 2 3" xfId="22328"/>
    <cellStyle name="Comma 31 2 4" xfId="26760"/>
    <cellStyle name="Comma 31 3" xfId="19234"/>
    <cellStyle name="Comma 31 3 2" xfId="23662"/>
    <cellStyle name="Comma 31 3 3" xfId="28094"/>
    <cellStyle name="Comma 31 4" xfId="21450"/>
    <cellStyle name="Comma 31 5" xfId="25882"/>
    <cellStyle name="Comma 32" xfId="1392"/>
    <cellStyle name="Comma 32 2" xfId="13167"/>
    <cellStyle name="Comma 32 2 2" xfId="20114"/>
    <cellStyle name="Comma 32 2 2 2" xfId="24542"/>
    <cellStyle name="Comma 32 2 2 3" xfId="28974"/>
    <cellStyle name="Comma 32 2 3" xfId="22329"/>
    <cellStyle name="Comma 32 2 4" xfId="26761"/>
    <cellStyle name="Comma 32 3" xfId="19235"/>
    <cellStyle name="Comma 32 3 2" xfId="23663"/>
    <cellStyle name="Comma 32 3 3" xfId="28095"/>
    <cellStyle name="Comma 32 4" xfId="21451"/>
    <cellStyle name="Comma 32 5" xfId="25883"/>
    <cellStyle name="Comma 33" xfId="1393"/>
    <cellStyle name="Comma 33 2" xfId="13168"/>
    <cellStyle name="Comma 33 2 2" xfId="20115"/>
    <cellStyle name="Comma 33 2 2 2" xfId="24543"/>
    <cellStyle name="Comma 33 2 2 3" xfId="28975"/>
    <cellStyle name="Comma 33 2 3" xfId="22330"/>
    <cellStyle name="Comma 33 2 4" xfId="26762"/>
    <cellStyle name="Comma 33 3" xfId="19236"/>
    <cellStyle name="Comma 33 3 2" xfId="23664"/>
    <cellStyle name="Comma 33 3 3" xfId="28096"/>
    <cellStyle name="Comma 33 4" xfId="21452"/>
    <cellStyle name="Comma 33 5" xfId="25884"/>
    <cellStyle name="Comma 34" xfId="1394"/>
    <cellStyle name="Comma 34 2" xfId="13169"/>
    <cellStyle name="Comma 34 2 2" xfId="20116"/>
    <cellStyle name="Comma 34 2 2 2" xfId="24544"/>
    <cellStyle name="Comma 34 2 2 3" xfId="28976"/>
    <cellStyle name="Comma 34 2 3" xfId="22331"/>
    <cellStyle name="Comma 34 2 4" xfId="26763"/>
    <cellStyle name="Comma 34 3" xfId="19237"/>
    <cellStyle name="Comma 34 3 2" xfId="23665"/>
    <cellStyle name="Comma 34 3 3" xfId="28097"/>
    <cellStyle name="Comma 34 4" xfId="21453"/>
    <cellStyle name="Comma 34 5" xfId="25885"/>
    <cellStyle name="Comma 35" xfId="1395"/>
    <cellStyle name="Comma 35 2" xfId="13170"/>
    <cellStyle name="Comma 35 2 2" xfId="20117"/>
    <cellStyle name="Comma 35 2 2 2" xfId="24545"/>
    <cellStyle name="Comma 35 2 2 3" xfId="28977"/>
    <cellStyle name="Comma 35 2 3" xfId="22332"/>
    <cellStyle name="Comma 35 2 4" xfId="26764"/>
    <cellStyle name="Comma 35 3" xfId="19238"/>
    <cellStyle name="Comma 35 3 2" xfId="23666"/>
    <cellStyle name="Comma 35 3 3" xfId="28098"/>
    <cellStyle name="Comma 35 4" xfId="21454"/>
    <cellStyle name="Comma 35 5" xfId="25886"/>
    <cellStyle name="Comma 36" xfId="1396"/>
    <cellStyle name="Comma 36 2" xfId="13171"/>
    <cellStyle name="Comma 36 2 2" xfId="20118"/>
    <cellStyle name="Comma 36 2 2 2" xfId="24546"/>
    <cellStyle name="Comma 36 2 2 3" xfId="28978"/>
    <cellStyle name="Comma 36 2 3" xfId="22333"/>
    <cellStyle name="Comma 36 2 4" xfId="26765"/>
    <cellStyle name="Comma 36 3" xfId="19239"/>
    <cellStyle name="Comma 36 3 2" xfId="23667"/>
    <cellStyle name="Comma 36 3 3" xfId="28099"/>
    <cellStyle name="Comma 36 4" xfId="21455"/>
    <cellStyle name="Comma 36 5" xfId="25887"/>
    <cellStyle name="Comma 37" xfId="1397"/>
    <cellStyle name="Comma 37 2" xfId="19240"/>
    <cellStyle name="Comma 37 2 2" xfId="23668"/>
    <cellStyle name="Comma 37 2 3" xfId="28100"/>
    <cellStyle name="Comma 37 3" xfId="21456"/>
    <cellStyle name="Comma 37 4" xfId="25888"/>
    <cellStyle name="Comma 38" xfId="1398"/>
    <cellStyle name="Comma 38 2" xfId="13173"/>
    <cellStyle name="Comma 38 2 2" xfId="20119"/>
    <cellStyle name="Comma 38 2 2 2" xfId="24547"/>
    <cellStyle name="Comma 38 2 2 3" xfId="28979"/>
    <cellStyle name="Comma 38 2 3" xfId="22334"/>
    <cellStyle name="Comma 38 2 4" xfId="26766"/>
    <cellStyle name="Comma 38 3" xfId="19241"/>
    <cellStyle name="Comma 38 3 2" xfId="23669"/>
    <cellStyle name="Comma 38 3 3" xfId="28101"/>
    <cellStyle name="Comma 38 4" xfId="21457"/>
    <cellStyle name="Comma 38 5" xfId="25889"/>
    <cellStyle name="Comma 39" xfId="1399"/>
    <cellStyle name="Comma 39 2" xfId="1400"/>
    <cellStyle name="Comma 39 2 2" xfId="7288"/>
    <cellStyle name="Comma 39 2 2 2" xfId="19402"/>
    <cellStyle name="Comma 39 2 2 2 2" xfId="23830"/>
    <cellStyle name="Comma 39 2 2 2 3" xfId="28262"/>
    <cellStyle name="Comma 39 2 2 3" xfId="21618"/>
    <cellStyle name="Comma 39 2 2 4" xfId="26050"/>
    <cellStyle name="Comma 39 2 3" xfId="19243"/>
    <cellStyle name="Comma 39 2 3 2" xfId="23671"/>
    <cellStyle name="Comma 39 2 3 3" xfId="28103"/>
    <cellStyle name="Comma 39 2 4" xfId="21459"/>
    <cellStyle name="Comma 39 2 5" xfId="25891"/>
    <cellStyle name="Comma 39 2_Previous P&amp;L" xfId="16530"/>
    <cellStyle name="Comma 39 3" xfId="73"/>
    <cellStyle name="Comma 39 3 2" xfId="7210"/>
    <cellStyle name="Comma 39 3 2 2" xfId="19327"/>
    <cellStyle name="Comma 39 3 2 2 2" xfId="23755"/>
    <cellStyle name="Comma 39 3 2 2 3" xfId="28187"/>
    <cellStyle name="Comma 39 3 2 3" xfId="21543"/>
    <cellStyle name="Comma 39 3 2 4" xfId="25975"/>
    <cellStyle name="Comma 39 3 3" xfId="7214"/>
    <cellStyle name="Comma 39 3 3 2" xfId="19328"/>
    <cellStyle name="Comma 39 3 3 2 2" xfId="23756"/>
    <cellStyle name="Comma 39 3 3 2 3" xfId="28188"/>
    <cellStyle name="Comma 39 3 3 3" xfId="21544"/>
    <cellStyle name="Comma 39 3 3 4" xfId="25976"/>
    <cellStyle name="Comma 39 3 4" xfId="17916"/>
    <cellStyle name="Comma 39 3 4 2" xfId="22344"/>
    <cellStyle name="Comma 39 3 4 3" xfId="26776"/>
    <cellStyle name="Comma 39 3 5" xfId="20132"/>
    <cellStyle name="Comma 39 3 6" xfId="24564"/>
    <cellStyle name="Comma 39 3_Previous P&amp;L" xfId="16631"/>
    <cellStyle name="Comma 39 4" xfId="7289"/>
    <cellStyle name="Comma 39 4 2" xfId="19403"/>
    <cellStyle name="Comma 39 4 2 2" xfId="23831"/>
    <cellStyle name="Comma 39 4 2 3" xfId="28263"/>
    <cellStyle name="Comma 39 4 3" xfId="21619"/>
    <cellStyle name="Comma 39 4 4" xfId="26051"/>
    <cellStyle name="Comma 39 5" xfId="19242"/>
    <cellStyle name="Comma 39 5 2" xfId="23670"/>
    <cellStyle name="Comma 39 5 3" xfId="28102"/>
    <cellStyle name="Comma 39 6" xfId="21458"/>
    <cellStyle name="Comma 39 7" xfId="25890"/>
    <cellStyle name="Comma 39_Previous P&amp;L" xfId="15038"/>
    <cellStyle name="Comma 4" xfId="14"/>
    <cellStyle name="Comma 4 2" xfId="1402"/>
    <cellStyle name="Comma 4 2 2" xfId="19245"/>
    <cellStyle name="Comma 4 2 2 2" xfId="23673"/>
    <cellStyle name="Comma 4 2 2 3" xfId="28105"/>
    <cellStyle name="Comma 4 2 3" xfId="21461"/>
    <cellStyle name="Comma 4 2 4" xfId="25893"/>
    <cellStyle name="Comma 4 3" xfId="1403"/>
    <cellStyle name="Comma 4 3 2" xfId="19246"/>
    <cellStyle name="Comma 4 3 2 2" xfId="23674"/>
    <cellStyle name="Comma 4 3 2 3" xfId="28106"/>
    <cellStyle name="Comma 4 3 3" xfId="21462"/>
    <cellStyle name="Comma 4 3 4" xfId="25894"/>
    <cellStyle name="Comma 4 4" xfId="19244"/>
    <cellStyle name="Comma 4 4 2" xfId="23672"/>
    <cellStyle name="Comma 4 4 3" xfId="28104"/>
    <cellStyle name="Comma 4 5" xfId="1401"/>
    <cellStyle name="Comma 4 6" xfId="21460"/>
    <cellStyle name="Comma 4 7" xfId="25892"/>
    <cellStyle name="Comma 4_Previous P&amp;L" xfId="12340"/>
    <cellStyle name="Comma 40" xfId="1404"/>
    <cellStyle name="Comma 40 2" xfId="1405"/>
    <cellStyle name="Comma 40 2 2" xfId="7290"/>
    <cellStyle name="Comma 40 2 2 2" xfId="19404"/>
    <cellStyle name="Comma 40 2 2 2 2" xfId="23832"/>
    <cellStyle name="Comma 40 2 2 2 3" xfId="28264"/>
    <cellStyle name="Comma 40 2 2 3" xfId="21620"/>
    <cellStyle name="Comma 40 2 2 4" xfId="26052"/>
    <cellStyle name="Comma 40 2 3" xfId="19248"/>
    <cellStyle name="Comma 40 2 3 2" xfId="23676"/>
    <cellStyle name="Comma 40 2 3 3" xfId="28108"/>
    <cellStyle name="Comma 40 2 4" xfId="21464"/>
    <cellStyle name="Comma 40 2 5" xfId="25896"/>
    <cellStyle name="Comma 40 2_Previous P&amp;L" xfId="16490"/>
    <cellStyle name="Comma 40 3" xfId="7291"/>
    <cellStyle name="Comma 40 3 2" xfId="19405"/>
    <cellStyle name="Comma 40 3 2 2" xfId="23833"/>
    <cellStyle name="Comma 40 3 2 3" xfId="28265"/>
    <cellStyle name="Comma 40 3 3" xfId="21621"/>
    <cellStyle name="Comma 40 3 4" xfId="26053"/>
    <cellStyle name="Comma 40 4" xfId="19247"/>
    <cellStyle name="Comma 40 4 2" xfId="23675"/>
    <cellStyle name="Comma 40 4 3" xfId="28107"/>
    <cellStyle name="Comma 40 5" xfId="21463"/>
    <cellStyle name="Comma 40 6" xfId="25895"/>
    <cellStyle name="Comma 40_Previous P&amp;L" xfId="12722"/>
    <cellStyle name="Comma 41" xfId="1406"/>
    <cellStyle name="Comma 41 2" xfId="19249"/>
    <cellStyle name="Comma 41 2 2" xfId="23677"/>
    <cellStyle name="Comma 41 2 3" xfId="28109"/>
    <cellStyle name="Comma 41 3" xfId="21465"/>
    <cellStyle name="Comma 41 4" xfId="25897"/>
    <cellStyle name="Comma 42" xfId="1407"/>
    <cellStyle name="Comma 42 2" xfId="7208"/>
    <cellStyle name="Comma 42 2 2" xfId="19326"/>
    <cellStyle name="Comma 42 2 2 2" xfId="23754"/>
    <cellStyle name="Comma 42 2 2 3" xfId="28186"/>
    <cellStyle name="Comma 42 2 3" xfId="21542"/>
    <cellStyle name="Comma 42 2 4" xfId="25974"/>
    <cellStyle name="Comma 42 3" xfId="19250"/>
    <cellStyle name="Comma 42 3 2" xfId="23678"/>
    <cellStyle name="Comma 42 3 3" xfId="28110"/>
    <cellStyle name="Comma 42 4" xfId="21466"/>
    <cellStyle name="Comma 42 5" xfId="25898"/>
    <cellStyle name="Comma 42_Previous P&amp;L" xfId="12875"/>
    <cellStyle name="Comma 43" xfId="23"/>
    <cellStyle name="Comma 43 2" xfId="17913"/>
    <cellStyle name="Comma 43 2 2" xfId="22341"/>
    <cellStyle name="Comma 43 2 3" xfId="26773"/>
    <cellStyle name="Comma 43 3" xfId="20129"/>
    <cellStyle name="Comma 43 4" xfId="24561"/>
    <cellStyle name="Comma 44" xfId="17910"/>
    <cellStyle name="Comma 44 2" xfId="22339"/>
    <cellStyle name="Comma 44 3" xfId="26771"/>
    <cellStyle name="Comma 45" xfId="17911"/>
    <cellStyle name="Comma 46" xfId="20124"/>
    <cellStyle name="Comma 46 2" xfId="24552"/>
    <cellStyle name="Comma 46 3" xfId="28984"/>
    <cellStyle name="Comma 47" xfId="20125"/>
    <cellStyle name="Comma 47 2" xfId="24553"/>
    <cellStyle name="Comma 47 3" xfId="28985"/>
    <cellStyle name="Comma 48" xfId="24554"/>
    <cellStyle name="Comma 49" xfId="24555"/>
    <cellStyle name="Comma 5" xfId="33"/>
    <cellStyle name="Comma 50" xfId="24556"/>
    <cellStyle name="Comma 51" xfId="24557"/>
    <cellStyle name="Comma 52" xfId="24558"/>
    <cellStyle name="Comma 53" xfId="28986"/>
    <cellStyle name="Comma 54" xfId="28987"/>
    <cellStyle name="Comma 55" xfId="28988"/>
    <cellStyle name="Comma 56" xfId="28989"/>
    <cellStyle name="Comma 57" xfId="20126"/>
    <cellStyle name="Comma 6" xfId="1408"/>
    <cellStyle name="Comma 6 10" xfId="1409"/>
    <cellStyle name="Comma 6 10 2" xfId="7292"/>
    <cellStyle name="Comma 6 10 2 2" xfId="19406"/>
    <cellStyle name="Comma 6 10 2 2 2" xfId="23834"/>
    <cellStyle name="Comma 6 10 2 2 3" xfId="28266"/>
    <cellStyle name="Comma 6 10 2 3" xfId="21622"/>
    <cellStyle name="Comma 6 10 2 4" xfId="26054"/>
    <cellStyle name="Comma 6 10 3" xfId="19252"/>
    <cellStyle name="Comma 6 10 3 2" xfId="23680"/>
    <cellStyle name="Comma 6 10 3 3" xfId="28112"/>
    <cellStyle name="Comma 6 10 4" xfId="21468"/>
    <cellStyle name="Comma 6 10 5" xfId="25900"/>
    <cellStyle name="Comma 6 10_Previous P&amp;L" xfId="14813"/>
    <cellStyle name="Comma 6 11" xfId="1410"/>
    <cellStyle name="Comma 6 11 2" xfId="7293"/>
    <cellStyle name="Comma 6 11 2 2" xfId="19407"/>
    <cellStyle name="Comma 6 11 2 2 2" xfId="23835"/>
    <cellStyle name="Comma 6 11 2 2 3" xfId="28267"/>
    <cellStyle name="Comma 6 11 2 3" xfId="21623"/>
    <cellStyle name="Comma 6 11 2 4" xfId="26055"/>
    <cellStyle name="Comma 6 11 3" xfId="19253"/>
    <cellStyle name="Comma 6 11 3 2" xfId="23681"/>
    <cellStyle name="Comma 6 11 3 3" xfId="28113"/>
    <cellStyle name="Comma 6 11 4" xfId="21469"/>
    <cellStyle name="Comma 6 11 5" xfId="25901"/>
    <cellStyle name="Comma 6 11_Previous P&amp;L" xfId="17377"/>
    <cellStyle name="Comma 6 12" xfId="1411"/>
    <cellStyle name="Comma 6 12 2" xfId="7294"/>
    <cellStyle name="Comma 6 12 2 2" xfId="19408"/>
    <cellStyle name="Comma 6 12 2 2 2" xfId="23836"/>
    <cellStyle name="Comma 6 12 2 2 3" xfId="28268"/>
    <cellStyle name="Comma 6 12 2 3" xfId="21624"/>
    <cellStyle name="Comma 6 12 2 4" xfId="26056"/>
    <cellStyle name="Comma 6 12 3" xfId="19254"/>
    <cellStyle name="Comma 6 12 3 2" xfId="23682"/>
    <cellStyle name="Comma 6 12 3 3" xfId="28114"/>
    <cellStyle name="Comma 6 12 4" xfId="21470"/>
    <cellStyle name="Comma 6 12 5" xfId="25902"/>
    <cellStyle name="Comma 6 12_Previous P&amp;L" xfId="16950"/>
    <cellStyle name="Comma 6 13" xfId="1412"/>
    <cellStyle name="Comma 6 13 2" xfId="7295"/>
    <cellStyle name="Comma 6 13 2 2" xfId="19409"/>
    <cellStyle name="Comma 6 13 2 2 2" xfId="23837"/>
    <cellStyle name="Comma 6 13 2 2 3" xfId="28269"/>
    <cellStyle name="Comma 6 13 2 3" xfId="21625"/>
    <cellStyle name="Comma 6 13 2 4" xfId="26057"/>
    <cellStyle name="Comma 6 13 3" xfId="19255"/>
    <cellStyle name="Comma 6 13 3 2" xfId="23683"/>
    <cellStyle name="Comma 6 13 3 3" xfId="28115"/>
    <cellStyle name="Comma 6 13 4" xfId="21471"/>
    <cellStyle name="Comma 6 13 5" xfId="25903"/>
    <cellStyle name="Comma 6 13_Previous P&amp;L" xfId="14339"/>
    <cellStyle name="Comma 6 14" xfId="1413"/>
    <cellStyle name="Comma 6 14 2" xfId="7296"/>
    <cellStyle name="Comma 6 14 2 2" xfId="19410"/>
    <cellStyle name="Comma 6 14 2 2 2" xfId="23838"/>
    <cellStyle name="Comma 6 14 2 2 3" xfId="28270"/>
    <cellStyle name="Comma 6 14 2 3" xfId="21626"/>
    <cellStyle name="Comma 6 14 2 4" xfId="26058"/>
    <cellStyle name="Comma 6 14 3" xfId="19256"/>
    <cellStyle name="Comma 6 14 3 2" xfId="23684"/>
    <cellStyle name="Comma 6 14 3 3" xfId="28116"/>
    <cellStyle name="Comma 6 14 4" xfId="21472"/>
    <cellStyle name="Comma 6 14 5" xfId="25904"/>
    <cellStyle name="Comma 6 14_Previous P&amp;L" xfId="17152"/>
    <cellStyle name="Comma 6 15" xfId="1414"/>
    <cellStyle name="Comma 6 15 2" xfId="7297"/>
    <cellStyle name="Comma 6 15 2 2" xfId="19411"/>
    <cellStyle name="Comma 6 15 2 2 2" xfId="23839"/>
    <cellStyle name="Comma 6 15 2 2 3" xfId="28271"/>
    <cellStyle name="Comma 6 15 2 3" xfId="21627"/>
    <cellStyle name="Comma 6 15 2 4" xfId="26059"/>
    <cellStyle name="Comma 6 15 3" xfId="19257"/>
    <cellStyle name="Comma 6 15 3 2" xfId="23685"/>
    <cellStyle name="Comma 6 15 3 3" xfId="28117"/>
    <cellStyle name="Comma 6 15 4" xfId="21473"/>
    <cellStyle name="Comma 6 15 5" xfId="25905"/>
    <cellStyle name="Comma 6 15_Previous P&amp;L" xfId="12915"/>
    <cellStyle name="Comma 6 16" xfId="1415"/>
    <cellStyle name="Comma 6 16 2" xfId="7298"/>
    <cellStyle name="Comma 6 16 2 2" xfId="19412"/>
    <cellStyle name="Comma 6 16 2 2 2" xfId="23840"/>
    <cellStyle name="Comma 6 16 2 2 3" xfId="28272"/>
    <cellStyle name="Comma 6 16 2 3" xfId="21628"/>
    <cellStyle name="Comma 6 16 2 4" xfId="26060"/>
    <cellStyle name="Comma 6 16 3" xfId="19258"/>
    <cellStyle name="Comma 6 16 3 2" xfId="23686"/>
    <cellStyle name="Comma 6 16 3 3" xfId="28118"/>
    <cellStyle name="Comma 6 16 4" xfId="21474"/>
    <cellStyle name="Comma 6 16 5" xfId="25906"/>
    <cellStyle name="Comma 6 16_Previous P&amp;L" xfId="14028"/>
    <cellStyle name="Comma 6 17" xfId="1416"/>
    <cellStyle name="Comma 6 17 2" xfId="7299"/>
    <cellStyle name="Comma 6 17 2 2" xfId="19413"/>
    <cellStyle name="Comma 6 17 2 2 2" xfId="23841"/>
    <cellStyle name="Comma 6 17 2 2 3" xfId="28273"/>
    <cellStyle name="Comma 6 17 2 3" xfId="21629"/>
    <cellStyle name="Comma 6 17 2 4" xfId="26061"/>
    <cellStyle name="Comma 6 17 3" xfId="19259"/>
    <cellStyle name="Comma 6 17 3 2" xfId="23687"/>
    <cellStyle name="Comma 6 17 3 3" xfId="28119"/>
    <cellStyle name="Comma 6 17 4" xfId="21475"/>
    <cellStyle name="Comma 6 17 5" xfId="25907"/>
    <cellStyle name="Comma 6 17_Previous P&amp;L" xfId="13802"/>
    <cellStyle name="Comma 6 18" xfId="1417"/>
    <cellStyle name="Comma 6 18 2" xfId="7300"/>
    <cellStyle name="Comma 6 18 2 2" xfId="19414"/>
    <cellStyle name="Comma 6 18 2 2 2" xfId="23842"/>
    <cellStyle name="Comma 6 18 2 2 3" xfId="28274"/>
    <cellStyle name="Comma 6 18 2 3" xfId="21630"/>
    <cellStyle name="Comma 6 18 2 4" xfId="26062"/>
    <cellStyle name="Comma 6 18 3" xfId="19260"/>
    <cellStyle name="Comma 6 18 3 2" xfId="23688"/>
    <cellStyle name="Comma 6 18 3 3" xfId="28120"/>
    <cellStyle name="Comma 6 18 4" xfId="21476"/>
    <cellStyle name="Comma 6 18 5" xfId="25908"/>
    <cellStyle name="Comma 6 18_Previous P&amp;L" xfId="13410"/>
    <cellStyle name="Comma 6 19" xfId="1418"/>
    <cellStyle name="Comma 6 19 2" xfId="7301"/>
    <cellStyle name="Comma 6 19 2 2" xfId="19415"/>
    <cellStyle name="Comma 6 19 2 2 2" xfId="23843"/>
    <cellStyle name="Comma 6 19 2 2 3" xfId="28275"/>
    <cellStyle name="Comma 6 19 2 3" xfId="21631"/>
    <cellStyle name="Comma 6 19 2 4" xfId="26063"/>
    <cellStyle name="Comma 6 19 3" xfId="19261"/>
    <cellStyle name="Comma 6 19 3 2" xfId="23689"/>
    <cellStyle name="Comma 6 19 3 3" xfId="28121"/>
    <cellStyle name="Comma 6 19 4" xfId="21477"/>
    <cellStyle name="Comma 6 19 5" xfId="25909"/>
    <cellStyle name="Comma 6 19_Previous P&amp;L" xfId="13545"/>
    <cellStyle name="Comma 6 2" xfId="1419"/>
    <cellStyle name="Comma 6 2 2" xfId="7302"/>
    <cellStyle name="Comma 6 2 2 2" xfId="19416"/>
    <cellStyle name="Comma 6 2 2 2 2" xfId="23844"/>
    <cellStyle name="Comma 6 2 2 2 3" xfId="28276"/>
    <cellStyle name="Comma 6 2 2 3" xfId="21632"/>
    <cellStyle name="Comma 6 2 2 4" xfId="26064"/>
    <cellStyle name="Comma 6 2 3" xfId="19262"/>
    <cellStyle name="Comma 6 2 3 2" xfId="23690"/>
    <cellStyle name="Comma 6 2 3 3" xfId="28122"/>
    <cellStyle name="Comma 6 2 4" xfId="21478"/>
    <cellStyle name="Comma 6 2 5" xfId="25910"/>
    <cellStyle name="Comma 6 2_Previous P&amp;L" xfId="15604"/>
    <cellStyle name="Comma 6 20" xfId="1420"/>
    <cellStyle name="Comma 6 20 2" xfId="7303"/>
    <cellStyle name="Comma 6 20 2 2" xfId="19417"/>
    <cellStyle name="Comma 6 20 2 2 2" xfId="23845"/>
    <cellStyle name="Comma 6 20 2 2 3" xfId="28277"/>
    <cellStyle name="Comma 6 20 2 3" xfId="21633"/>
    <cellStyle name="Comma 6 20 2 4" xfId="26065"/>
    <cellStyle name="Comma 6 20 3" xfId="19263"/>
    <cellStyle name="Comma 6 20 3 2" xfId="23691"/>
    <cellStyle name="Comma 6 20 3 3" xfId="28123"/>
    <cellStyle name="Comma 6 20 4" xfId="21479"/>
    <cellStyle name="Comma 6 20 5" xfId="25911"/>
    <cellStyle name="Comma 6 20_Previous P&amp;L" xfId="13645"/>
    <cellStyle name="Comma 6 21" xfId="1421"/>
    <cellStyle name="Comma 6 21 2" xfId="7304"/>
    <cellStyle name="Comma 6 21 2 2" xfId="19418"/>
    <cellStyle name="Comma 6 21 2 2 2" xfId="23846"/>
    <cellStyle name="Comma 6 21 2 2 3" xfId="28278"/>
    <cellStyle name="Comma 6 21 2 3" xfId="21634"/>
    <cellStyle name="Comma 6 21 2 4" xfId="26066"/>
    <cellStyle name="Comma 6 21 3" xfId="19264"/>
    <cellStyle name="Comma 6 21 3 2" xfId="23692"/>
    <cellStyle name="Comma 6 21 3 3" xfId="28124"/>
    <cellStyle name="Comma 6 21 4" xfId="21480"/>
    <cellStyle name="Comma 6 21 5" xfId="25912"/>
    <cellStyle name="Comma 6 21_Previous P&amp;L" xfId="15467"/>
    <cellStyle name="Comma 6 22" xfId="1422"/>
    <cellStyle name="Comma 6 22 2" xfId="7305"/>
    <cellStyle name="Comma 6 22 2 2" xfId="19419"/>
    <cellStyle name="Comma 6 22 2 2 2" xfId="23847"/>
    <cellStyle name="Comma 6 22 2 2 3" xfId="28279"/>
    <cellStyle name="Comma 6 22 2 3" xfId="21635"/>
    <cellStyle name="Comma 6 22 2 4" xfId="26067"/>
    <cellStyle name="Comma 6 22 3" xfId="19265"/>
    <cellStyle name="Comma 6 22 3 2" xfId="23693"/>
    <cellStyle name="Comma 6 22 3 3" xfId="28125"/>
    <cellStyle name="Comma 6 22 4" xfId="21481"/>
    <cellStyle name="Comma 6 22 5" xfId="25913"/>
    <cellStyle name="Comma 6 22_Previous P&amp;L" xfId="14310"/>
    <cellStyle name="Comma 6 23" xfId="1423"/>
    <cellStyle name="Comma 6 23 2" xfId="7306"/>
    <cellStyle name="Comma 6 23 2 2" xfId="19420"/>
    <cellStyle name="Comma 6 23 2 2 2" xfId="23848"/>
    <cellStyle name="Comma 6 23 2 2 3" xfId="28280"/>
    <cellStyle name="Comma 6 23 2 3" xfId="21636"/>
    <cellStyle name="Comma 6 23 2 4" xfId="26068"/>
    <cellStyle name="Comma 6 23 3" xfId="19266"/>
    <cellStyle name="Comma 6 23 3 2" xfId="23694"/>
    <cellStyle name="Comma 6 23 3 3" xfId="28126"/>
    <cellStyle name="Comma 6 23 4" xfId="21482"/>
    <cellStyle name="Comma 6 23 5" xfId="25914"/>
    <cellStyle name="Comma 6 23_Previous P&amp;L" xfId="14712"/>
    <cellStyle name="Comma 6 24" xfId="1424"/>
    <cellStyle name="Comma 6 24 2" xfId="7307"/>
    <cellStyle name="Comma 6 24 2 2" xfId="19421"/>
    <cellStyle name="Comma 6 24 2 2 2" xfId="23849"/>
    <cellStyle name="Comma 6 24 2 2 3" xfId="28281"/>
    <cellStyle name="Comma 6 24 2 3" xfId="21637"/>
    <cellStyle name="Comma 6 24 2 4" xfId="26069"/>
    <cellStyle name="Comma 6 24 3" xfId="19267"/>
    <cellStyle name="Comma 6 24 3 2" xfId="23695"/>
    <cellStyle name="Comma 6 24 3 3" xfId="28127"/>
    <cellStyle name="Comma 6 24 4" xfId="21483"/>
    <cellStyle name="Comma 6 24 5" xfId="25915"/>
    <cellStyle name="Comma 6 24_Previous P&amp;L" xfId="14665"/>
    <cellStyle name="Comma 6 25" xfId="1425"/>
    <cellStyle name="Comma 6 25 2" xfId="7308"/>
    <cellStyle name="Comma 6 25 2 2" xfId="19422"/>
    <cellStyle name="Comma 6 25 2 2 2" xfId="23850"/>
    <cellStyle name="Comma 6 25 2 2 3" xfId="28282"/>
    <cellStyle name="Comma 6 25 2 3" xfId="21638"/>
    <cellStyle name="Comma 6 25 2 4" xfId="26070"/>
    <cellStyle name="Comma 6 25 3" xfId="19268"/>
    <cellStyle name="Comma 6 25 3 2" xfId="23696"/>
    <cellStyle name="Comma 6 25 3 3" xfId="28128"/>
    <cellStyle name="Comma 6 25 4" xfId="21484"/>
    <cellStyle name="Comma 6 25 5" xfId="25916"/>
    <cellStyle name="Comma 6 25_Previous P&amp;L" xfId="17039"/>
    <cellStyle name="Comma 6 26" xfId="1426"/>
    <cellStyle name="Comma 6 26 2" xfId="7309"/>
    <cellStyle name="Comma 6 26 2 2" xfId="19423"/>
    <cellStyle name="Comma 6 26 2 2 2" xfId="23851"/>
    <cellStyle name="Comma 6 26 2 2 3" xfId="28283"/>
    <cellStyle name="Comma 6 26 2 3" xfId="21639"/>
    <cellStyle name="Comma 6 26 2 4" xfId="26071"/>
    <cellStyle name="Comma 6 26 3" xfId="19269"/>
    <cellStyle name="Comma 6 26 3 2" xfId="23697"/>
    <cellStyle name="Comma 6 26 3 3" xfId="28129"/>
    <cellStyle name="Comma 6 26 4" xfId="21485"/>
    <cellStyle name="Comma 6 26 5" xfId="25917"/>
    <cellStyle name="Comma 6 26_Previous P&amp;L" xfId="13637"/>
    <cellStyle name="Comma 6 27" xfId="1427"/>
    <cellStyle name="Comma 6 27 2" xfId="7310"/>
    <cellStyle name="Comma 6 27 2 2" xfId="19424"/>
    <cellStyle name="Comma 6 27 2 2 2" xfId="23852"/>
    <cellStyle name="Comma 6 27 2 2 3" xfId="28284"/>
    <cellStyle name="Comma 6 27 2 3" xfId="21640"/>
    <cellStyle name="Comma 6 27 2 4" xfId="26072"/>
    <cellStyle name="Comma 6 27 3" xfId="19270"/>
    <cellStyle name="Comma 6 27 3 2" xfId="23698"/>
    <cellStyle name="Comma 6 27 3 3" xfId="28130"/>
    <cellStyle name="Comma 6 27 4" xfId="21486"/>
    <cellStyle name="Comma 6 27 5" xfId="25918"/>
    <cellStyle name="Comma 6 27_Previous P&amp;L" xfId="17222"/>
    <cellStyle name="Comma 6 28" xfId="1428"/>
    <cellStyle name="Comma 6 28 2" xfId="7311"/>
    <cellStyle name="Comma 6 28 2 2" xfId="19425"/>
    <cellStyle name="Comma 6 28 2 2 2" xfId="23853"/>
    <cellStyle name="Comma 6 28 2 2 3" xfId="28285"/>
    <cellStyle name="Comma 6 28 2 3" xfId="21641"/>
    <cellStyle name="Comma 6 28 2 4" xfId="26073"/>
    <cellStyle name="Comma 6 28 3" xfId="19271"/>
    <cellStyle name="Comma 6 28 3 2" xfId="23699"/>
    <cellStyle name="Comma 6 28 3 3" xfId="28131"/>
    <cellStyle name="Comma 6 28 4" xfId="21487"/>
    <cellStyle name="Comma 6 28 5" xfId="25919"/>
    <cellStyle name="Comma 6 28_Previous P&amp;L" xfId="13241"/>
    <cellStyle name="Comma 6 29" xfId="1429"/>
    <cellStyle name="Comma 6 29 2" xfId="7312"/>
    <cellStyle name="Comma 6 29 2 2" xfId="19426"/>
    <cellStyle name="Comma 6 29 2 2 2" xfId="23854"/>
    <cellStyle name="Comma 6 29 2 2 3" xfId="28286"/>
    <cellStyle name="Comma 6 29 2 3" xfId="21642"/>
    <cellStyle name="Comma 6 29 2 4" xfId="26074"/>
    <cellStyle name="Comma 6 29 3" xfId="19272"/>
    <cellStyle name="Comma 6 29 3 2" xfId="23700"/>
    <cellStyle name="Comma 6 29 3 3" xfId="28132"/>
    <cellStyle name="Comma 6 29 4" xfId="21488"/>
    <cellStyle name="Comma 6 29 5" xfId="25920"/>
    <cellStyle name="Comma 6 29_Previous P&amp;L" xfId="15670"/>
    <cellStyle name="Comma 6 3" xfId="1430"/>
    <cellStyle name="Comma 6 3 2" xfId="7313"/>
    <cellStyle name="Comma 6 3 2 2" xfId="19427"/>
    <cellStyle name="Comma 6 3 2 2 2" xfId="23855"/>
    <cellStyle name="Comma 6 3 2 2 3" xfId="28287"/>
    <cellStyle name="Comma 6 3 2 3" xfId="21643"/>
    <cellStyle name="Comma 6 3 2 4" xfId="26075"/>
    <cellStyle name="Comma 6 3 3" xfId="19273"/>
    <cellStyle name="Comma 6 3 3 2" xfId="23701"/>
    <cellStyle name="Comma 6 3 3 3" xfId="28133"/>
    <cellStyle name="Comma 6 3 4" xfId="21489"/>
    <cellStyle name="Comma 6 3 5" xfId="25921"/>
    <cellStyle name="Comma 6 3_Previous P&amp;L" xfId="15320"/>
    <cellStyle name="Comma 6 30" xfId="1431"/>
    <cellStyle name="Comma 6 30 2" xfId="7314"/>
    <cellStyle name="Comma 6 30 2 2" xfId="19428"/>
    <cellStyle name="Comma 6 30 2 2 2" xfId="23856"/>
    <cellStyle name="Comma 6 30 2 2 3" xfId="28288"/>
    <cellStyle name="Comma 6 30 2 3" xfId="21644"/>
    <cellStyle name="Comma 6 30 2 4" xfId="26076"/>
    <cellStyle name="Comma 6 30 3" xfId="19274"/>
    <cellStyle name="Comma 6 30 3 2" xfId="23702"/>
    <cellStyle name="Comma 6 30 3 3" xfId="28134"/>
    <cellStyle name="Comma 6 30 4" xfId="21490"/>
    <cellStyle name="Comma 6 30 5" xfId="25922"/>
    <cellStyle name="Comma 6 30_Previous P&amp;L" xfId="17581"/>
    <cellStyle name="Comma 6 31" xfId="1432"/>
    <cellStyle name="Comma 6 31 2" xfId="7315"/>
    <cellStyle name="Comma 6 31 2 2" xfId="19429"/>
    <cellStyle name="Comma 6 31 2 2 2" xfId="23857"/>
    <cellStyle name="Comma 6 31 2 2 3" xfId="28289"/>
    <cellStyle name="Comma 6 31 2 3" xfId="21645"/>
    <cellStyle name="Comma 6 31 2 4" xfId="26077"/>
    <cellStyle name="Comma 6 31 3" xfId="19275"/>
    <cellStyle name="Comma 6 31 3 2" xfId="23703"/>
    <cellStyle name="Comma 6 31 3 3" xfId="28135"/>
    <cellStyle name="Comma 6 31 4" xfId="21491"/>
    <cellStyle name="Comma 6 31 5" xfId="25923"/>
    <cellStyle name="Comma 6 31_Previous P&amp;L" xfId="15260"/>
    <cellStyle name="Comma 6 32" xfId="1433"/>
    <cellStyle name="Comma 6 32 2" xfId="7316"/>
    <cellStyle name="Comma 6 32 2 2" xfId="19430"/>
    <cellStyle name="Comma 6 32 2 2 2" xfId="23858"/>
    <cellStyle name="Comma 6 32 2 2 3" xfId="28290"/>
    <cellStyle name="Comma 6 32 2 3" xfId="21646"/>
    <cellStyle name="Comma 6 32 2 4" xfId="26078"/>
    <cellStyle name="Comma 6 32 3" xfId="19276"/>
    <cellStyle name="Comma 6 32 3 2" xfId="23704"/>
    <cellStyle name="Comma 6 32 3 3" xfId="28136"/>
    <cellStyle name="Comma 6 32 4" xfId="21492"/>
    <cellStyle name="Comma 6 32 5" xfId="25924"/>
    <cellStyle name="Comma 6 32_Previous P&amp;L" xfId="17663"/>
    <cellStyle name="Comma 6 33" xfId="1434"/>
    <cellStyle name="Comma 6 33 2" xfId="7317"/>
    <cellStyle name="Comma 6 33 2 2" xfId="19431"/>
    <cellStyle name="Comma 6 33 2 2 2" xfId="23859"/>
    <cellStyle name="Comma 6 33 2 2 3" xfId="28291"/>
    <cellStyle name="Comma 6 33 2 3" xfId="21647"/>
    <cellStyle name="Comma 6 33 2 4" xfId="26079"/>
    <cellStyle name="Comma 6 33 3" xfId="19277"/>
    <cellStyle name="Comma 6 33 3 2" xfId="23705"/>
    <cellStyle name="Comma 6 33 3 3" xfId="28137"/>
    <cellStyle name="Comma 6 33 4" xfId="21493"/>
    <cellStyle name="Comma 6 33 5" xfId="25925"/>
    <cellStyle name="Comma 6 33_Previous P&amp;L" xfId="17658"/>
    <cellStyle name="Comma 6 34" xfId="1435"/>
    <cellStyle name="Comma 6 34 2" xfId="7318"/>
    <cellStyle name="Comma 6 34 2 2" xfId="19432"/>
    <cellStyle name="Comma 6 34 2 2 2" xfId="23860"/>
    <cellStyle name="Comma 6 34 2 2 3" xfId="28292"/>
    <cellStyle name="Comma 6 34 2 3" xfId="21648"/>
    <cellStyle name="Comma 6 34 2 4" xfId="26080"/>
    <cellStyle name="Comma 6 34 3" xfId="19278"/>
    <cellStyle name="Comma 6 34 3 2" xfId="23706"/>
    <cellStyle name="Comma 6 34 3 3" xfId="28138"/>
    <cellStyle name="Comma 6 34 4" xfId="21494"/>
    <cellStyle name="Comma 6 34 5" xfId="25926"/>
    <cellStyle name="Comma 6 34_Previous P&amp;L" xfId="14644"/>
    <cellStyle name="Comma 6 35" xfId="1436"/>
    <cellStyle name="Comma 6 35 2" xfId="7319"/>
    <cellStyle name="Comma 6 35 2 2" xfId="19433"/>
    <cellStyle name="Comma 6 35 2 2 2" xfId="23861"/>
    <cellStyle name="Comma 6 35 2 2 3" xfId="28293"/>
    <cellStyle name="Comma 6 35 2 3" xfId="21649"/>
    <cellStyle name="Comma 6 35 2 4" xfId="26081"/>
    <cellStyle name="Comma 6 35 3" xfId="19279"/>
    <cellStyle name="Comma 6 35 3 2" xfId="23707"/>
    <cellStyle name="Comma 6 35 3 3" xfId="28139"/>
    <cellStyle name="Comma 6 35 4" xfId="21495"/>
    <cellStyle name="Comma 6 35 5" xfId="25927"/>
    <cellStyle name="Comma 6 35_Previous P&amp;L" xfId="13562"/>
    <cellStyle name="Comma 6 36" xfId="1437"/>
    <cellStyle name="Comma 6 36 2" xfId="7320"/>
    <cellStyle name="Comma 6 36 2 2" xfId="19434"/>
    <cellStyle name="Comma 6 36 2 2 2" xfId="23862"/>
    <cellStyle name="Comma 6 36 2 2 3" xfId="28294"/>
    <cellStyle name="Comma 6 36 2 3" xfId="21650"/>
    <cellStyle name="Comma 6 36 2 4" xfId="26082"/>
    <cellStyle name="Comma 6 36 3" xfId="19280"/>
    <cellStyle name="Comma 6 36 3 2" xfId="23708"/>
    <cellStyle name="Comma 6 36 3 3" xfId="28140"/>
    <cellStyle name="Comma 6 36 4" xfId="21496"/>
    <cellStyle name="Comma 6 36 5" xfId="25928"/>
    <cellStyle name="Comma 6 36_Previous P&amp;L" xfId="17197"/>
    <cellStyle name="Comma 6 37" xfId="1438"/>
    <cellStyle name="Comma 6 37 2" xfId="7321"/>
    <cellStyle name="Comma 6 37 2 2" xfId="19435"/>
    <cellStyle name="Comma 6 37 2 2 2" xfId="23863"/>
    <cellStyle name="Comma 6 37 2 2 3" xfId="28295"/>
    <cellStyle name="Comma 6 37 2 3" xfId="21651"/>
    <cellStyle name="Comma 6 37 2 4" xfId="26083"/>
    <cellStyle name="Comma 6 37 3" xfId="19281"/>
    <cellStyle name="Comma 6 37 3 2" xfId="23709"/>
    <cellStyle name="Comma 6 37 3 3" xfId="28141"/>
    <cellStyle name="Comma 6 37 4" xfId="21497"/>
    <cellStyle name="Comma 6 37 5" xfId="25929"/>
    <cellStyle name="Comma 6 37_Previous P&amp;L" xfId="15922"/>
    <cellStyle name="Comma 6 38" xfId="1439"/>
    <cellStyle name="Comma 6 38 2" xfId="7322"/>
    <cellStyle name="Comma 6 38 2 2" xfId="19436"/>
    <cellStyle name="Comma 6 38 2 2 2" xfId="23864"/>
    <cellStyle name="Comma 6 38 2 2 3" xfId="28296"/>
    <cellStyle name="Comma 6 38 2 3" xfId="21652"/>
    <cellStyle name="Comma 6 38 2 4" xfId="26084"/>
    <cellStyle name="Comma 6 38 3" xfId="19282"/>
    <cellStyle name="Comma 6 38 3 2" xfId="23710"/>
    <cellStyle name="Comma 6 38 3 3" xfId="28142"/>
    <cellStyle name="Comma 6 38 4" xfId="21498"/>
    <cellStyle name="Comma 6 38 5" xfId="25930"/>
    <cellStyle name="Comma 6 38_Previous P&amp;L" xfId="14438"/>
    <cellStyle name="Comma 6 39" xfId="1440"/>
    <cellStyle name="Comma 6 39 2" xfId="7323"/>
    <cellStyle name="Comma 6 39 2 2" xfId="19437"/>
    <cellStyle name="Comma 6 39 2 2 2" xfId="23865"/>
    <cellStyle name="Comma 6 39 2 2 3" xfId="28297"/>
    <cellStyle name="Comma 6 39 2 3" xfId="21653"/>
    <cellStyle name="Comma 6 39 2 4" xfId="26085"/>
    <cellStyle name="Comma 6 39 3" xfId="19283"/>
    <cellStyle name="Comma 6 39 3 2" xfId="23711"/>
    <cellStyle name="Comma 6 39 3 3" xfId="28143"/>
    <cellStyle name="Comma 6 39 4" xfId="21499"/>
    <cellStyle name="Comma 6 39 5" xfId="25931"/>
    <cellStyle name="Comma 6 39_Previous P&amp;L" xfId="16399"/>
    <cellStyle name="Comma 6 4" xfId="1441"/>
    <cellStyle name="Comma 6 4 2" xfId="7324"/>
    <cellStyle name="Comma 6 4 2 2" xfId="19438"/>
    <cellStyle name="Comma 6 4 2 2 2" xfId="23866"/>
    <cellStyle name="Comma 6 4 2 2 3" xfId="28298"/>
    <cellStyle name="Comma 6 4 2 3" xfId="21654"/>
    <cellStyle name="Comma 6 4 2 4" xfId="26086"/>
    <cellStyle name="Comma 6 4 3" xfId="19284"/>
    <cellStyle name="Comma 6 4 3 2" xfId="23712"/>
    <cellStyle name="Comma 6 4 3 3" xfId="28144"/>
    <cellStyle name="Comma 6 4 4" xfId="21500"/>
    <cellStyle name="Comma 6 4 5" xfId="25932"/>
    <cellStyle name="Comma 6 4_Previous P&amp;L" xfId="12808"/>
    <cellStyle name="Comma 6 40" xfId="1442"/>
    <cellStyle name="Comma 6 40 2" xfId="7325"/>
    <cellStyle name="Comma 6 40 2 2" xfId="19439"/>
    <cellStyle name="Comma 6 40 2 2 2" xfId="23867"/>
    <cellStyle name="Comma 6 40 2 2 3" xfId="28299"/>
    <cellStyle name="Comma 6 40 2 3" xfId="21655"/>
    <cellStyle name="Comma 6 40 2 4" xfId="26087"/>
    <cellStyle name="Comma 6 40 3" xfId="19285"/>
    <cellStyle name="Comma 6 40 3 2" xfId="23713"/>
    <cellStyle name="Comma 6 40 3 3" xfId="28145"/>
    <cellStyle name="Comma 6 40 4" xfId="21501"/>
    <cellStyle name="Comma 6 40 5" xfId="25933"/>
    <cellStyle name="Comma 6 40_Previous P&amp;L" xfId="14925"/>
    <cellStyle name="Comma 6 41" xfId="1443"/>
    <cellStyle name="Comma 6 41 2" xfId="7326"/>
    <cellStyle name="Comma 6 41 2 2" xfId="19440"/>
    <cellStyle name="Comma 6 41 2 2 2" xfId="23868"/>
    <cellStyle name="Comma 6 41 2 2 3" xfId="28300"/>
    <cellStyle name="Comma 6 41 2 3" xfId="21656"/>
    <cellStyle name="Comma 6 41 2 4" xfId="26088"/>
    <cellStyle name="Comma 6 41 3" xfId="19286"/>
    <cellStyle name="Comma 6 41 3 2" xfId="23714"/>
    <cellStyle name="Comma 6 41 3 3" xfId="28146"/>
    <cellStyle name="Comma 6 41 4" xfId="21502"/>
    <cellStyle name="Comma 6 41 5" xfId="25934"/>
    <cellStyle name="Comma 6 41_Previous P&amp;L" xfId="17900"/>
    <cellStyle name="Comma 6 42" xfId="1444"/>
    <cellStyle name="Comma 6 42 2" xfId="7327"/>
    <cellStyle name="Comma 6 42 2 2" xfId="19441"/>
    <cellStyle name="Comma 6 42 2 2 2" xfId="23869"/>
    <cellStyle name="Comma 6 42 2 2 3" xfId="28301"/>
    <cellStyle name="Comma 6 42 2 3" xfId="21657"/>
    <cellStyle name="Comma 6 42 2 4" xfId="26089"/>
    <cellStyle name="Comma 6 42 3" xfId="19287"/>
    <cellStyle name="Comma 6 42 3 2" xfId="23715"/>
    <cellStyle name="Comma 6 42 3 3" xfId="28147"/>
    <cellStyle name="Comma 6 42 4" xfId="21503"/>
    <cellStyle name="Comma 6 42 5" xfId="25935"/>
    <cellStyle name="Comma 6 42_Previous P&amp;L" xfId="13786"/>
    <cellStyle name="Comma 6 43" xfId="1445"/>
    <cellStyle name="Comma 6 43 2" xfId="7328"/>
    <cellStyle name="Comma 6 43 2 2" xfId="19442"/>
    <cellStyle name="Comma 6 43 2 2 2" xfId="23870"/>
    <cellStyle name="Comma 6 43 2 2 3" xfId="28302"/>
    <cellStyle name="Comma 6 43 2 3" xfId="21658"/>
    <cellStyle name="Comma 6 43 2 4" xfId="26090"/>
    <cellStyle name="Comma 6 43 3" xfId="19288"/>
    <cellStyle name="Comma 6 43 3 2" xfId="23716"/>
    <cellStyle name="Comma 6 43 3 3" xfId="28148"/>
    <cellStyle name="Comma 6 43 4" xfId="21504"/>
    <cellStyle name="Comma 6 43 5" xfId="25936"/>
    <cellStyle name="Comma 6 43_Previous P&amp;L" xfId="13912"/>
    <cellStyle name="Comma 6 44" xfId="1446"/>
    <cellStyle name="Comma 6 44 2" xfId="7329"/>
    <cellStyle name="Comma 6 44 2 2" xfId="19443"/>
    <cellStyle name="Comma 6 44 2 2 2" xfId="23871"/>
    <cellStyle name="Comma 6 44 2 2 3" xfId="28303"/>
    <cellStyle name="Comma 6 44 2 3" xfId="21659"/>
    <cellStyle name="Comma 6 44 2 4" xfId="26091"/>
    <cellStyle name="Comma 6 44 3" xfId="19289"/>
    <cellStyle name="Comma 6 44 3 2" xfId="23717"/>
    <cellStyle name="Comma 6 44 3 3" xfId="28149"/>
    <cellStyle name="Comma 6 44 4" xfId="21505"/>
    <cellStyle name="Comma 6 44 5" xfId="25937"/>
    <cellStyle name="Comma 6 44_Previous P&amp;L" xfId="16234"/>
    <cellStyle name="Comma 6 45" xfId="1447"/>
    <cellStyle name="Comma 6 45 2" xfId="7330"/>
    <cellStyle name="Comma 6 45 2 2" xfId="19444"/>
    <cellStyle name="Comma 6 45 2 2 2" xfId="23872"/>
    <cellStyle name="Comma 6 45 2 2 3" xfId="28304"/>
    <cellStyle name="Comma 6 45 2 3" xfId="21660"/>
    <cellStyle name="Comma 6 45 2 4" xfId="26092"/>
    <cellStyle name="Comma 6 45 3" xfId="19290"/>
    <cellStyle name="Comma 6 45 3 2" xfId="23718"/>
    <cellStyle name="Comma 6 45 3 3" xfId="28150"/>
    <cellStyle name="Comma 6 45 4" xfId="21506"/>
    <cellStyle name="Comma 6 45 5" xfId="25938"/>
    <cellStyle name="Comma 6 45_Previous P&amp;L" xfId="15288"/>
    <cellStyle name="Comma 6 46" xfId="1448"/>
    <cellStyle name="Comma 6 46 2" xfId="7331"/>
    <cellStyle name="Comma 6 46 2 2" xfId="19445"/>
    <cellStyle name="Comma 6 46 2 2 2" xfId="23873"/>
    <cellStyle name="Comma 6 46 2 2 3" xfId="28305"/>
    <cellStyle name="Comma 6 46 2 3" xfId="21661"/>
    <cellStyle name="Comma 6 46 2 4" xfId="26093"/>
    <cellStyle name="Comma 6 46 3" xfId="19291"/>
    <cellStyle name="Comma 6 46 3 2" xfId="23719"/>
    <cellStyle name="Comma 6 46 3 3" xfId="28151"/>
    <cellStyle name="Comma 6 46 4" xfId="21507"/>
    <cellStyle name="Comma 6 46 5" xfId="25939"/>
    <cellStyle name="Comma 6 46_Previous P&amp;L" xfId="14659"/>
    <cellStyle name="Comma 6 47" xfId="1449"/>
    <cellStyle name="Comma 6 47 2" xfId="7332"/>
    <cellStyle name="Comma 6 47 2 2" xfId="19446"/>
    <cellStyle name="Comma 6 47 2 2 2" xfId="23874"/>
    <cellStyle name="Comma 6 47 2 2 3" xfId="28306"/>
    <cellStyle name="Comma 6 47 2 3" xfId="21662"/>
    <cellStyle name="Comma 6 47 2 4" xfId="26094"/>
    <cellStyle name="Comma 6 47 3" xfId="19292"/>
    <cellStyle name="Comma 6 47 3 2" xfId="23720"/>
    <cellStyle name="Comma 6 47 3 3" xfId="28152"/>
    <cellStyle name="Comma 6 47 4" xfId="21508"/>
    <cellStyle name="Comma 6 47 5" xfId="25940"/>
    <cellStyle name="Comma 6 47_Previous P&amp;L" xfId="14832"/>
    <cellStyle name="Comma 6 48" xfId="1450"/>
    <cellStyle name="Comma 6 48 2" xfId="7333"/>
    <cellStyle name="Comma 6 48 2 2" xfId="19447"/>
    <cellStyle name="Comma 6 48 2 2 2" xfId="23875"/>
    <cellStyle name="Comma 6 48 2 2 3" xfId="28307"/>
    <cellStyle name="Comma 6 48 2 3" xfId="21663"/>
    <cellStyle name="Comma 6 48 2 4" xfId="26095"/>
    <cellStyle name="Comma 6 48 3" xfId="19293"/>
    <cellStyle name="Comma 6 48 3 2" xfId="23721"/>
    <cellStyle name="Comma 6 48 3 3" xfId="28153"/>
    <cellStyle name="Comma 6 48 4" xfId="21509"/>
    <cellStyle name="Comma 6 48 5" xfId="25941"/>
    <cellStyle name="Comma 6 48_Previous P&amp;L" xfId="15603"/>
    <cellStyle name="Comma 6 49" xfId="1451"/>
    <cellStyle name="Comma 6 49 2" xfId="7334"/>
    <cellStyle name="Comma 6 49 2 2" xfId="19448"/>
    <cellStyle name="Comma 6 49 2 2 2" xfId="23876"/>
    <cellStyle name="Comma 6 49 2 2 3" xfId="28308"/>
    <cellStyle name="Comma 6 49 2 3" xfId="21664"/>
    <cellStyle name="Comma 6 49 2 4" xfId="26096"/>
    <cellStyle name="Comma 6 49 3" xfId="19294"/>
    <cellStyle name="Comma 6 49 3 2" xfId="23722"/>
    <cellStyle name="Comma 6 49 3 3" xfId="28154"/>
    <cellStyle name="Comma 6 49 4" xfId="21510"/>
    <cellStyle name="Comma 6 49 5" xfId="25942"/>
    <cellStyle name="Comma 6 49_Previous P&amp;L" xfId="16520"/>
    <cellStyle name="Comma 6 5" xfId="1452"/>
    <cellStyle name="Comma 6 5 2" xfId="7335"/>
    <cellStyle name="Comma 6 5 2 2" xfId="19449"/>
    <cellStyle name="Comma 6 5 2 2 2" xfId="23877"/>
    <cellStyle name="Comma 6 5 2 2 3" xfId="28309"/>
    <cellStyle name="Comma 6 5 2 3" xfId="21665"/>
    <cellStyle name="Comma 6 5 2 4" xfId="26097"/>
    <cellStyle name="Comma 6 5 3" xfId="19295"/>
    <cellStyle name="Comma 6 5 3 2" xfId="23723"/>
    <cellStyle name="Comma 6 5 3 3" xfId="28155"/>
    <cellStyle name="Comma 6 5 4" xfId="21511"/>
    <cellStyle name="Comma 6 5 5" xfId="25943"/>
    <cellStyle name="Comma 6 5_Previous P&amp;L" xfId="17508"/>
    <cellStyle name="Comma 6 50" xfId="1453"/>
    <cellStyle name="Comma 6 50 2" xfId="7336"/>
    <cellStyle name="Comma 6 50 2 2" xfId="19450"/>
    <cellStyle name="Comma 6 50 2 2 2" xfId="23878"/>
    <cellStyle name="Comma 6 50 2 2 3" xfId="28310"/>
    <cellStyle name="Comma 6 50 2 3" xfId="21666"/>
    <cellStyle name="Comma 6 50 2 4" xfId="26098"/>
    <cellStyle name="Comma 6 50 3" xfId="19296"/>
    <cellStyle name="Comma 6 50 3 2" xfId="23724"/>
    <cellStyle name="Comma 6 50 3 3" xfId="28156"/>
    <cellStyle name="Comma 6 50 4" xfId="21512"/>
    <cellStyle name="Comma 6 50 5" xfId="25944"/>
    <cellStyle name="Comma 6 50_Previous P&amp;L" xfId="14191"/>
    <cellStyle name="Comma 6 51" xfId="1454"/>
    <cellStyle name="Comma 6 51 2" xfId="7337"/>
    <cellStyle name="Comma 6 51 2 2" xfId="19451"/>
    <cellStyle name="Comma 6 51 2 2 2" xfId="23879"/>
    <cellStyle name="Comma 6 51 2 2 3" xfId="28311"/>
    <cellStyle name="Comma 6 51 2 3" xfId="21667"/>
    <cellStyle name="Comma 6 51 2 4" xfId="26099"/>
    <cellStyle name="Comma 6 51 3" xfId="19297"/>
    <cellStyle name="Comma 6 51 3 2" xfId="23725"/>
    <cellStyle name="Comma 6 51 3 3" xfId="28157"/>
    <cellStyle name="Comma 6 51 4" xfId="21513"/>
    <cellStyle name="Comma 6 51 5" xfId="25945"/>
    <cellStyle name="Comma 6 51_Previous P&amp;L" xfId="16750"/>
    <cellStyle name="Comma 6 52" xfId="1455"/>
    <cellStyle name="Comma 6 52 2" xfId="7338"/>
    <cellStyle name="Comma 6 52 2 2" xfId="19452"/>
    <cellStyle name="Comma 6 52 2 2 2" xfId="23880"/>
    <cellStyle name="Comma 6 52 2 2 3" xfId="28312"/>
    <cellStyle name="Comma 6 52 2 3" xfId="21668"/>
    <cellStyle name="Comma 6 52 2 4" xfId="26100"/>
    <cellStyle name="Comma 6 52 3" xfId="19298"/>
    <cellStyle name="Comma 6 52 3 2" xfId="23726"/>
    <cellStyle name="Comma 6 52 3 3" xfId="28158"/>
    <cellStyle name="Comma 6 52 4" xfId="21514"/>
    <cellStyle name="Comma 6 52 5" xfId="25946"/>
    <cellStyle name="Comma 6 52_Previous P&amp;L" xfId="13885"/>
    <cellStyle name="Comma 6 53" xfId="1456"/>
    <cellStyle name="Comma 6 53 2" xfId="7339"/>
    <cellStyle name="Comma 6 53 2 2" xfId="19453"/>
    <cellStyle name="Comma 6 53 2 2 2" xfId="23881"/>
    <cellStyle name="Comma 6 53 2 2 3" xfId="28313"/>
    <cellStyle name="Comma 6 53 2 3" xfId="21669"/>
    <cellStyle name="Comma 6 53 2 4" xfId="26101"/>
    <cellStyle name="Comma 6 53 3" xfId="19299"/>
    <cellStyle name="Comma 6 53 3 2" xfId="23727"/>
    <cellStyle name="Comma 6 53 3 3" xfId="28159"/>
    <cellStyle name="Comma 6 53 4" xfId="21515"/>
    <cellStyle name="Comma 6 53 5" xfId="25947"/>
    <cellStyle name="Comma 6 53_Previous P&amp;L" xfId="13712"/>
    <cellStyle name="Comma 6 54" xfId="1457"/>
    <cellStyle name="Comma 6 54 2" xfId="7340"/>
    <cellStyle name="Comma 6 54 2 2" xfId="19454"/>
    <cellStyle name="Comma 6 54 2 2 2" xfId="23882"/>
    <cellStyle name="Comma 6 54 2 2 3" xfId="28314"/>
    <cellStyle name="Comma 6 54 2 3" xfId="21670"/>
    <cellStyle name="Comma 6 54 2 4" xfId="26102"/>
    <cellStyle name="Comma 6 54 3" xfId="19300"/>
    <cellStyle name="Comma 6 54 3 2" xfId="23728"/>
    <cellStyle name="Comma 6 54 3 3" xfId="28160"/>
    <cellStyle name="Comma 6 54 4" xfId="21516"/>
    <cellStyle name="Comma 6 54 5" xfId="25948"/>
    <cellStyle name="Comma 6 54_Previous P&amp;L" xfId="14284"/>
    <cellStyle name="Comma 6 55" xfId="1458"/>
    <cellStyle name="Comma 6 55 2" xfId="7341"/>
    <cellStyle name="Comma 6 55 2 2" xfId="19455"/>
    <cellStyle name="Comma 6 55 2 2 2" xfId="23883"/>
    <cellStyle name="Comma 6 55 2 2 3" xfId="28315"/>
    <cellStyle name="Comma 6 55 2 3" xfId="21671"/>
    <cellStyle name="Comma 6 55 2 4" xfId="26103"/>
    <cellStyle name="Comma 6 55 3" xfId="19301"/>
    <cellStyle name="Comma 6 55 3 2" xfId="23729"/>
    <cellStyle name="Comma 6 55 3 3" xfId="28161"/>
    <cellStyle name="Comma 6 55 4" xfId="21517"/>
    <cellStyle name="Comma 6 55 5" xfId="25949"/>
    <cellStyle name="Comma 6 55_Previous P&amp;L" xfId="16539"/>
    <cellStyle name="Comma 6 56" xfId="1459"/>
    <cellStyle name="Comma 6 56 2" xfId="7342"/>
    <cellStyle name="Comma 6 56 2 2" xfId="19456"/>
    <cellStyle name="Comma 6 56 2 2 2" xfId="23884"/>
    <cellStyle name="Comma 6 56 2 2 3" xfId="28316"/>
    <cellStyle name="Comma 6 56 2 3" xfId="21672"/>
    <cellStyle name="Comma 6 56 2 4" xfId="26104"/>
    <cellStyle name="Comma 6 56 3" xfId="19302"/>
    <cellStyle name="Comma 6 56 3 2" xfId="23730"/>
    <cellStyle name="Comma 6 56 3 3" xfId="28162"/>
    <cellStyle name="Comma 6 56 4" xfId="21518"/>
    <cellStyle name="Comma 6 56 5" xfId="25950"/>
    <cellStyle name="Comma 6 56_Previous P&amp;L" xfId="13153"/>
    <cellStyle name="Comma 6 57" xfId="1460"/>
    <cellStyle name="Comma 6 57 2" xfId="7343"/>
    <cellStyle name="Comma 6 57 2 2" xfId="19457"/>
    <cellStyle name="Comma 6 57 2 2 2" xfId="23885"/>
    <cellStyle name="Comma 6 57 2 2 3" xfId="28317"/>
    <cellStyle name="Comma 6 57 2 3" xfId="21673"/>
    <cellStyle name="Comma 6 57 2 4" xfId="26105"/>
    <cellStyle name="Comma 6 57 3" xfId="19303"/>
    <cellStyle name="Comma 6 57 3 2" xfId="23731"/>
    <cellStyle name="Comma 6 57 3 3" xfId="28163"/>
    <cellStyle name="Comma 6 57 4" xfId="21519"/>
    <cellStyle name="Comma 6 57 5" xfId="25951"/>
    <cellStyle name="Comma 6 57_Previous P&amp;L" xfId="13636"/>
    <cellStyle name="Comma 6 58" xfId="1461"/>
    <cellStyle name="Comma 6 58 2" xfId="7344"/>
    <cellStyle name="Comma 6 58 2 2" xfId="19458"/>
    <cellStyle name="Comma 6 58 2 2 2" xfId="23886"/>
    <cellStyle name="Comma 6 58 2 2 3" xfId="28318"/>
    <cellStyle name="Comma 6 58 2 3" xfId="21674"/>
    <cellStyle name="Comma 6 58 2 4" xfId="26106"/>
    <cellStyle name="Comma 6 58 3" xfId="19304"/>
    <cellStyle name="Comma 6 58 3 2" xfId="23732"/>
    <cellStyle name="Comma 6 58 3 3" xfId="28164"/>
    <cellStyle name="Comma 6 58 4" xfId="21520"/>
    <cellStyle name="Comma 6 58 5" xfId="25952"/>
    <cellStyle name="Comma 6 58_Previous P&amp;L" xfId="15411"/>
    <cellStyle name="Comma 6 59" xfId="1462"/>
    <cellStyle name="Comma 6 59 2" xfId="7345"/>
    <cellStyle name="Comma 6 59 2 2" xfId="19459"/>
    <cellStyle name="Comma 6 59 2 2 2" xfId="23887"/>
    <cellStyle name="Comma 6 59 2 2 3" xfId="28319"/>
    <cellStyle name="Comma 6 59 2 3" xfId="21675"/>
    <cellStyle name="Comma 6 59 2 4" xfId="26107"/>
    <cellStyle name="Comma 6 59 3" xfId="19305"/>
    <cellStyle name="Comma 6 59 3 2" xfId="23733"/>
    <cellStyle name="Comma 6 59 3 3" xfId="28165"/>
    <cellStyle name="Comma 6 59 4" xfId="21521"/>
    <cellStyle name="Comma 6 59 5" xfId="25953"/>
    <cellStyle name="Comma 6 59_Previous P&amp;L" xfId="13963"/>
    <cellStyle name="Comma 6 6" xfId="1463"/>
    <cellStyle name="Comma 6 6 2" xfId="7346"/>
    <cellStyle name="Comma 6 6 2 2" xfId="19460"/>
    <cellStyle name="Comma 6 6 2 2 2" xfId="23888"/>
    <cellStyle name="Comma 6 6 2 2 3" xfId="28320"/>
    <cellStyle name="Comma 6 6 2 3" xfId="21676"/>
    <cellStyle name="Comma 6 6 2 4" xfId="26108"/>
    <cellStyle name="Comma 6 6 3" xfId="19306"/>
    <cellStyle name="Comma 6 6 3 2" xfId="23734"/>
    <cellStyle name="Comma 6 6 3 3" xfId="28166"/>
    <cellStyle name="Comma 6 6 4" xfId="21522"/>
    <cellStyle name="Comma 6 6 5" xfId="25954"/>
    <cellStyle name="Comma 6 6_Previous P&amp;L" xfId="16030"/>
    <cellStyle name="Comma 6 60" xfId="1464"/>
    <cellStyle name="Comma 6 60 2" xfId="7347"/>
    <cellStyle name="Comma 6 60 2 2" xfId="19461"/>
    <cellStyle name="Comma 6 60 2 2 2" xfId="23889"/>
    <cellStyle name="Comma 6 60 2 2 3" xfId="28321"/>
    <cellStyle name="Comma 6 60 2 3" xfId="21677"/>
    <cellStyle name="Comma 6 60 2 4" xfId="26109"/>
    <cellStyle name="Comma 6 60 3" xfId="19307"/>
    <cellStyle name="Comma 6 60 3 2" xfId="23735"/>
    <cellStyle name="Comma 6 60 3 3" xfId="28167"/>
    <cellStyle name="Comma 6 60 4" xfId="21523"/>
    <cellStyle name="Comma 6 60 5" xfId="25955"/>
    <cellStyle name="Comma 6 60_Previous P&amp;L" xfId="17352"/>
    <cellStyle name="Comma 6 61" xfId="1465"/>
    <cellStyle name="Comma 6 61 2" xfId="7348"/>
    <cellStyle name="Comma 6 61 2 2" xfId="19462"/>
    <cellStyle name="Comma 6 61 2 2 2" xfId="23890"/>
    <cellStyle name="Comma 6 61 2 2 3" xfId="28322"/>
    <cellStyle name="Comma 6 61 2 3" xfId="21678"/>
    <cellStyle name="Comma 6 61 2 4" xfId="26110"/>
    <cellStyle name="Comma 6 61 3" xfId="19308"/>
    <cellStyle name="Comma 6 61 3 2" xfId="23736"/>
    <cellStyle name="Comma 6 61 3 3" xfId="28168"/>
    <cellStyle name="Comma 6 61 4" xfId="21524"/>
    <cellStyle name="Comma 6 61 5" xfId="25956"/>
    <cellStyle name="Comma 6 61_Previous P&amp;L" xfId="17529"/>
    <cellStyle name="Comma 6 62" xfId="1466"/>
    <cellStyle name="Comma 6 62 2" xfId="7349"/>
    <cellStyle name="Comma 6 62 2 2" xfId="19463"/>
    <cellStyle name="Comma 6 62 2 2 2" xfId="23891"/>
    <cellStyle name="Comma 6 62 2 2 3" xfId="28323"/>
    <cellStyle name="Comma 6 62 2 3" xfId="21679"/>
    <cellStyle name="Comma 6 62 2 4" xfId="26111"/>
    <cellStyle name="Comma 6 62 3" xfId="19309"/>
    <cellStyle name="Comma 6 62 3 2" xfId="23737"/>
    <cellStyle name="Comma 6 62 3 3" xfId="28169"/>
    <cellStyle name="Comma 6 62 4" xfId="21525"/>
    <cellStyle name="Comma 6 62 5" xfId="25957"/>
    <cellStyle name="Comma 6 62_Previous P&amp;L" xfId="17203"/>
    <cellStyle name="Comma 6 63" xfId="1467"/>
    <cellStyle name="Comma 6 63 2" xfId="7350"/>
    <cellStyle name="Comma 6 63 2 2" xfId="19464"/>
    <cellStyle name="Comma 6 63 2 2 2" xfId="23892"/>
    <cellStyle name="Comma 6 63 2 2 3" xfId="28324"/>
    <cellStyle name="Comma 6 63 2 3" xfId="21680"/>
    <cellStyle name="Comma 6 63 2 4" xfId="26112"/>
    <cellStyle name="Comma 6 63 3" xfId="19310"/>
    <cellStyle name="Comma 6 63 3 2" xfId="23738"/>
    <cellStyle name="Comma 6 63 3 3" xfId="28170"/>
    <cellStyle name="Comma 6 63 4" xfId="21526"/>
    <cellStyle name="Comma 6 63 5" xfId="25958"/>
    <cellStyle name="Comma 6 63_Previous P&amp;L" xfId="17617"/>
    <cellStyle name="Comma 6 64" xfId="1468"/>
    <cellStyle name="Comma 6 64 2" xfId="7351"/>
    <cellStyle name="Comma 6 64 2 2" xfId="19465"/>
    <cellStyle name="Comma 6 64 2 2 2" xfId="23893"/>
    <cellStyle name="Comma 6 64 2 2 3" xfId="28325"/>
    <cellStyle name="Comma 6 64 2 3" xfId="21681"/>
    <cellStyle name="Comma 6 64 2 4" xfId="26113"/>
    <cellStyle name="Comma 6 64 3" xfId="19311"/>
    <cellStyle name="Comma 6 64 3 2" xfId="23739"/>
    <cellStyle name="Comma 6 64 3 3" xfId="28171"/>
    <cellStyle name="Comma 6 64 4" xfId="21527"/>
    <cellStyle name="Comma 6 64 5" xfId="25959"/>
    <cellStyle name="Comma 6 64_Previous P&amp;L" xfId="16113"/>
    <cellStyle name="Comma 6 65" xfId="1469"/>
    <cellStyle name="Comma 6 65 2" xfId="7352"/>
    <cellStyle name="Comma 6 65 2 2" xfId="19466"/>
    <cellStyle name="Comma 6 65 2 2 2" xfId="23894"/>
    <cellStyle name="Comma 6 65 2 2 3" xfId="28326"/>
    <cellStyle name="Comma 6 65 2 3" xfId="21682"/>
    <cellStyle name="Comma 6 65 2 4" xfId="26114"/>
    <cellStyle name="Comma 6 65 3" xfId="19312"/>
    <cellStyle name="Comma 6 65 3 2" xfId="23740"/>
    <cellStyle name="Comma 6 65 3 3" xfId="28172"/>
    <cellStyle name="Comma 6 65 4" xfId="21528"/>
    <cellStyle name="Comma 6 65 5" xfId="25960"/>
    <cellStyle name="Comma 6 65_Previous P&amp;L" xfId="17437"/>
    <cellStyle name="Comma 6 66" xfId="1470"/>
    <cellStyle name="Comma 6 66 2" xfId="7353"/>
    <cellStyle name="Comma 6 66 2 2" xfId="19467"/>
    <cellStyle name="Comma 6 66 2 2 2" xfId="23895"/>
    <cellStyle name="Comma 6 66 2 2 3" xfId="28327"/>
    <cellStyle name="Comma 6 66 2 3" xfId="21683"/>
    <cellStyle name="Comma 6 66 2 4" xfId="26115"/>
    <cellStyle name="Comma 6 66 3" xfId="19313"/>
    <cellStyle name="Comma 6 66 3 2" xfId="23741"/>
    <cellStyle name="Comma 6 66 3 3" xfId="28173"/>
    <cellStyle name="Comma 6 66 4" xfId="21529"/>
    <cellStyle name="Comma 6 66 5" xfId="25961"/>
    <cellStyle name="Comma 6 66_Previous P&amp;L" xfId="15973"/>
    <cellStyle name="Comma 6 67" xfId="1471"/>
    <cellStyle name="Comma 6 67 2" xfId="7354"/>
    <cellStyle name="Comma 6 67 2 2" xfId="19468"/>
    <cellStyle name="Comma 6 67 2 2 2" xfId="23896"/>
    <cellStyle name="Comma 6 67 2 2 3" xfId="28328"/>
    <cellStyle name="Comma 6 67 2 3" xfId="21684"/>
    <cellStyle name="Comma 6 67 2 4" xfId="26116"/>
    <cellStyle name="Comma 6 67 3" xfId="19314"/>
    <cellStyle name="Comma 6 67 3 2" xfId="23742"/>
    <cellStyle name="Comma 6 67 3 3" xfId="28174"/>
    <cellStyle name="Comma 6 67 4" xfId="21530"/>
    <cellStyle name="Comma 6 67 5" xfId="25962"/>
    <cellStyle name="Comma 6 67_Previous P&amp;L" xfId="16715"/>
    <cellStyle name="Comma 6 68" xfId="1472"/>
    <cellStyle name="Comma 6 68 2" xfId="7355"/>
    <cellStyle name="Comma 6 68 2 2" xfId="19469"/>
    <cellStyle name="Comma 6 68 2 2 2" xfId="23897"/>
    <cellStyle name="Comma 6 68 2 2 3" xfId="28329"/>
    <cellStyle name="Comma 6 68 2 3" xfId="21685"/>
    <cellStyle name="Comma 6 68 2 4" xfId="26117"/>
    <cellStyle name="Comma 6 68 3" xfId="19315"/>
    <cellStyle name="Comma 6 68 3 2" xfId="23743"/>
    <cellStyle name="Comma 6 68 3 3" xfId="28175"/>
    <cellStyle name="Comma 6 68 4" xfId="21531"/>
    <cellStyle name="Comma 6 68 5" xfId="25963"/>
    <cellStyle name="Comma 6 68_Previous P&amp;L" xfId="15826"/>
    <cellStyle name="Comma 6 69" xfId="1473"/>
    <cellStyle name="Comma 6 69 2" xfId="7356"/>
    <cellStyle name="Comma 6 69 2 2" xfId="19470"/>
    <cellStyle name="Comma 6 69 2 2 2" xfId="23898"/>
    <cellStyle name="Comma 6 69 2 2 3" xfId="28330"/>
    <cellStyle name="Comma 6 69 2 3" xfId="21686"/>
    <cellStyle name="Comma 6 69 2 4" xfId="26118"/>
    <cellStyle name="Comma 6 69 3" xfId="19316"/>
    <cellStyle name="Comma 6 69 3 2" xfId="23744"/>
    <cellStyle name="Comma 6 69 3 3" xfId="28176"/>
    <cellStyle name="Comma 6 69 4" xfId="21532"/>
    <cellStyle name="Comma 6 69 5" xfId="25964"/>
    <cellStyle name="Comma 6 69_Previous P&amp;L" xfId="14062"/>
    <cellStyle name="Comma 6 7" xfId="1474"/>
    <cellStyle name="Comma 6 7 2" xfId="7357"/>
    <cellStyle name="Comma 6 7 2 2" xfId="19471"/>
    <cellStyle name="Comma 6 7 2 2 2" xfId="23899"/>
    <cellStyle name="Comma 6 7 2 2 3" xfId="28331"/>
    <cellStyle name="Comma 6 7 2 3" xfId="21687"/>
    <cellStyle name="Comma 6 7 2 4" xfId="26119"/>
    <cellStyle name="Comma 6 7 3" xfId="19317"/>
    <cellStyle name="Comma 6 7 3 2" xfId="23745"/>
    <cellStyle name="Comma 6 7 3 3" xfId="28177"/>
    <cellStyle name="Comma 6 7 4" xfId="21533"/>
    <cellStyle name="Comma 6 7 5" xfId="25965"/>
    <cellStyle name="Comma 6 7_Previous P&amp;L" xfId="17008"/>
    <cellStyle name="Comma 6 70" xfId="1475"/>
    <cellStyle name="Comma 6 70 2" xfId="7358"/>
    <cellStyle name="Comma 6 70 2 2" xfId="19472"/>
    <cellStyle name="Comma 6 70 2 2 2" xfId="23900"/>
    <cellStyle name="Comma 6 70 2 2 3" xfId="28332"/>
    <cellStyle name="Comma 6 70 2 3" xfId="21688"/>
    <cellStyle name="Comma 6 70 2 4" xfId="26120"/>
    <cellStyle name="Comma 6 70 3" xfId="19318"/>
    <cellStyle name="Comma 6 70 3 2" xfId="23746"/>
    <cellStyle name="Comma 6 70 3 3" xfId="28178"/>
    <cellStyle name="Comma 6 70 4" xfId="21534"/>
    <cellStyle name="Comma 6 70 5" xfId="25966"/>
    <cellStyle name="Comma 6 70_Previous P&amp;L" xfId="17698"/>
    <cellStyle name="Comma 6 71" xfId="1476"/>
    <cellStyle name="Comma 6 71 2" xfId="7359"/>
    <cellStyle name="Comma 6 71 2 2" xfId="19473"/>
    <cellStyle name="Comma 6 71 2 2 2" xfId="23901"/>
    <cellStyle name="Comma 6 71 2 2 3" xfId="28333"/>
    <cellStyle name="Comma 6 71 2 3" xfId="21689"/>
    <cellStyle name="Comma 6 71 2 4" xfId="26121"/>
    <cellStyle name="Comma 6 71 3" xfId="19319"/>
    <cellStyle name="Comma 6 71 3 2" xfId="23747"/>
    <cellStyle name="Comma 6 71 3 3" xfId="28179"/>
    <cellStyle name="Comma 6 71 4" xfId="21535"/>
    <cellStyle name="Comma 6 71 5" xfId="25967"/>
    <cellStyle name="Comma 6 71_Previous P&amp;L" xfId="15215"/>
    <cellStyle name="Comma 6 72" xfId="1477"/>
    <cellStyle name="Comma 6 72 2" xfId="7360"/>
    <cellStyle name="Comma 6 72 2 2" xfId="19474"/>
    <cellStyle name="Comma 6 72 2 2 2" xfId="23902"/>
    <cellStyle name="Comma 6 72 2 2 3" xfId="28334"/>
    <cellStyle name="Comma 6 72 2 3" xfId="21690"/>
    <cellStyle name="Comma 6 72 2 4" xfId="26122"/>
    <cellStyle name="Comma 6 72 3" xfId="19320"/>
    <cellStyle name="Comma 6 72 3 2" xfId="23748"/>
    <cellStyle name="Comma 6 72 3 3" xfId="28180"/>
    <cellStyle name="Comma 6 72 4" xfId="21536"/>
    <cellStyle name="Comma 6 72 5" xfId="25968"/>
    <cellStyle name="Comma 6 72_Previous P&amp;L" xfId="16949"/>
    <cellStyle name="Comma 6 73" xfId="7361"/>
    <cellStyle name="Comma 6 73 2" xfId="19475"/>
    <cellStyle name="Comma 6 73 2 2" xfId="23903"/>
    <cellStyle name="Comma 6 73 2 3" xfId="28335"/>
    <cellStyle name="Comma 6 73 3" xfId="21691"/>
    <cellStyle name="Comma 6 73 4" xfId="26123"/>
    <cellStyle name="Comma 6 74" xfId="19251"/>
    <cellStyle name="Comma 6 74 2" xfId="23679"/>
    <cellStyle name="Comma 6 74 3" xfId="28111"/>
    <cellStyle name="Comma 6 75" xfId="21467"/>
    <cellStyle name="Comma 6 76" xfId="25899"/>
    <cellStyle name="Comma 6 8" xfId="1478"/>
    <cellStyle name="Comma 6 8 2" xfId="7362"/>
    <cellStyle name="Comma 6 8 2 2" xfId="19476"/>
    <cellStyle name="Comma 6 8 2 2 2" xfId="23904"/>
    <cellStyle name="Comma 6 8 2 2 3" xfId="28336"/>
    <cellStyle name="Comma 6 8 2 3" xfId="21692"/>
    <cellStyle name="Comma 6 8 2 4" xfId="26124"/>
    <cellStyle name="Comma 6 8 3" xfId="19321"/>
    <cellStyle name="Comma 6 8 3 2" xfId="23749"/>
    <cellStyle name="Comma 6 8 3 3" xfId="28181"/>
    <cellStyle name="Comma 6 8 4" xfId="21537"/>
    <cellStyle name="Comma 6 8 5" xfId="25969"/>
    <cellStyle name="Comma 6 8_Previous P&amp;L" xfId="16616"/>
    <cellStyle name="Comma 6 9" xfId="1479"/>
    <cellStyle name="Comma 6 9 2" xfId="7363"/>
    <cellStyle name="Comma 6 9 2 2" xfId="19477"/>
    <cellStyle name="Comma 6 9 2 2 2" xfId="23905"/>
    <cellStyle name="Comma 6 9 2 2 3" xfId="28337"/>
    <cellStyle name="Comma 6 9 2 3" xfId="21693"/>
    <cellStyle name="Comma 6 9 2 4" xfId="26125"/>
    <cellStyle name="Comma 6 9 3" xfId="19322"/>
    <cellStyle name="Comma 6 9 3 2" xfId="23750"/>
    <cellStyle name="Comma 6 9 3 3" xfId="28182"/>
    <cellStyle name="Comma 6 9 4" xfId="21538"/>
    <cellStyle name="Comma 6 9 5" xfId="25970"/>
    <cellStyle name="Comma 6 9_Previous P&amp;L" xfId="15930"/>
    <cellStyle name="Comma 6_Previous P&amp;L" xfId="13902"/>
    <cellStyle name="Comma 7" xfId="1480"/>
    <cellStyle name="Comma 7 2" xfId="13211"/>
    <cellStyle name="Comma 7 2 2" xfId="20120"/>
    <cellStyle name="Comma 7 2 2 2" xfId="24548"/>
    <cellStyle name="Comma 7 2 2 3" xfId="28980"/>
    <cellStyle name="Comma 7 2 3" xfId="22335"/>
    <cellStyle name="Comma 7 2 4" xfId="26767"/>
    <cellStyle name="Comma 7 3" xfId="19323"/>
    <cellStyle name="Comma 7 3 2" xfId="23751"/>
    <cellStyle name="Comma 7 3 3" xfId="28183"/>
    <cellStyle name="Comma 7 4" xfId="21539"/>
    <cellStyle name="Comma 7 5" xfId="25971"/>
    <cellStyle name="Comma 8" xfId="1481"/>
    <cellStyle name="Comma 8 2" xfId="13212"/>
    <cellStyle name="Comma 8 2 2" xfId="20121"/>
    <cellStyle name="Comma 8 2 2 2" xfId="24549"/>
    <cellStyle name="Comma 8 2 2 3" xfId="28981"/>
    <cellStyle name="Comma 8 2 3" xfId="22336"/>
    <cellStyle name="Comma 8 2 4" xfId="26768"/>
    <cellStyle name="Comma 8 3" xfId="19324"/>
    <cellStyle name="Comma 8 3 2" xfId="23752"/>
    <cellStyle name="Comma 8 3 3" xfId="28184"/>
    <cellStyle name="Comma 8 4" xfId="21540"/>
    <cellStyle name="Comma 8 5" xfId="25972"/>
    <cellStyle name="Comma 9" xfId="1482"/>
    <cellStyle name="Comma 9 2" xfId="13213"/>
    <cellStyle name="Comma 9 2 2" xfId="20122"/>
    <cellStyle name="Comma 9 2 2 2" xfId="24550"/>
    <cellStyle name="Comma 9 2 2 3" xfId="28982"/>
    <cellStyle name="Comma 9 2 3" xfId="22337"/>
    <cellStyle name="Comma 9 2 4" xfId="26769"/>
    <cellStyle name="Comma 9 3" xfId="19325"/>
    <cellStyle name="Comma 9 3 2" xfId="23753"/>
    <cellStyle name="Comma 9 3 3" xfId="28185"/>
    <cellStyle name="Comma 9 4" xfId="21541"/>
    <cellStyle name="Comma 9 5" xfId="25973"/>
    <cellStyle name="Currency 2" xfId="22"/>
    <cellStyle name="Followed Hyperlink 2" xfId="1483"/>
    <cellStyle name="Hyperlink" xfId="5" builtinId="8"/>
    <cellStyle name="Normal" xfId="0" builtinId="0"/>
    <cellStyle name="Normal 10" xfId="32"/>
    <cellStyle name="Normal 100" xfId="1484"/>
    <cellStyle name="Normal 100 2" xfId="7364"/>
    <cellStyle name="Normal 100_Previous P&amp;L" xfId="15025"/>
    <cellStyle name="Normal 101" xfId="1485"/>
    <cellStyle name="Normal 101 2" xfId="7365"/>
    <cellStyle name="Normal 101_Previous P&amp;L" xfId="14954"/>
    <cellStyle name="Normal 102" xfId="1486"/>
    <cellStyle name="Normal 102 2" xfId="7366"/>
    <cellStyle name="Normal 102_Previous P&amp;L" xfId="14711"/>
    <cellStyle name="Normal 103" xfId="1487"/>
    <cellStyle name="Normal 103 2" xfId="7367"/>
    <cellStyle name="Normal 103_Previous P&amp;L" xfId="12231"/>
    <cellStyle name="Normal 104" xfId="1488"/>
    <cellStyle name="Normal 104 2" xfId="7368"/>
    <cellStyle name="Normal 104_Previous P&amp;L" xfId="15992"/>
    <cellStyle name="Normal 105" xfId="1489"/>
    <cellStyle name="Normal 105 2" xfId="7369"/>
    <cellStyle name="Normal 105_Previous P&amp;L" xfId="17032"/>
    <cellStyle name="Normal 106" xfId="1490"/>
    <cellStyle name="Normal 106 2" xfId="7370"/>
    <cellStyle name="Normal 106_Previous P&amp;L" xfId="17368"/>
    <cellStyle name="Normal 107" xfId="1491"/>
    <cellStyle name="Normal 107 2" xfId="7371"/>
    <cellStyle name="Normal 107_Previous P&amp;L" xfId="17394"/>
    <cellStyle name="Normal 108" xfId="1492"/>
    <cellStyle name="Normal 108 2" xfId="7372"/>
    <cellStyle name="Normal 108_Previous P&amp;L" xfId="17142"/>
    <cellStyle name="Normal 109" xfId="1493"/>
    <cellStyle name="Normal 109 2" xfId="7373"/>
    <cellStyle name="Normal 109_Previous P&amp;L" xfId="12241"/>
    <cellStyle name="Normal 11" xfId="35"/>
    <cellStyle name="Normal 110" xfId="1494"/>
    <cellStyle name="Normal 110 2" xfId="7374"/>
    <cellStyle name="Normal 110_Previous P&amp;L" xfId="12513"/>
    <cellStyle name="Normal 111" xfId="1495"/>
    <cellStyle name="Normal 111 2" xfId="7375"/>
    <cellStyle name="Normal 111_Previous P&amp;L" xfId="14983"/>
    <cellStyle name="Normal 112" xfId="1496"/>
    <cellStyle name="Normal 112 2" xfId="7376"/>
    <cellStyle name="Normal 112_Previous P&amp;L" xfId="15192"/>
    <cellStyle name="Normal 113" xfId="1497"/>
    <cellStyle name="Normal 113 2" xfId="7377"/>
    <cellStyle name="Normal 113_Previous P&amp;L" xfId="14895"/>
    <cellStyle name="Normal 114" xfId="1498"/>
    <cellStyle name="Normal 114 2" xfId="7378"/>
    <cellStyle name="Normal 114_Previous P&amp;L" xfId="17401"/>
    <cellStyle name="Normal 115" xfId="1499"/>
    <cellStyle name="Normal 115 2" xfId="7379"/>
    <cellStyle name="Normal 115_Previous P&amp;L" xfId="14090"/>
    <cellStyle name="Normal 116" xfId="1500"/>
    <cellStyle name="Normal 116 2" xfId="7380"/>
    <cellStyle name="Normal 116_Previous P&amp;L" xfId="13888"/>
    <cellStyle name="Normal 117" xfId="1501"/>
    <cellStyle name="Normal 117 2" xfId="7381"/>
    <cellStyle name="Normal 117_Previous P&amp;L" xfId="13799"/>
    <cellStyle name="Normal 118" xfId="1502"/>
    <cellStyle name="Normal 118 2" xfId="7382"/>
    <cellStyle name="Normal 118_Previous P&amp;L" xfId="16281"/>
    <cellStyle name="Normal 119" xfId="1503"/>
    <cellStyle name="Normal 119 2" xfId="7383"/>
    <cellStyle name="Normal 119_Previous P&amp;L" xfId="17155"/>
    <cellStyle name="Normal 12" xfId="37"/>
    <cellStyle name="Normal 12 10" xfId="1504"/>
    <cellStyle name="Normal 12 10 2" xfId="7384"/>
    <cellStyle name="Normal 12 10_Previous P&amp;L" xfId="15784"/>
    <cellStyle name="Normal 12 11" xfId="1505"/>
    <cellStyle name="Normal 12 11 2" xfId="7385"/>
    <cellStyle name="Normal 12 11_Previous P&amp;L" xfId="16121"/>
    <cellStyle name="Normal 12 12" xfId="1506"/>
    <cellStyle name="Normal 12 12 2" xfId="7386"/>
    <cellStyle name="Normal 12 12_Previous P&amp;L" xfId="16666"/>
    <cellStyle name="Normal 12 13" xfId="1507"/>
    <cellStyle name="Normal 12 13 2" xfId="7387"/>
    <cellStyle name="Normal 12 13_Previous P&amp;L" xfId="14924"/>
    <cellStyle name="Normal 12 14" xfId="1508"/>
    <cellStyle name="Normal 12 14 2" xfId="7388"/>
    <cellStyle name="Normal 12 14_Previous P&amp;L" xfId="15889"/>
    <cellStyle name="Normal 12 15" xfId="1509"/>
    <cellStyle name="Normal 12 15 2" xfId="7389"/>
    <cellStyle name="Normal 12 15_Previous P&amp;L" xfId="16699"/>
    <cellStyle name="Normal 12 16" xfId="1510"/>
    <cellStyle name="Normal 12 16 2" xfId="7390"/>
    <cellStyle name="Normal 12 16_Previous P&amp;L" xfId="13566"/>
    <cellStyle name="Normal 12 17" xfId="1511"/>
    <cellStyle name="Normal 12 17 2" xfId="7391"/>
    <cellStyle name="Normal 12 17_Previous P&amp;L" xfId="15921"/>
    <cellStyle name="Normal 12 18" xfId="1512"/>
    <cellStyle name="Normal 12 18 2" xfId="7392"/>
    <cellStyle name="Normal 12 18_Previous P&amp;L" xfId="17135"/>
    <cellStyle name="Normal 12 19" xfId="1513"/>
    <cellStyle name="Normal 12 19 2" xfId="7393"/>
    <cellStyle name="Normal 12 19_Previous P&amp;L" xfId="17507"/>
    <cellStyle name="Normal 12 2" xfId="1514"/>
    <cellStyle name="Normal 12 2 10" xfId="1515"/>
    <cellStyle name="Normal 12 2 10 2" xfId="7394"/>
    <cellStyle name="Normal 12 2 10_Previous P&amp;L" xfId="15607"/>
    <cellStyle name="Normal 12 2 11" xfId="1516"/>
    <cellStyle name="Normal 12 2 11 2" xfId="7395"/>
    <cellStyle name="Normal 12 2 11_Previous P&amp;L" xfId="13341"/>
    <cellStyle name="Normal 12 2 12" xfId="1517"/>
    <cellStyle name="Normal 12 2 12 2" xfId="7396"/>
    <cellStyle name="Normal 12 2 12_Previous P&amp;L" xfId="12316"/>
    <cellStyle name="Normal 12 2 13" xfId="1518"/>
    <cellStyle name="Normal 12 2 13 2" xfId="7397"/>
    <cellStyle name="Normal 12 2 13_Previous P&amp;L" xfId="17269"/>
    <cellStyle name="Normal 12 2 14" xfId="1519"/>
    <cellStyle name="Normal 12 2 14 2" xfId="7398"/>
    <cellStyle name="Normal 12 2 14_Previous P&amp;L" xfId="13991"/>
    <cellStyle name="Normal 12 2 15" xfId="1520"/>
    <cellStyle name="Normal 12 2 15 2" xfId="7399"/>
    <cellStyle name="Normal 12 2 15_Previous P&amp;L" xfId="17749"/>
    <cellStyle name="Normal 12 2 16" xfId="1521"/>
    <cellStyle name="Normal 12 2 16 2" xfId="7400"/>
    <cellStyle name="Normal 12 2 16_Previous P&amp;L" xfId="15701"/>
    <cellStyle name="Normal 12 2 17" xfId="1522"/>
    <cellStyle name="Normal 12 2 17 2" xfId="7401"/>
    <cellStyle name="Normal 12 2 17_Previous P&amp;L" xfId="17851"/>
    <cellStyle name="Normal 12 2 18" xfId="1523"/>
    <cellStyle name="Normal 12 2 18 2" xfId="7402"/>
    <cellStyle name="Normal 12 2 18_Previous P&amp;L" xfId="15188"/>
    <cellStyle name="Normal 12 2 19" xfId="1524"/>
    <cellStyle name="Normal 12 2 19 2" xfId="7403"/>
    <cellStyle name="Normal 12 2 19_Previous P&amp;L" xfId="15506"/>
    <cellStyle name="Normal 12 2 2" xfId="1525"/>
    <cellStyle name="Normal 12 2 2 2" xfId="7404"/>
    <cellStyle name="Normal 12 2 2_Previous P&amp;L" xfId="14787"/>
    <cellStyle name="Normal 12 2 20" xfId="1526"/>
    <cellStyle name="Normal 12 2 20 2" xfId="7405"/>
    <cellStyle name="Normal 12 2 20_Previous P&amp;L" xfId="16800"/>
    <cellStyle name="Normal 12 2 21" xfId="1527"/>
    <cellStyle name="Normal 12 2 21 2" xfId="7406"/>
    <cellStyle name="Normal 12 2 21_Previous P&amp;L" xfId="13941"/>
    <cellStyle name="Normal 12 2 22" xfId="1528"/>
    <cellStyle name="Normal 12 2 22 2" xfId="7407"/>
    <cellStyle name="Normal 12 2 22_Previous P&amp;L" xfId="17468"/>
    <cellStyle name="Normal 12 2 23" xfId="1529"/>
    <cellStyle name="Normal 12 2 23 2" xfId="7408"/>
    <cellStyle name="Normal 12 2 23_Previous P&amp;L" xfId="15561"/>
    <cellStyle name="Normal 12 2 24" xfId="1530"/>
    <cellStyle name="Normal 12 2 24 2" xfId="7409"/>
    <cellStyle name="Normal 12 2 24_Previous P&amp;L" xfId="13278"/>
    <cellStyle name="Normal 12 2 25" xfId="1531"/>
    <cellStyle name="Normal 12 2 25 2" xfId="7410"/>
    <cellStyle name="Normal 12 2 25_Previous P&amp;L" xfId="17115"/>
    <cellStyle name="Normal 12 2 26" xfId="1532"/>
    <cellStyle name="Normal 12 2 26 2" xfId="7411"/>
    <cellStyle name="Normal 12 2 26_Previous P&amp;L" xfId="13502"/>
    <cellStyle name="Normal 12 2 27" xfId="1533"/>
    <cellStyle name="Normal 12 2 27 2" xfId="7412"/>
    <cellStyle name="Normal 12 2 27_Previous P&amp;L" xfId="13722"/>
    <cellStyle name="Normal 12 2 28" xfId="1534"/>
    <cellStyle name="Normal 12 2 28 2" xfId="7413"/>
    <cellStyle name="Normal 12 2 28_Previous P&amp;L" xfId="14970"/>
    <cellStyle name="Normal 12 2 29" xfId="1535"/>
    <cellStyle name="Normal 12 2 29 2" xfId="7414"/>
    <cellStyle name="Normal 12 2 29_Previous P&amp;L" xfId="14946"/>
    <cellStyle name="Normal 12 2 3" xfId="1536"/>
    <cellStyle name="Normal 12 2 3 2" xfId="7415"/>
    <cellStyle name="Normal 12 2 3_Previous P&amp;L" xfId="14419"/>
    <cellStyle name="Normal 12 2 30" xfId="1537"/>
    <cellStyle name="Normal 12 2 30 2" xfId="7416"/>
    <cellStyle name="Normal 12 2 30_Previous P&amp;L" xfId="14269"/>
    <cellStyle name="Normal 12 2 31" xfId="1538"/>
    <cellStyle name="Normal 12 2 31 2" xfId="7417"/>
    <cellStyle name="Normal 12 2 31_Previous P&amp;L" xfId="17309"/>
    <cellStyle name="Normal 12 2 32" xfId="1539"/>
    <cellStyle name="Normal 12 2 32 2" xfId="7418"/>
    <cellStyle name="Normal 12 2 32_Previous P&amp;L" xfId="15327"/>
    <cellStyle name="Normal 12 2 33" xfId="1540"/>
    <cellStyle name="Normal 12 2 33 2" xfId="7419"/>
    <cellStyle name="Normal 12 2 33_Previous P&amp;L" xfId="14738"/>
    <cellStyle name="Normal 12 2 34" xfId="1541"/>
    <cellStyle name="Normal 12 2 34 2" xfId="7420"/>
    <cellStyle name="Normal 12 2 34_Previous P&amp;L" xfId="16739"/>
    <cellStyle name="Normal 12 2 35" xfId="1542"/>
    <cellStyle name="Normal 12 2 35 2" xfId="7421"/>
    <cellStyle name="Normal 12 2 35_Previous P&amp;L" xfId="14537"/>
    <cellStyle name="Normal 12 2 36" xfId="1543"/>
    <cellStyle name="Normal 12 2 36 2" xfId="7422"/>
    <cellStyle name="Normal 12 2 36_Previous P&amp;L" xfId="14759"/>
    <cellStyle name="Normal 12 2 37" xfId="1544"/>
    <cellStyle name="Normal 12 2 37 2" xfId="7423"/>
    <cellStyle name="Normal 12 2 37_Previous P&amp;L" xfId="17571"/>
    <cellStyle name="Normal 12 2 38" xfId="1545"/>
    <cellStyle name="Normal 12 2 38 2" xfId="7424"/>
    <cellStyle name="Normal 12 2 38_Previous P&amp;L" xfId="16691"/>
    <cellStyle name="Normal 12 2 39" xfId="1546"/>
    <cellStyle name="Normal 12 2 39 2" xfId="7425"/>
    <cellStyle name="Normal 12 2 39_Previous P&amp;L" xfId="15651"/>
    <cellStyle name="Normal 12 2 4" xfId="1547"/>
    <cellStyle name="Normal 12 2 4 2" xfId="7426"/>
    <cellStyle name="Normal 12 2 4_Previous P&amp;L" xfId="15844"/>
    <cellStyle name="Normal 12 2 40" xfId="1548"/>
    <cellStyle name="Normal 12 2 40 2" xfId="7427"/>
    <cellStyle name="Normal 12 2 40_Previous P&amp;L" xfId="12406"/>
    <cellStyle name="Normal 12 2 41" xfId="1549"/>
    <cellStyle name="Normal 12 2 41 2" xfId="7428"/>
    <cellStyle name="Normal 12 2 41_Previous P&amp;L" xfId="13078"/>
    <cellStyle name="Normal 12 2 42" xfId="1550"/>
    <cellStyle name="Normal 12 2 42 2" xfId="7429"/>
    <cellStyle name="Normal 12 2 42_Previous P&amp;L" xfId="12309"/>
    <cellStyle name="Normal 12 2 43" xfId="1551"/>
    <cellStyle name="Normal 12 2 43 2" xfId="7430"/>
    <cellStyle name="Normal 12 2 43_Previous P&amp;L" xfId="17038"/>
    <cellStyle name="Normal 12 2 44" xfId="1552"/>
    <cellStyle name="Normal 12 2 44 2" xfId="7431"/>
    <cellStyle name="Normal 12 2 44_Previous P&amp;L" xfId="16333"/>
    <cellStyle name="Normal 12 2 45" xfId="1553"/>
    <cellStyle name="Normal 12 2 45 2" xfId="7432"/>
    <cellStyle name="Normal 12 2 45_Previous P&amp;L" xfId="13635"/>
    <cellStyle name="Normal 12 2 46" xfId="1554"/>
    <cellStyle name="Normal 12 2 46 2" xfId="7433"/>
    <cellStyle name="Normal 12 2 46_Previous P&amp;L" xfId="16493"/>
    <cellStyle name="Normal 12 2 47" xfId="1555"/>
    <cellStyle name="Normal 12 2 47 2" xfId="7434"/>
    <cellStyle name="Normal 12 2 47_Previous P&amp;L" xfId="13561"/>
    <cellStyle name="Normal 12 2 48" xfId="1556"/>
    <cellStyle name="Normal 12 2 48 2" xfId="7435"/>
    <cellStyle name="Normal 12 2 48_Previous P&amp;L" xfId="15532"/>
    <cellStyle name="Normal 12 2 49" xfId="1557"/>
    <cellStyle name="Normal 12 2 49 2" xfId="7436"/>
    <cellStyle name="Normal 12 2 49_Previous P&amp;L" xfId="14027"/>
    <cellStyle name="Normal 12 2 5" xfId="1558"/>
    <cellStyle name="Normal 12 2 5 2" xfId="7437"/>
    <cellStyle name="Normal 12 2 5_Previous P&amp;L" xfId="16410"/>
    <cellStyle name="Normal 12 2 50" xfId="1559"/>
    <cellStyle name="Normal 12 2 50 2" xfId="7438"/>
    <cellStyle name="Normal 12 2 50_Previous P&amp;L" xfId="15259"/>
    <cellStyle name="Normal 12 2 51" xfId="1560"/>
    <cellStyle name="Normal 12 2 51 2" xfId="7439"/>
    <cellStyle name="Normal 12 2 51_Previous P&amp;L" xfId="16685"/>
    <cellStyle name="Normal 12 2 52" xfId="1561"/>
    <cellStyle name="Normal 12 2 52 2" xfId="7440"/>
    <cellStyle name="Normal 12 2 52_Previous P&amp;L" xfId="17196"/>
    <cellStyle name="Normal 12 2 53" xfId="1562"/>
    <cellStyle name="Normal 12 2 53 2" xfId="7441"/>
    <cellStyle name="Normal 12 2 53_Previous P&amp;L" xfId="17657"/>
    <cellStyle name="Normal 12 2 54" xfId="1563"/>
    <cellStyle name="Normal 12 2 54 2" xfId="7442"/>
    <cellStyle name="Normal 12 2 54_Previous P&amp;L" xfId="15659"/>
    <cellStyle name="Normal 12 2 55" xfId="1564"/>
    <cellStyle name="Normal 12 2 55 2" xfId="7443"/>
    <cellStyle name="Normal 12 2 55_Previous P&amp;L" xfId="13240"/>
    <cellStyle name="Normal 12 2 56" xfId="1565"/>
    <cellStyle name="Normal 12 2 56 2" xfId="7444"/>
    <cellStyle name="Normal 12 2 56_Previous P&amp;L" xfId="16459"/>
    <cellStyle name="Normal 12 2 57" xfId="1566"/>
    <cellStyle name="Normal 12 2 57 2" xfId="7445"/>
    <cellStyle name="Normal 12 2 57_Previous P&amp;L" xfId="14407"/>
    <cellStyle name="Normal 12 2 58" xfId="1567"/>
    <cellStyle name="Normal 12 2 58 2" xfId="7446"/>
    <cellStyle name="Normal 12 2 58_Previous P&amp;L" xfId="16209"/>
    <cellStyle name="Normal 12 2 59" xfId="1568"/>
    <cellStyle name="Normal 12 2 59 2" xfId="7447"/>
    <cellStyle name="Normal 12 2 59_Previous P&amp;L" xfId="16398"/>
    <cellStyle name="Normal 12 2 6" xfId="1569"/>
    <cellStyle name="Normal 12 2 6 2" xfId="7448"/>
    <cellStyle name="Normal 12 2 6_Previous P&amp;L" xfId="15696"/>
    <cellStyle name="Normal 12 2 60" xfId="1570"/>
    <cellStyle name="Normal 12 2 60 2" xfId="7449"/>
    <cellStyle name="Normal 12 2 60_Previous P&amp;L" xfId="15602"/>
    <cellStyle name="Normal 12 2 61" xfId="1571"/>
    <cellStyle name="Normal 12 2 61 2" xfId="7450"/>
    <cellStyle name="Normal 12 2 61_Previous P&amp;L" xfId="15207"/>
    <cellStyle name="Normal 12 2 62" xfId="1572"/>
    <cellStyle name="Normal 12 2 62 2" xfId="7451"/>
    <cellStyle name="Normal 12 2 62_Previous P&amp;L" xfId="17506"/>
    <cellStyle name="Normal 12 2 63" xfId="1573"/>
    <cellStyle name="Normal 12 2 63 2" xfId="7452"/>
    <cellStyle name="Normal 12 2 63_Previous P&amp;L" xfId="16138"/>
    <cellStyle name="Normal 12 2 64" xfId="1574"/>
    <cellStyle name="Normal 12 2 64 2" xfId="7453"/>
    <cellStyle name="Normal 12 2 64_Previous P&amp;L" xfId="13461"/>
    <cellStyle name="Normal 12 2 65" xfId="1575"/>
    <cellStyle name="Normal 12 2 65 2" xfId="7454"/>
    <cellStyle name="Normal 12 2 65_Previous P&amp;L" xfId="13602"/>
    <cellStyle name="Normal 12 2 66" xfId="1576"/>
    <cellStyle name="Normal 12 2 66 2" xfId="7455"/>
    <cellStyle name="Normal 12 2 66_Previous P&amp;L" xfId="14658"/>
    <cellStyle name="Normal 12 2 67" xfId="1577"/>
    <cellStyle name="Normal 12 2 67 2" xfId="7456"/>
    <cellStyle name="Normal 12 2 67_Previous P&amp;L" xfId="13700"/>
    <cellStyle name="Normal 12 2 68" xfId="1578"/>
    <cellStyle name="Normal 12 2 68 2" xfId="7457"/>
    <cellStyle name="Normal 12 2 68_Previous P&amp;L" xfId="14923"/>
    <cellStyle name="Normal 12 2 69" xfId="1579"/>
    <cellStyle name="Normal 12 2 69 2" xfId="7458"/>
    <cellStyle name="Normal 12 2 69_Previous P&amp;L" xfId="15971"/>
    <cellStyle name="Normal 12 2 7" xfId="1580"/>
    <cellStyle name="Normal 12 2 7 2" xfId="7459"/>
    <cellStyle name="Normal 12 2 7_Previous P&amp;L" xfId="13785"/>
    <cellStyle name="Normal 12 2 70" xfId="1581"/>
    <cellStyle name="Normal 12 2 70 2" xfId="7460"/>
    <cellStyle name="Normal 12 2 70_Previous P&amp;L" xfId="16772"/>
    <cellStyle name="Normal 12 2 71" xfId="1582"/>
    <cellStyle name="Normal 12 2 71 2" xfId="7461"/>
    <cellStyle name="Normal 12 2 71_Previous P&amp;L" xfId="15321"/>
    <cellStyle name="Normal 12 2 72" xfId="1583"/>
    <cellStyle name="Normal 12 2 72 2" xfId="7462"/>
    <cellStyle name="Normal 12 2 72_Previous P&amp;L" xfId="13077"/>
    <cellStyle name="Normal 12 2 73" xfId="7463"/>
    <cellStyle name="Normal 12 2 8" xfId="1584"/>
    <cellStyle name="Normal 12 2 8 2" xfId="7464"/>
    <cellStyle name="Normal 12 2 8_Previous P&amp;L" xfId="16046"/>
    <cellStyle name="Normal 12 2 9" xfId="1585"/>
    <cellStyle name="Normal 12 2 9 2" xfId="7465"/>
    <cellStyle name="Normal 12 2 9_Previous P&amp;L" xfId="13257"/>
    <cellStyle name="Normal 12 2_Previous P&amp;L" xfId="14190"/>
    <cellStyle name="Normal 12 20" xfId="1586"/>
    <cellStyle name="Normal 12 20 2" xfId="7466"/>
    <cellStyle name="Normal 12 20_Previous P&amp;L" xfId="17405"/>
    <cellStyle name="Normal 12 21" xfId="1587"/>
    <cellStyle name="Normal 12 21 2" xfId="7467"/>
    <cellStyle name="Normal 12 21_Previous P&amp;L" xfId="16307"/>
    <cellStyle name="Normal 12 22" xfId="1588"/>
    <cellStyle name="Normal 12 22 2" xfId="7468"/>
    <cellStyle name="Normal 12 22_Previous P&amp;L" xfId="16547"/>
    <cellStyle name="Normal 12 23" xfId="1589"/>
    <cellStyle name="Normal 12 23 2" xfId="7469"/>
    <cellStyle name="Normal 12 23_Previous P&amp;L" xfId="16620"/>
    <cellStyle name="Normal 12 24" xfId="1590"/>
    <cellStyle name="Normal 12 24 2" xfId="7470"/>
    <cellStyle name="Normal 12 24_Previous P&amp;L" xfId="14151"/>
    <cellStyle name="Normal 12 25" xfId="1591"/>
    <cellStyle name="Normal 12 25 2" xfId="7471"/>
    <cellStyle name="Normal 12 25_Previous P&amp;L" xfId="16512"/>
    <cellStyle name="Normal 12 26" xfId="1592"/>
    <cellStyle name="Normal 12 26 2" xfId="7472"/>
    <cellStyle name="Normal 12 26_Previous P&amp;L" xfId="17455"/>
    <cellStyle name="Normal 12 27" xfId="1593"/>
    <cellStyle name="Normal 12 27 2" xfId="7473"/>
    <cellStyle name="Normal 12 27_Previous P&amp;L" xfId="14170"/>
    <cellStyle name="Normal 12 28" xfId="1594"/>
    <cellStyle name="Normal 12 28 2" xfId="7474"/>
    <cellStyle name="Normal 12 28_Previous P&amp;L" xfId="14401"/>
    <cellStyle name="Normal 12 29" xfId="1595"/>
    <cellStyle name="Normal 12 29 2" xfId="7475"/>
    <cellStyle name="Normal 12 29_Previous P&amp;L" xfId="15883"/>
    <cellStyle name="Normal 12 3" xfId="1596"/>
    <cellStyle name="Normal 12 3 10" xfId="1597"/>
    <cellStyle name="Normal 12 3 10 2" xfId="7476"/>
    <cellStyle name="Normal 12 3 10_Previous P&amp;L" xfId="16538"/>
    <cellStyle name="Normal 12 3 11" xfId="1598"/>
    <cellStyle name="Normal 12 3 11 2" xfId="7477"/>
    <cellStyle name="Normal 12 3 11_Previous P&amp;L" xfId="13759"/>
    <cellStyle name="Normal 12 3 12" xfId="1599"/>
    <cellStyle name="Normal 12 3 12 2" xfId="7478"/>
    <cellStyle name="Normal 12 3 12_Previous P&amp;L" xfId="16444"/>
    <cellStyle name="Normal 12 3 13" xfId="1600"/>
    <cellStyle name="Normal 12 3 13 2" xfId="7479"/>
    <cellStyle name="Normal 12 3 13_Previous P&amp;L" xfId="14683"/>
    <cellStyle name="Normal 12 3 14" xfId="1601"/>
    <cellStyle name="Normal 12 3 14 2" xfId="7480"/>
    <cellStyle name="Normal 12 3 14_Previous P&amp;L" xfId="12721"/>
    <cellStyle name="Normal 12 3 15" xfId="1602"/>
    <cellStyle name="Normal 12 3 15 2" xfId="7481"/>
    <cellStyle name="Normal 12 3 15_Previous P&amp;L" xfId="15108"/>
    <cellStyle name="Normal 12 3 16" xfId="1603"/>
    <cellStyle name="Normal 12 3 16 2" xfId="7482"/>
    <cellStyle name="Normal 12 3 16_Previous P&amp;L" xfId="15601"/>
    <cellStyle name="Normal 12 3 17" xfId="1604"/>
    <cellStyle name="Normal 12 3 17 2" xfId="7483"/>
    <cellStyle name="Normal 12 3 17_Previous P&amp;L" xfId="14605"/>
    <cellStyle name="Normal 12 3 18" xfId="1605"/>
    <cellStyle name="Normal 12 3 18 2" xfId="7484"/>
    <cellStyle name="Normal 12 3 18_Previous P&amp;L" xfId="15466"/>
    <cellStyle name="Normal 12 3 19" xfId="1606"/>
    <cellStyle name="Normal 12 3 19 2" xfId="7485"/>
    <cellStyle name="Normal 12 3 19_Previous P&amp;L" xfId="14571"/>
    <cellStyle name="Normal 12 3 2" xfId="1607"/>
    <cellStyle name="Normal 12 3 2 2" xfId="7486"/>
    <cellStyle name="Normal 12 3 2_Previous P&amp;L" xfId="14710"/>
    <cellStyle name="Normal 12 3 20" xfId="1608"/>
    <cellStyle name="Normal 12 3 20 2" xfId="7487"/>
    <cellStyle name="Normal 12 3 20_Previous P&amp;L" xfId="15870"/>
    <cellStyle name="Normal 12 3 21" xfId="1609"/>
    <cellStyle name="Normal 12 3 21 2" xfId="7488"/>
    <cellStyle name="Normal 12 3 21_Previous P&amp;L" xfId="14867"/>
    <cellStyle name="Normal 12 3 22" xfId="1610"/>
    <cellStyle name="Normal 12 3 22 2" xfId="7489"/>
    <cellStyle name="Normal 12 3 22_Previous P&amp;L" xfId="16948"/>
    <cellStyle name="Normal 12 3 23" xfId="1611"/>
    <cellStyle name="Normal 12 3 23 2" xfId="7490"/>
    <cellStyle name="Normal 12 3 23_Previous P&amp;L" xfId="16387"/>
    <cellStyle name="Normal 12 3 24" xfId="1612"/>
    <cellStyle name="Normal 12 3 24 2" xfId="7491"/>
    <cellStyle name="Normal 12 3 24_Previous P&amp;L" xfId="17681"/>
    <cellStyle name="Normal 12 3 25" xfId="1613"/>
    <cellStyle name="Normal 12 3 25 2" xfId="7492"/>
    <cellStyle name="Normal 12 3 25_Previous P&amp;L" xfId="15375"/>
    <cellStyle name="Normal 12 3 26" xfId="1614"/>
    <cellStyle name="Normal 12 3 26 2" xfId="7493"/>
    <cellStyle name="Normal 12 3 26_Previous P&amp;L" xfId="13076"/>
    <cellStyle name="Normal 12 3 27" xfId="1615"/>
    <cellStyle name="Normal 12 3 27 2" xfId="7494"/>
    <cellStyle name="Normal 12 3 27_Previous P&amp;L" xfId="15348"/>
    <cellStyle name="Normal 12 3 28" xfId="1616"/>
    <cellStyle name="Normal 12 3 28 2" xfId="7495"/>
    <cellStyle name="Normal 12 3 28_Previous P&amp;L" xfId="15121"/>
    <cellStyle name="Normal 12 3 29" xfId="1617"/>
    <cellStyle name="Normal 12 3 29 2" xfId="7496"/>
    <cellStyle name="Normal 12 3 29_Previous P&amp;L" xfId="14150"/>
    <cellStyle name="Normal 12 3 3" xfId="1618"/>
    <cellStyle name="Normal 12 3 3 2" xfId="7497"/>
    <cellStyle name="Normal 12 3 3_Previous P&amp;L" xfId="16146"/>
    <cellStyle name="Normal 12 3 30" xfId="1619"/>
    <cellStyle name="Normal 12 3 30 2" xfId="7498"/>
    <cellStyle name="Normal 12 3 30_Previous P&amp;L" xfId="16262"/>
    <cellStyle name="Normal 12 3 31" xfId="1620"/>
    <cellStyle name="Normal 12 3 31 2" xfId="7499"/>
    <cellStyle name="Normal 12 3 31_Previous P&amp;L" xfId="15851"/>
    <cellStyle name="Normal 12 3 32" xfId="1621"/>
    <cellStyle name="Normal 12 3 32 2" xfId="7500"/>
    <cellStyle name="Normal 12 3 32_Previous P&amp;L" xfId="14327"/>
    <cellStyle name="Normal 12 3 33" xfId="1622"/>
    <cellStyle name="Normal 12 3 33 2" xfId="7501"/>
    <cellStyle name="Normal 12 3 33_Previous P&amp;L" xfId="14461"/>
    <cellStyle name="Normal 12 3 34" xfId="1623"/>
    <cellStyle name="Normal 12 3 34 2" xfId="7502"/>
    <cellStyle name="Normal 12 3 34_Previous P&amp;L" xfId="15936"/>
    <cellStyle name="Normal 12 3 35" xfId="1624"/>
    <cellStyle name="Normal 12 3 35 2" xfId="7503"/>
    <cellStyle name="Normal 12 3 35_Previous P&amp;L" xfId="13187"/>
    <cellStyle name="Normal 12 3 36" xfId="1625"/>
    <cellStyle name="Normal 12 3 36 2" xfId="7504"/>
    <cellStyle name="Normal 12 3 36_Previous P&amp;L" xfId="15741"/>
    <cellStyle name="Normal 12 3 37" xfId="1626"/>
    <cellStyle name="Normal 12 3 37 2" xfId="7505"/>
    <cellStyle name="Normal 12 3 37_Previous P&amp;L" xfId="13446"/>
    <cellStyle name="Normal 12 3 38" xfId="1627"/>
    <cellStyle name="Normal 12 3 38 2" xfId="7506"/>
    <cellStyle name="Normal 12 3 38_Previous P&amp;L" xfId="12894"/>
    <cellStyle name="Normal 12 3 39" xfId="1628"/>
    <cellStyle name="Normal 12 3 39 2" xfId="7507"/>
    <cellStyle name="Normal 12 3 39_Previous P&amp;L" xfId="15531"/>
    <cellStyle name="Normal 12 3 4" xfId="1629"/>
    <cellStyle name="Normal 12 3 4 2" xfId="7508"/>
    <cellStyle name="Normal 12 3 4_Previous P&amp;L" xfId="17301"/>
    <cellStyle name="Normal 12 3 40" xfId="1630"/>
    <cellStyle name="Normal 12 3 40 2" xfId="7509"/>
    <cellStyle name="Normal 12 3 40_Previous P&amp;L" xfId="13396"/>
    <cellStyle name="Normal 12 3 41" xfId="1631"/>
    <cellStyle name="Normal 12 3 41 2" xfId="7510"/>
    <cellStyle name="Normal 12 3 41_Previous P&amp;L" xfId="14406"/>
    <cellStyle name="Normal 12 3 42" xfId="1632"/>
    <cellStyle name="Normal 12 3 42 2" xfId="7511"/>
    <cellStyle name="Normal 12 3 42_Previous P&amp;L" xfId="16480"/>
    <cellStyle name="Normal 12 3 43" xfId="1633"/>
    <cellStyle name="Normal 12 3 43 2" xfId="7512"/>
    <cellStyle name="Normal 12 3 43_Previous P&amp;L" xfId="17234"/>
    <cellStyle name="Normal 12 3 44" xfId="1634"/>
    <cellStyle name="Normal 12 3 44 2" xfId="7513"/>
    <cellStyle name="Normal 12 3 44_Previous P&amp;L" xfId="15639"/>
    <cellStyle name="Normal 12 3 45" xfId="1635"/>
    <cellStyle name="Normal 12 3 45 2" xfId="7514"/>
    <cellStyle name="Normal 12 3 45_Previous P&amp;L" xfId="15600"/>
    <cellStyle name="Normal 12 3 46" xfId="1636"/>
    <cellStyle name="Normal 12 3 46 2" xfId="7515"/>
    <cellStyle name="Normal 12 3 46_Previous P&amp;L" xfId="17325"/>
    <cellStyle name="Normal 12 3 47" xfId="1637"/>
    <cellStyle name="Normal 12 3 47 2" xfId="7516"/>
    <cellStyle name="Normal 12 3 47_Previous P&amp;L" xfId="15708"/>
    <cellStyle name="Normal 12 3 48" xfId="1638"/>
    <cellStyle name="Normal 12 3 48 2" xfId="7517"/>
    <cellStyle name="Normal 12 3 48_Previous P&amp;L" xfId="13884"/>
    <cellStyle name="Normal 12 3 49" xfId="1639"/>
    <cellStyle name="Normal 12 3 49 2" xfId="7518"/>
    <cellStyle name="Normal 12 3 49_Previous P&amp;L" xfId="15920"/>
    <cellStyle name="Normal 12 3 5" xfId="1640"/>
    <cellStyle name="Normal 12 3 5 2" xfId="7519"/>
    <cellStyle name="Normal 12 3 5_Previous P&amp;L" xfId="14471"/>
    <cellStyle name="Normal 12 3 50" xfId="1641"/>
    <cellStyle name="Normal 12 3 50 2" xfId="7520"/>
    <cellStyle name="Normal 12 3 50_Previous P&amp;L" xfId="17819"/>
    <cellStyle name="Normal 12 3 51" xfId="1642"/>
    <cellStyle name="Normal 12 3 51 2" xfId="7521"/>
    <cellStyle name="Normal 12 3 51_Previous P&amp;L" xfId="14528"/>
    <cellStyle name="Normal 12 3 52" xfId="1643"/>
    <cellStyle name="Normal 12 3 52 2" xfId="7522"/>
    <cellStyle name="Normal 12 3 52_Previous P&amp;L" xfId="16041"/>
    <cellStyle name="Normal 12 3 53" xfId="1644"/>
    <cellStyle name="Normal 12 3 53 2" xfId="7523"/>
    <cellStyle name="Normal 12 3 53_Previous P&amp;L" xfId="17553"/>
    <cellStyle name="Normal 12 3 54" xfId="1645"/>
    <cellStyle name="Normal 12 3 54 2" xfId="7524"/>
    <cellStyle name="Normal 12 3 54_Previous P&amp;L" xfId="13504"/>
    <cellStyle name="Normal 12 3 55" xfId="1646"/>
    <cellStyle name="Normal 12 3 55 2" xfId="7525"/>
    <cellStyle name="Normal 12 3 55_Previous P&amp;L" xfId="14779"/>
    <cellStyle name="Normal 12 3 56" xfId="1647"/>
    <cellStyle name="Normal 12 3 56 2" xfId="7526"/>
    <cellStyle name="Normal 12 3 56_Previous P&amp;L" xfId="17771"/>
    <cellStyle name="Normal 12 3 57" xfId="1648"/>
    <cellStyle name="Normal 12 3 57 2" xfId="7527"/>
    <cellStyle name="Normal 12 3 57_Previous P&amp;L" xfId="16001"/>
    <cellStyle name="Normal 12 3 58" xfId="1649"/>
    <cellStyle name="Normal 12 3 58 2" xfId="7528"/>
    <cellStyle name="Normal 12 3 58_Previous P&amp;L" xfId="17523"/>
    <cellStyle name="Normal 12 3 59" xfId="1650"/>
    <cellStyle name="Normal 12 3 59 2" xfId="7529"/>
    <cellStyle name="Normal 12 3 59_Previous P&amp;L" xfId="14149"/>
    <cellStyle name="Normal 12 3 6" xfId="1651"/>
    <cellStyle name="Normal 12 3 6 2" xfId="7530"/>
    <cellStyle name="Normal 12 3 6_Previous P&amp;L" xfId="14268"/>
    <cellStyle name="Normal 12 3 60" xfId="1652"/>
    <cellStyle name="Normal 12 3 60 2" xfId="7531"/>
    <cellStyle name="Normal 12 3 60_Previous P&amp;L" xfId="16788"/>
    <cellStyle name="Normal 12 3 61" xfId="1653"/>
    <cellStyle name="Normal 12 3 61 2" xfId="7532"/>
    <cellStyle name="Normal 12 3 61_Previous P&amp;L" xfId="16820"/>
    <cellStyle name="Normal 12 3 62" xfId="1654"/>
    <cellStyle name="Normal 12 3 62 2" xfId="7533"/>
    <cellStyle name="Normal 12 3 62_Previous P&amp;L" xfId="16991"/>
    <cellStyle name="Normal 12 3 63" xfId="1655"/>
    <cellStyle name="Normal 12 3 63 2" xfId="7534"/>
    <cellStyle name="Normal 12 3 63_Previous P&amp;L" xfId="17361"/>
    <cellStyle name="Normal 12 3 64" xfId="1656"/>
    <cellStyle name="Normal 12 3 64 2" xfId="7535"/>
    <cellStyle name="Normal 12 3 64_Previous P&amp;L" xfId="14051"/>
    <cellStyle name="Normal 12 3 65" xfId="1657"/>
    <cellStyle name="Normal 12 3 65 2" xfId="7536"/>
    <cellStyle name="Normal 12 3 65_Previous P&amp;L" xfId="15227"/>
    <cellStyle name="Normal 12 3 66" xfId="1658"/>
    <cellStyle name="Normal 12 3 66 2" xfId="7537"/>
    <cellStyle name="Normal 12 3 66_Previous P&amp;L" xfId="13277"/>
    <cellStyle name="Normal 12 3 67" xfId="1659"/>
    <cellStyle name="Normal 12 3 67 2" xfId="7538"/>
    <cellStyle name="Normal 12 3 67_Previous P&amp;L" xfId="15055"/>
    <cellStyle name="Normal 12 3 68" xfId="1660"/>
    <cellStyle name="Normal 12 3 68 2" xfId="7539"/>
    <cellStyle name="Normal 12 3 68_Previous P&amp;L" xfId="15278"/>
    <cellStyle name="Normal 12 3 69" xfId="1661"/>
    <cellStyle name="Normal 12 3 69 2" xfId="7540"/>
    <cellStyle name="Normal 12 3 69_Previous P&amp;L" xfId="17070"/>
    <cellStyle name="Normal 12 3 7" xfId="1662"/>
    <cellStyle name="Normal 12 3 7 2" xfId="7541"/>
    <cellStyle name="Normal 12 3 7_Previous P&amp;L" xfId="15392"/>
    <cellStyle name="Normal 12 3 70" xfId="1663"/>
    <cellStyle name="Normal 12 3 70 2" xfId="7542"/>
    <cellStyle name="Normal 12 3 70_Previous P&amp;L" xfId="15996"/>
    <cellStyle name="Normal 12 3 71" xfId="1664"/>
    <cellStyle name="Normal 12 3 71 2" xfId="7543"/>
    <cellStyle name="Normal 12 3 71_Previous P&amp;L" xfId="16381"/>
    <cellStyle name="Normal 12 3 72" xfId="1665"/>
    <cellStyle name="Normal 12 3 72 2" xfId="7544"/>
    <cellStyle name="Normal 12 3 72_Previous P&amp;L" xfId="16959"/>
    <cellStyle name="Normal 12 3 73" xfId="7545"/>
    <cellStyle name="Normal 12 3 8" xfId="1666"/>
    <cellStyle name="Normal 12 3 8 2" xfId="7546"/>
    <cellStyle name="Normal 12 3 8_Previous P&amp;L" xfId="15599"/>
    <cellStyle name="Normal 12 3 9" xfId="1667"/>
    <cellStyle name="Normal 12 3 9 2" xfId="7547"/>
    <cellStyle name="Normal 12 3 9_Previous P&amp;L" xfId="15073"/>
    <cellStyle name="Normal 12 3_Previous P&amp;L" xfId="14678"/>
    <cellStyle name="Normal 12 30" xfId="1668"/>
    <cellStyle name="Normal 12 30 2" xfId="7548"/>
    <cellStyle name="Normal 12 30_Previous P&amp;L" xfId="16120"/>
    <cellStyle name="Normal 12 31" xfId="1669"/>
    <cellStyle name="Normal 12 31 2" xfId="7549"/>
    <cellStyle name="Normal 12 31_Previous P&amp;L" xfId="15812"/>
    <cellStyle name="Normal 12 32" xfId="1670"/>
    <cellStyle name="Normal 12 32 2" xfId="7550"/>
    <cellStyle name="Normal 12 32_Previous P&amp;L" xfId="14026"/>
    <cellStyle name="Normal 12 33" xfId="1671"/>
    <cellStyle name="Normal 12 33 2" xfId="7551"/>
    <cellStyle name="Normal 12 33_Previous P&amp;L" xfId="17134"/>
    <cellStyle name="Normal 12 34" xfId="1672"/>
    <cellStyle name="Normal 12 34 2" xfId="7552"/>
    <cellStyle name="Normal 12 34_Previous P&amp;L" xfId="16151"/>
    <cellStyle name="Normal 12 35" xfId="1673"/>
    <cellStyle name="Normal 12 35 2" xfId="7553"/>
    <cellStyle name="Normal 12 35_Previous P&amp;L" xfId="16894"/>
    <cellStyle name="Normal 12 36" xfId="1674"/>
    <cellStyle name="Normal 12 36 2" xfId="7554"/>
    <cellStyle name="Normal 12 36_Previous P&amp;L" xfId="16947"/>
    <cellStyle name="Normal 12 37" xfId="1675"/>
    <cellStyle name="Normal 12 37 2" xfId="7555"/>
    <cellStyle name="Normal 12 37_Previous P&amp;L" xfId="13319"/>
    <cellStyle name="Normal 12 38" xfId="1676"/>
    <cellStyle name="Normal 12 38 2" xfId="7556"/>
    <cellStyle name="Normal 12 38_Previous P&amp;L" xfId="16087"/>
    <cellStyle name="Normal 12 39" xfId="1677"/>
    <cellStyle name="Normal 12 39 2" xfId="7557"/>
    <cellStyle name="Normal 12 39_Previous P&amp;L" xfId="14586"/>
    <cellStyle name="Normal 12 4" xfId="1678"/>
    <cellStyle name="Normal 12 4 2" xfId="7558"/>
    <cellStyle name="Normal 12 4_Previous P&amp;L" xfId="13460"/>
    <cellStyle name="Normal 12 40" xfId="1679"/>
    <cellStyle name="Normal 12 40 2" xfId="7559"/>
    <cellStyle name="Normal 12 40_Previous P&amp;L" xfId="14092"/>
    <cellStyle name="Normal 12 41" xfId="1680"/>
    <cellStyle name="Normal 12 41 2" xfId="7560"/>
    <cellStyle name="Normal 12 41_Previous P&amp;L" xfId="16342"/>
    <cellStyle name="Normal 12 42" xfId="1681"/>
    <cellStyle name="Normal 12 42 2" xfId="7561"/>
    <cellStyle name="Normal 12 42_Previous P&amp;L" xfId="12620"/>
    <cellStyle name="Normal 12 43" xfId="1682"/>
    <cellStyle name="Normal 12 43 2" xfId="7562"/>
    <cellStyle name="Normal 12 43_Previous P&amp;L" xfId="17656"/>
    <cellStyle name="Normal 12 44" xfId="1683"/>
    <cellStyle name="Normal 12 44 2" xfId="7563"/>
    <cellStyle name="Normal 12 44_Previous P&amp;L" xfId="16427"/>
    <cellStyle name="Normal 12 45" xfId="1684"/>
    <cellStyle name="Normal 12 45 2" xfId="7564"/>
    <cellStyle name="Normal 12 45_Previous P&amp;L" xfId="14812"/>
    <cellStyle name="Normal 12 46" xfId="1685"/>
    <cellStyle name="Normal 12 46 2" xfId="7565"/>
    <cellStyle name="Normal 12 46_Previous P&amp;L" xfId="15229"/>
    <cellStyle name="Normal 12 47" xfId="1686"/>
    <cellStyle name="Normal 12 47 2" xfId="7566"/>
    <cellStyle name="Normal 12 47_Previous P&amp;L" xfId="15319"/>
    <cellStyle name="Normal 12 48" xfId="1687"/>
    <cellStyle name="Normal 12 48 2" xfId="7567"/>
    <cellStyle name="Normal 12 48_Previous P&amp;L" xfId="14068"/>
    <cellStyle name="Normal 12 49" xfId="1688"/>
    <cellStyle name="Normal 12 49 2" xfId="7568"/>
    <cellStyle name="Normal 12 49_Previous P&amp;L" xfId="14583"/>
    <cellStyle name="Normal 12 5" xfId="1689"/>
    <cellStyle name="Normal 12 5 2" xfId="7569"/>
    <cellStyle name="Normal 12 5_Previous P&amp;L" xfId="15481"/>
    <cellStyle name="Normal 12 50" xfId="1690"/>
    <cellStyle name="Normal 12 50 2" xfId="7570"/>
    <cellStyle name="Normal 12 50_Previous P&amp;L" xfId="13634"/>
    <cellStyle name="Normal 12 51" xfId="1691"/>
    <cellStyle name="Normal 12 51 2" xfId="7571"/>
    <cellStyle name="Normal 12 51_Previous P&amp;L" xfId="12405"/>
    <cellStyle name="Normal 12 52" xfId="1692"/>
    <cellStyle name="Normal 12 52 2" xfId="7572"/>
    <cellStyle name="Normal 12 52_Previous P&amp;L" xfId="16198"/>
    <cellStyle name="Normal 12 53" xfId="1693"/>
    <cellStyle name="Normal 12 53 2" xfId="7573"/>
    <cellStyle name="Normal 12 53_Previous P&amp;L" xfId="14189"/>
    <cellStyle name="Normal 12 54" xfId="1694"/>
    <cellStyle name="Normal 12 54 2" xfId="7574"/>
    <cellStyle name="Normal 12 54_Previous P&amp;L" xfId="14709"/>
    <cellStyle name="Normal 12 55" xfId="1695"/>
    <cellStyle name="Normal 12 55 2" xfId="7575"/>
    <cellStyle name="Normal 12 55_Previous P&amp;L" xfId="14800"/>
    <cellStyle name="Normal 12 56" xfId="1696"/>
    <cellStyle name="Normal 12 56 2" xfId="7576"/>
    <cellStyle name="Normal 12 56_Previous P&amp;L" xfId="17682"/>
    <cellStyle name="Normal 12 57" xfId="1697"/>
    <cellStyle name="Normal 12 57 2" xfId="7577"/>
    <cellStyle name="Normal 12 57_Previous P&amp;L" xfId="16960"/>
    <cellStyle name="Normal 12 58" xfId="1698"/>
    <cellStyle name="Normal 12 58 2" xfId="7578"/>
    <cellStyle name="Normal 12 58_Previous P&amp;L" xfId="15598"/>
    <cellStyle name="Normal 12 59" xfId="1699"/>
    <cellStyle name="Normal 12 59 2" xfId="7579"/>
    <cellStyle name="Normal 12 59_Previous P&amp;L" xfId="15530"/>
    <cellStyle name="Normal 12 6" xfId="1700"/>
    <cellStyle name="Normal 12 6 2" xfId="7580"/>
    <cellStyle name="Normal 12 6_Previous P&amp;L" xfId="14492"/>
    <cellStyle name="Normal 12 60" xfId="1701"/>
    <cellStyle name="Normal 12 60 2" xfId="7581"/>
    <cellStyle name="Normal 12 60_Previous P&amp;L" xfId="17442"/>
    <cellStyle name="Normal 12 61" xfId="1702"/>
    <cellStyle name="Normal 12 61 2" xfId="7582"/>
    <cellStyle name="Normal 12 61_Previous P&amp;L" xfId="14594"/>
    <cellStyle name="Normal 12 62" xfId="1703"/>
    <cellStyle name="Normal 12 62 2" xfId="7583"/>
    <cellStyle name="Normal 12 62_Previous P&amp;L" xfId="17904"/>
    <cellStyle name="Normal 12 63" xfId="1704"/>
    <cellStyle name="Normal 12 63 2" xfId="7584"/>
    <cellStyle name="Normal 12 63_Previous P&amp;L" xfId="13568"/>
    <cellStyle name="Normal 12 64" xfId="1705"/>
    <cellStyle name="Normal 12 64 2" xfId="7585"/>
    <cellStyle name="Normal 12 64_Previous P&amp;L" xfId="14894"/>
    <cellStyle name="Normal 12 65" xfId="1706"/>
    <cellStyle name="Normal 12 65 2" xfId="7586"/>
    <cellStyle name="Normal 12 65_Previous P&amp;L" xfId="17268"/>
    <cellStyle name="Normal 12 66" xfId="1707"/>
    <cellStyle name="Normal 12 66 2" xfId="7587"/>
    <cellStyle name="Normal 12 66_Previous P&amp;L" xfId="16264"/>
    <cellStyle name="Normal 12 67" xfId="1708"/>
    <cellStyle name="Normal 12 67 2" xfId="7588"/>
    <cellStyle name="Normal 12 67_Previous P&amp;L" xfId="17592"/>
    <cellStyle name="Normal 12 68" xfId="1709"/>
    <cellStyle name="Normal 12 68 2" xfId="7589"/>
    <cellStyle name="Normal 12 68_Previous P&amp;L" xfId="13640"/>
    <cellStyle name="Normal 12 69" xfId="1710"/>
    <cellStyle name="Normal 12 69 2" xfId="7590"/>
    <cellStyle name="Normal 12 69_Previous P&amp;L" xfId="17750"/>
    <cellStyle name="Normal 12 7" xfId="1711"/>
    <cellStyle name="Normal 12 7 2" xfId="7591"/>
    <cellStyle name="Normal 12 7_Previous P&amp;L" xfId="13789"/>
    <cellStyle name="Normal 12 70" xfId="1712"/>
    <cellStyle name="Normal 12 70 2" xfId="7592"/>
    <cellStyle name="Normal 12 70_Previous P&amp;L" xfId="17699"/>
    <cellStyle name="Normal 12 71" xfId="1713"/>
    <cellStyle name="Normal 12 71 2" xfId="7593"/>
    <cellStyle name="Normal 12 71_Previous P&amp;L" xfId="13214"/>
    <cellStyle name="Normal 12 72" xfId="1714"/>
    <cellStyle name="Normal 12 72 2" xfId="7594"/>
    <cellStyle name="Normal 12 72_Previous P&amp;L" xfId="13501"/>
    <cellStyle name="Normal 12 73" xfId="1715"/>
    <cellStyle name="Normal 12 73 2" xfId="7595"/>
    <cellStyle name="Normal 12 73_Previous P&amp;L" xfId="16299"/>
    <cellStyle name="Normal 12 74" xfId="1716"/>
    <cellStyle name="Normal 12 74 2" xfId="7596"/>
    <cellStyle name="Normal 12 74_Previous P&amp;L" xfId="12987"/>
    <cellStyle name="Normal 12 75" xfId="7597"/>
    <cellStyle name="Normal 12 8" xfId="1717"/>
    <cellStyle name="Normal 12 8 2" xfId="7598"/>
    <cellStyle name="Normal 12 8_Previous P&amp;L" xfId="17351"/>
    <cellStyle name="Normal 12 9" xfId="1718"/>
    <cellStyle name="Normal 12 9 2" xfId="7599"/>
    <cellStyle name="Normal 12 9_Previous P&amp;L" xfId="14426"/>
    <cellStyle name="Normal 12_Previous P&amp;L" xfId="17789"/>
    <cellStyle name="Normal 120" xfId="1719"/>
    <cellStyle name="Normal 120 2" xfId="7600"/>
    <cellStyle name="Normal 120_Previous P&amp;L" xfId="17391"/>
    <cellStyle name="Normal 121" xfId="1720"/>
    <cellStyle name="Normal 121 2" xfId="7601"/>
    <cellStyle name="Normal 121_Previous P&amp;L" xfId="14502"/>
    <cellStyle name="Normal 122" xfId="1721"/>
    <cellStyle name="Normal 122 2" xfId="7602"/>
    <cellStyle name="Normal 122_Previous P&amp;L" xfId="13633"/>
    <cellStyle name="Normal 123" xfId="1722"/>
    <cellStyle name="Normal 123 2" xfId="7603"/>
    <cellStyle name="Normal 123_Previous P&amp;L" xfId="17255"/>
    <cellStyle name="Normal 124" xfId="1723"/>
    <cellStyle name="Normal 124 2" xfId="7604"/>
    <cellStyle name="Normal 124_Previous P&amp;L" xfId="13409"/>
    <cellStyle name="Normal 125" xfId="1724"/>
    <cellStyle name="Normal 125 2" xfId="71"/>
    <cellStyle name="Normal 125 2 2" xfId="7212"/>
    <cellStyle name="Normal 125 2_Previous P&amp;L" xfId="16970"/>
    <cellStyle name="Normal 125 3" xfId="7605"/>
    <cellStyle name="Normal 125_Previous P&amp;L" xfId="13220"/>
    <cellStyle name="Normal 126" xfId="1725"/>
    <cellStyle name="Normal 126 2" xfId="7606"/>
    <cellStyle name="Normal 126_Previous P&amp;L" xfId="13601"/>
    <cellStyle name="Normal 127" xfId="1726"/>
    <cellStyle name="Normal 127 2" xfId="7607"/>
    <cellStyle name="Normal 127_Previous P&amp;L" xfId="14274"/>
    <cellStyle name="Normal 128" xfId="1727"/>
    <cellStyle name="Normal 128 2" xfId="7608"/>
    <cellStyle name="Normal 128_Previous P&amp;L" xfId="13839"/>
    <cellStyle name="Normal 129" xfId="1728"/>
    <cellStyle name="Normal 129 2" xfId="7609"/>
    <cellStyle name="Normal 129_Previous P&amp;L" xfId="15597"/>
    <cellStyle name="Normal 13" xfId="38"/>
    <cellStyle name="Normal 13 10" xfId="1729"/>
    <cellStyle name="Normal 13 10 2" xfId="7610"/>
    <cellStyle name="Normal 13 10_Previous P&amp;L" xfId="12245"/>
    <cellStyle name="Normal 13 11" xfId="1730"/>
    <cellStyle name="Normal 13 11 2" xfId="7611"/>
    <cellStyle name="Normal 13 11_Previous P&amp;L" xfId="14692"/>
    <cellStyle name="Normal 13 12" xfId="1731"/>
    <cellStyle name="Normal 13 12 2" xfId="7612"/>
    <cellStyle name="Normal 13 12_Previous P&amp;L" xfId="17570"/>
    <cellStyle name="Normal 13 13" xfId="1732"/>
    <cellStyle name="Normal 13 13 2" xfId="7613"/>
    <cellStyle name="Normal 13 13_Previous P&amp;L" xfId="16674"/>
    <cellStyle name="Normal 13 14" xfId="1733"/>
    <cellStyle name="Normal 13 14 2" xfId="7614"/>
    <cellStyle name="Normal 13 14_Previous P&amp;L" xfId="13160"/>
    <cellStyle name="Normal 13 15" xfId="1734"/>
    <cellStyle name="Normal 13 15 2" xfId="7615"/>
    <cellStyle name="Normal 13 15_Previous P&amp;L" xfId="13401"/>
    <cellStyle name="Normal 13 16" xfId="1735"/>
    <cellStyle name="Normal 13 16 2" xfId="7616"/>
    <cellStyle name="Normal 13 16_Previous P&amp;L" xfId="16769"/>
    <cellStyle name="Normal 13 17" xfId="1736"/>
    <cellStyle name="Normal 13 17 2" xfId="7617"/>
    <cellStyle name="Normal 13 17_Previous P&amp;L" xfId="13424"/>
    <cellStyle name="Normal 13 18" xfId="1737"/>
    <cellStyle name="Normal 13 18 2" xfId="7618"/>
    <cellStyle name="Normal 13 18_Previous P&amp;L" xfId="17820"/>
    <cellStyle name="Normal 13 19" xfId="1738"/>
    <cellStyle name="Normal 13 19 2" xfId="7619"/>
    <cellStyle name="Normal 13 19_Previous P&amp;L" xfId="13616"/>
    <cellStyle name="Normal 13 2" xfId="1739"/>
    <cellStyle name="Normal 13 2 2" xfId="7620"/>
    <cellStyle name="Normal 13 2_Previous P&amp;L" xfId="14768"/>
    <cellStyle name="Normal 13 20" xfId="1740"/>
    <cellStyle name="Normal 13 20 2" xfId="7621"/>
    <cellStyle name="Normal 13 20_Previous P&amp;L" xfId="16596"/>
    <cellStyle name="Normal 13 21" xfId="1741"/>
    <cellStyle name="Normal 13 21 2" xfId="7622"/>
    <cellStyle name="Normal 13 21_Previous P&amp;L" xfId="16849"/>
    <cellStyle name="Normal 13 22" xfId="1742"/>
    <cellStyle name="Normal 13 22 2" xfId="7623"/>
    <cellStyle name="Normal 13 22_Previous P&amp;L" xfId="14267"/>
    <cellStyle name="Normal 13 23" xfId="1743"/>
    <cellStyle name="Normal 13 23 2" xfId="7624"/>
    <cellStyle name="Normal 13 23_Previous P&amp;L" xfId="17477"/>
    <cellStyle name="Normal 13 24" xfId="1744"/>
    <cellStyle name="Normal 13 24 2" xfId="7625"/>
    <cellStyle name="Normal 13 24_Previous P&amp;L" xfId="15366"/>
    <cellStyle name="Normal 13 25" xfId="1745"/>
    <cellStyle name="Normal 13 25 2" xfId="7626"/>
    <cellStyle name="Normal 13 25_Previous P&amp;L" xfId="13371"/>
    <cellStyle name="Normal 13 26" xfId="1746"/>
    <cellStyle name="Normal 13 26 2" xfId="7627"/>
    <cellStyle name="Normal 13 26_Previous P&amp;L" xfId="17076"/>
    <cellStyle name="Normal 13 27" xfId="1747"/>
    <cellStyle name="Normal 13 27 2" xfId="7628"/>
    <cellStyle name="Normal 13 27_Previous P&amp;L" xfId="14389"/>
    <cellStyle name="Normal 13 28" xfId="1748"/>
    <cellStyle name="Normal 13 28 2" xfId="7629"/>
    <cellStyle name="Normal 13 28_Previous P&amp;L" xfId="15423"/>
    <cellStyle name="Normal 13 29" xfId="1749"/>
    <cellStyle name="Normal 13 29 2" xfId="7630"/>
    <cellStyle name="Normal 13 29_Previous P&amp;L" xfId="14280"/>
    <cellStyle name="Normal 13 3" xfId="1750"/>
    <cellStyle name="Normal 13 3 2" xfId="7631"/>
    <cellStyle name="Normal 13 3_Previous P&amp;L" xfId="15455"/>
    <cellStyle name="Normal 13 30" xfId="1751"/>
    <cellStyle name="Normal 13 30 2" xfId="7632"/>
    <cellStyle name="Normal 13 30_Previous P&amp;L" xfId="17219"/>
    <cellStyle name="Normal 13 31" xfId="1752"/>
    <cellStyle name="Normal 13 31 2" xfId="7633"/>
    <cellStyle name="Normal 13 31_Previous P&amp;L" xfId="17165"/>
    <cellStyle name="Normal 13 32" xfId="1753"/>
    <cellStyle name="Normal 13 32 2" xfId="7634"/>
    <cellStyle name="Normal 13 32_Previous P&amp;L" xfId="15986"/>
    <cellStyle name="Normal 13 33" xfId="1754"/>
    <cellStyle name="Normal 13 33 2" xfId="7635"/>
    <cellStyle name="Normal 13 33_Previous P&amp;L" xfId="17616"/>
    <cellStyle name="Normal 13 34" xfId="1755"/>
    <cellStyle name="Normal 13 34 2" xfId="7636"/>
    <cellStyle name="Normal 13 34_Previous P&amp;L" xfId="14601"/>
    <cellStyle name="Normal 13 35" xfId="1756"/>
    <cellStyle name="Normal 13 35 2" xfId="7637"/>
    <cellStyle name="Normal 13 35_Previous P&amp;L" xfId="14035"/>
    <cellStyle name="Normal 13 36" xfId="1757"/>
    <cellStyle name="Normal 13 36 2" xfId="7638"/>
    <cellStyle name="Normal 13 36_Previous P&amp;L" xfId="12801"/>
    <cellStyle name="Normal 13 37" xfId="1758"/>
    <cellStyle name="Normal 13 37 2" xfId="7639"/>
    <cellStyle name="Normal 13 37_Previous P&amp;L" xfId="14749"/>
    <cellStyle name="Normal 13 38" xfId="1759"/>
    <cellStyle name="Normal 13 38 2" xfId="7640"/>
    <cellStyle name="Normal 13 38_Previous P&amp;L" xfId="12610"/>
    <cellStyle name="Normal 13 39" xfId="1760"/>
    <cellStyle name="Normal 13 39 2" xfId="7641"/>
    <cellStyle name="Normal 13 39_Previous P&amp;L" xfId="16050"/>
    <cellStyle name="Normal 13 4" xfId="1761"/>
    <cellStyle name="Normal 13 4 2" xfId="7642"/>
    <cellStyle name="Normal 13 4_Previous P&amp;L" xfId="13826"/>
    <cellStyle name="Normal 13 40" xfId="1762"/>
    <cellStyle name="Normal 13 40 2" xfId="7643"/>
    <cellStyle name="Normal 13 40_Previous P&amp;L" xfId="15492"/>
    <cellStyle name="Normal 13 41" xfId="1763"/>
    <cellStyle name="Normal 13 41 2" xfId="7644"/>
    <cellStyle name="Normal 13 41_Previous P&amp;L" xfId="15306"/>
    <cellStyle name="Normal 13 42" xfId="1764"/>
    <cellStyle name="Normal 13 42 2" xfId="7645"/>
    <cellStyle name="Normal 13 42_Previous P&amp;L" xfId="13593"/>
    <cellStyle name="Normal 13 43" xfId="1765"/>
    <cellStyle name="Normal 13 43 2" xfId="7646"/>
    <cellStyle name="Normal 13 43_Previous P&amp;L" xfId="14345"/>
    <cellStyle name="Normal 13 44" xfId="1766"/>
    <cellStyle name="Normal 13 44 2" xfId="7647"/>
    <cellStyle name="Normal 13 44_Previous P&amp;L" xfId="13498"/>
    <cellStyle name="Normal 13 45" xfId="1767"/>
    <cellStyle name="Normal 13 45 2" xfId="7648"/>
    <cellStyle name="Normal 13 45_Previous P&amp;L" xfId="16392"/>
    <cellStyle name="Normal 13 46" xfId="1768"/>
    <cellStyle name="Normal 13 46 2" xfId="7649"/>
    <cellStyle name="Normal 13 46_Previous P&amp;L" xfId="15042"/>
    <cellStyle name="Normal 13 47" xfId="1769"/>
    <cellStyle name="Normal 13 47 2" xfId="7650"/>
    <cellStyle name="Normal 13 47_Previous P&amp;L" xfId="16397"/>
    <cellStyle name="Normal 13 48" xfId="1770"/>
    <cellStyle name="Normal 13 48 2" xfId="7651"/>
    <cellStyle name="Normal 13 48_Previous P&amp;L" xfId="14866"/>
    <cellStyle name="Normal 13 49" xfId="1771"/>
    <cellStyle name="Normal 13 49 2" xfId="7652"/>
    <cellStyle name="Normal 13 49_Previous P&amp;L" xfId="16233"/>
    <cellStyle name="Normal 13 5" xfId="1772"/>
    <cellStyle name="Normal 13 5 2" xfId="7653"/>
    <cellStyle name="Normal 13 5_Previous P&amp;L" xfId="13375"/>
    <cellStyle name="Normal 13 50" xfId="1773"/>
    <cellStyle name="Normal 13 50 2" xfId="7654"/>
    <cellStyle name="Normal 13 50_Previous P&amp;L" xfId="13848"/>
    <cellStyle name="Normal 13 51" xfId="1774"/>
    <cellStyle name="Normal 13 51 2" xfId="7655"/>
    <cellStyle name="Normal 13 51_Previous P&amp;L" xfId="16614"/>
    <cellStyle name="Normal 13 52" xfId="1775"/>
    <cellStyle name="Normal 13 52 2" xfId="7656"/>
    <cellStyle name="Normal 13 52_Previous P&amp;L" xfId="17655"/>
    <cellStyle name="Normal 13 53" xfId="1776"/>
    <cellStyle name="Normal 13 53 2" xfId="7657"/>
    <cellStyle name="Normal 13 53_Previous P&amp;L" xfId="16856"/>
    <cellStyle name="Normal 13 54" xfId="1777"/>
    <cellStyle name="Normal 13 54 2" xfId="7658"/>
    <cellStyle name="Normal 13 54_Previous P&amp;L" xfId="17505"/>
    <cellStyle name="Normal 13 55" xfId="1778"/>
    <cellStyle name="Normal 13 55 2" xfId="7659"/>
    <cellStyle name="Normal 13 55_Previous P&amp;L" xfId="17409"/>
    <cellStyle name="Normal 13 56" xfId="1779"/>
    <cellStyle name="Normal 13 56 2" xfId="7660"/>
    <cellStyle name="Normal 13 56_Previous P&amp;L" xfId="14252"/>
    <cellStyle name="Normal 13 57" xfId="1780"/>
    <cellStyle name="Normal 13 57 2" xfId="7661"/>
    <cellStyle name="Normal 13 57_Previous P&amp;L" xfId="16434"/>
    <cellStyle name="Normal 13 58" xfId="1781"/>
    <cellStyle name="Normal 13 58 2" xfId="7662"/>
    <cellStyle name="Normal 13 58_Previous P&amp;L" xfId="15858"/>
    <cellStyle name="Normal 13 59" xfId="1782"/>
    <cellStyle name="Normal 13 59 2" xfId="7663"/>
    <cellStyle name="Normal 13 59_Previous P&amp;L" xfId="14169"/>
    <cellStyle name="Normal 13 6" xfId="1783"/>
    <cellStyle name="Normal 13 6 2" xfId="7664"/>
    <cellStyle name="Normal 13 6_Previous P&amp;L" xfId="14922"/>
    <cellStyle name="Normal 13 60" xfId="1784"/>
    <cellStyle name="Normal 13 60 2" xfId="7665"/>
    <cellStyle name="Normal 13 60_Previous P&amp;L" xfId="16710"/>
    <cellStyle name="Normal 13 61" xfId="1785"/>
    <cellStyle name="Normal 13 61 2" xfId="7666"/>
    <cellStyle name="Normal 13 61_Previous P&amp;L" xfId="14657"/>
    <cellStyle name="Normal 13 62" xfId="1786"/>
    <cellStyle name="Normal 13 62 2" xfId="7667"/>
    <cellStyle name="Normal 13 62_Previous P&amp;L" xfId="12914"/>
    <cellStyle name="Normal 13 63" xfId="1787"/>
    <cellStyle name="Normal 13 63 2" xfId="7668"/>
    <cellStyle name="Normal 13 63_Previous P&amp;L" xfId="15919"/>
    <cellStyle name="Normal 13 64" xfId="1788"/>
    <cellStyle name="Normal 13 64 2" xfId="7669"/>
    <cellStyle name="Normal 13 64_Previous P&amp;L" xfId="16806"/>
    <cellStyle name="Normal 13 65" xfId="1789"/>
    <cellStyle name="Normal 13 65 2" xfId="7670"/>
    <cellStyle name="Normal 13 65_Previous P&amp;L" xfId="15627"/>
    <cellStyle name="Normal 13 66" xfId="1790"/>
    <cellStyle name="Normal 13 66 2" xfId="7671"/>
    <cellStyle name="Normal 13 66_Previous P&amp;L" xfId="17376"/>
    <cellStyle name="Normal 13 67" xfId="1791"/>
    <cellStyle name="Normal 13 67 2" xfId="7672"/>
    <cellStyle name="Normal 13 67_Previous P&amp;L" xfId="15596"/>
    <cellStyle name="Normal 13 68" xfId="1792"/>
    <cellStyle name="Normal 13 68 2" xfId="7673"/>
    <cellStyle name="Normal 13 68_Previous P&amp;L" xfId="13793"/>
    <cellStyle name="Normal 13 69" xfId="1793"/>
    <cellStyle name="Normal 13 69 2" xfId="7674"/>
    <cellStyle name="Normal 13 69_Previous P&amp;L" xfId="14025"/>
    <cellStyle name="Normal 13 7" xfId="1794"/>
    <cellStyle name="Normal 13 7 2" xfId="7675"/>
    <cellStyle name="Normal 13 7_Previous P&amp;L" xfId="14309"/>
    <cellStyle name="Normal 13 70" xfId="1795"/>
    <cellStyle name="Normal 13 70 2" xfId="7676"/>
    <cellStyle name="Normal 13 70_Previous P&amp;L" xfId="13784"/>
    <cellStyle name="Normal 13 71" xfId="1796"/>
    <cellStyle name="Normal 13 71 2" xfId="7677"/>
    <cellStyle name="Normal 13 71_Previous P&amp;L" xfId="15762"/>
    <cellStyle name="Normal 13 72" xfId="1797"/>
    <cellStyle name="Normal 13 72 2" xfId="7678"/>
    <cellStyle name="Normal 13 72_Previous P&amp;L" xfId="16946"/>
    <cellStyle name="Normal 13 73" xfId="7679"/>
    <cellStyle name="Normal 13 8" xfId="1798"/>
    <cellStyle name="Normal 13 8 2" xfId="7680"/>
    <cellStyle name="Normal 13 8_Previous P&amp;L" xfId="14449"/>
    <cellStyle name="Normal 13 9" xfId="1799"/>
    <cellStyle name="Normal 13 9 2" xfId="7681"/>
    <cellStyle name="Normal 13 9_Previous P&amp;L" xfId="15965"/>
    <cellStyle name="Normal 13_Previous P&amp;L" xfId="17151"/>
    <cellStyle name="Normal 130" xfId="1800"/>
    <cellStyle name="Normal 130 2" xfId="7682"/>
    <cellStyle name="Normal 130_Previous P&amp;L" xfId="17283"/>
    <cellStyle name="Normal 131" xfId="1801"/>
    <cellStyle name="Normal 131 2" xfId="7683"/>
    <cellStyle name="Normal 131_Previous P&amp;L" xfId="15898"/>
    <cellStyle name="Normal 132" xfId="1802"/>
    <cellStyle name="Normal 132 2" xfId="7684"/>
    <cellStyle name="Normal 132_Previous P&amp;L" xfId="12339"/>
    <cellStyle name="Normal 133" xfId="1803"/>
    <cellStyle name="Normal 133 2" xfId="7685"/>
    <cellStyle name="Normal 133_Previous P&amp;L" xfId="14969"/>
    <cellStyle name="Normal 134" xfId="1804"/>
    <cellStyle name="Normal 134 2" xfId="7686"/>
    <cellStyle name="Normal 134_Previous P&amp;L" xfId="16252"/>
    <cellStyle name="Normal 135" xfId="1805"/>
    <cellStyle name="Normal 135 2" xfId="7687"/>
    <cellStyle name="Normal 135_Previous P&amp;L" xfId="15448"/>
    <cellStyle name="Normal 136" xfId="1806"/>
    <cellStyle name="Normal 136 2" xfId="7688"/>
    <cellStyle name="Normal 136_Previous P&amp;L" xfId="16707"/>
    <cellStyle name="Normal 137" xfId="1807"/>
    <cellStyle name="Normal 137 2" xfId="7689"/>
    <cellStyle name="Normal 137_Previous P&amp;L" xfId="13276"/>
    <cellStyle name="Normal 138" xfId="1808"/>
    <cellStyle name="Normal 138 2" xfId="7690"/>
    <cellStyle name="Normal 138_Previous P&amp;L" xfId="15771"/>
    <cellStyle name="Normal 139" xfId="1809"/>
    <cellStyle name="Normal 139 2" xfId="7691"/>
    <cellStyle name="Normal 139_Previous P&amp;L" xfId="15336"/>
    <cellStyle name="Normal 14" xfId="39"/>
    <cellStyle name="Normal 14 10" xfId="1810"/>
    <cellStyle name="Normal 14 10 2" xfId="7692"/>
    <cellStyle name="Normal 14 10_Previous P&amp;L" xfId="16834"/>
    <cellStyle name="Normal 14 11" xfId="1811"/>
    <cellStyle name="Normal 14 11 2" xfId="7693"/>
    <cellStyle name="Normal 14 11_Previous P&amp;L" xfId="17800"/>
    <cellStyle name="Normal 14 12" xfId="1812"/>
    <cellStyle name="Normal 14 12 2" xfId="7694"/>
    <cellStyle name="Normal 14 12_Previous P&amp;L" xfId="14921"/>
    <cellStyle name="Normal 14 13" xfId="1813"/>
    <cellStyle name="Normal 14 13 2" xfId="7695"/>
    <cellStyle name="Normal 14 13_Previous P&amp;L" xfId="15854"/>
    <cellStyle name="Normal 14 14" xfId="1814"/>
    <cellStyle name="Normal 14 14 2" xfId="7696"/>
    <cellStyle name="Normal 14 14_Previous P&amp;L" xfId="13494"/>
    <cellStyle name="Normal 14 15" xfId="1815"/>
    <cellStyle name="Normal 14 15 2" xfId="7697"/>
    <cellStyle name="Normal 14 15_Previous P&amp;L" xfId="15270"/>
    <cellStyle name="Normal 14 16" xfId="1816"/>
    <cellStyle name="Normal 14 16 2" xfId="7698"/>
    <cellStyle name="Normal 14 16_Previous P&amp;L" xfId="13459"/>
    <cellStyle name="Normal 14 17" xfId="1817"/>
    <cellStyle name="Normal 14 17 2" xfId="7699"/>
    <cellStyle name="Normal 14 17_Previous P&amp;L" xfId="15287"/>
    <cellStyle name="Normal 14 18" xfId="1818"/>
    <cellStyle name="Normal 14 18 2" xfId="7700"/>
    <cellStyle name="Normal 14 18_Previous P&amp;L" xfId="13962"/>
    <cellStyle name="Normal 14 19" xfId="1819"/>
    <cellStyle name="Normal 14 19 2" xfId="7701"/>
    <cellStyle name="Normal 14 19_Previous P&amp;L" xfId="13191"/>
    <cellStyle name="Normal 14 2" xfId="1820"/>
    <cellStyle name="Normal 14 2 2" xfId="7702"/>
    <cellStyle name="Normal 14 2_Previous P&amp;L" xfId="15595"/>
    <cellStyle name="Normal 14 20" xfId="1821"/>
    <cellStyle name="Normal 14 20 2" xfId="7703"/>
    <cellStyle name="Normal 14 20_Previous P&amp;L" xfId="13152"/>
    <cellStyle name="Normal 14 21" xfId="1822"/>
    <cellStyle name="Normal 14 21 2" xfId="7704"/>
    <cellStyle name="Normal 14 21_Previous P&amp;L" xfId="16341"/>
    <cellStyle name="Normal 14 22" xfId="1823"/>
    <cellStyle name="Normal 14 22 2" xfId="7705"/>
    <cellStyle name="Normal 14 22_Previous P&amp;L" xfId="15721"/>
    <cellStyle name="Normal 14 23" xfId="1824"/>
    <cellStyle name="Normal 14 23 2" xfId="7706"/>
    <cellStyle name="Normal 14 23_Previous P&amp;L" xfId="16232"/>
    <cellStyle name="Normal 14 24" xfId="1825"/>
    <cellStyle name="Normal 14 24 2" xfId="7707"/>
    <cellStyle name="Normal 14 24_Previous P&amp;L" xfId="13883"/>
    <cellStyle name="Normal 14 25" xfId="1826"/>
    <cellStyle name="Normal 14 25 2" xfId="7708"/>
    <cellStyle name="Normal 14 25_Previous P&amp;L" xfId="16537"/>
    <cellStyle name="Normal 14 26" xfId="1827"/>
    <cellStyle name="Normal 14 26 2" xfId="7709"/>
    <cellStyle name="Normal 14 26_Previous P&amp;L" xfId="17195"/>
    <cellStyle name="Normal 14 27" xfId="1828"/>
    <cellStyle name="Normal 14 27 2" xfId="7710"/>
    <cellStyle name="Normal 14 27_Previous P&amp;L" xfId="16945"/>
    <cellStyle name="Normal 14 28" xfId="1829"/>
    <cellStyle name="Normal 14 28 2" xfId="7711"/>
    <cellStyle name="Normal 14 28_Previous P&amp;L" xfId="16519"/>
    <cellStyle name="Normal 14 29" xfId="1830"/>
    <cellStyle name="Normal 14 29 2" xfId="7712"/>
    <cellStyle name="Normal 14 29_Previous P&amp;L" xfId="15360"/>
    <cellStyle name="Normal 14 3" xfId="1831"/>
    <cellStyle name="Normal 14 3 2" xfId="7713"/>
    <cellStyle name="Normal 14 3_Previous P&amp;L" xfId="13716"/>
    <cellStyle name="Normal 14 30" xfId="1832"/>
    <cellStyle name="Normal 14 30 2" xfId="7714"/>
    <cellStyle name="Normal 14 30_Previous P&amp;L" xfId="14708"/>
    <cellStyle name="Normal 14 31" xfId="1833"/>
    <cellStyle name="Normal 14 31 2" xfId="7715"/>
    <cellStyle name="Normal 14 31_Previous P&amp;L" xfId="16029"/>
    <cellStyle name="Normal 14 32" xfId="1834"/>
    <cellStyle name="Normal 14 32 2" xfId="7716"/>
    <cellStyle name="Normal 14 32_Previous P&amp;L" xfId="12720"/>
    <cellStyle name="Normal 14 33" xfId="1835"/>
    <cellStyle name="Normal 14 33 2" xfId="7717"/>
    <cellStyle name="Normal 14 33_Previous P&amp;L" xfId="16183"/>
    <cellStyle name="Normal 14 34" xfId="1836"/>
    <cellStyle name="Normal 14 34 2" xfId="7718"/>
    <cellStyle name="Normal 14 34_Previous P&amp;L" xfId="17654"/>
    <cellStyle name="Normal 14 35" xfId="1837"/>
    <cellStyle name="Normal 14 35 2" xfId="7719"/>
    <cellStyle name="Normal 14 35_Previous P&amp;L" xfId="17221"/>
    <cellStyle name="Normal 14 36" xfId="1838"/>
    <cellStyle name="Normal 14 36 2" xfId="7720"/>
    <cellStyle name="Normal 14 36_Previous P&amp;L" xfId="17233"/>
    <cellStyle name="Normal 14 37" xfId="1839"/>
    <cellStyle name="Normal 14 37 2" xfId="7721"/>
    <cellStyle name="Normal 14 37_Previous P&amp;L" xfId="13565"/>
    <cellStyle name="Normal 14 38" xfId="1840"/>
    <cellStyle name="Normal 14 38 2" xfId="7722"/>
    <cellStyle name="Normal 14 38_Previous P&amp;L" xfId="17350"/>
    <cellStyle name="Normal 14 39" xfId="1841"/>
    <cellStyle name="Normal 14 39 2" xfId="7723"/>
    <cellStyle name="Normal 14 39_Previous P&amp;L" xfId="14772"/>
    <cellStyle name="Normal 14 4" xfId="1842"/>
    <cellStyle name="Normal 14 4 2" xfId="7724"/>
    <cellStyle name="Normal 14 4_Previous P&amp;L" xfId="15465"/>
    <cellStyle name="Normal 14 40" xfId="1843"/>
    <cellStyle name="Normal 14 40 2" xfId="7725"/>
    <cellStyle name="Normal 14 40_Previous P&amp;L" xfId="14188"/>
    <cellStyle name="Normal 14 41" xfId="1844"/>
    <cellStyle name="Normal 14 41 2" xfId="7726"/>
    <cellStyle name="Normal 14 41_Previous P&amp;L" xfId="14920"/>
    <cellStyle name="Normal 14 42" xfId="1845"/>
    <cellStyle name="Normal 14 42 2" xfId="7727"/>
    <cellStyle name="Normal 14 42_Previous P&amp;L" xfId="17027"/>
    <cellStyle name="Normal 14 43" xfId="1846"/>
    <cellStyle name="Normal 14 43 2" xfId="7728"/>
    <cellStyle name="Normal 14 43_Previous P&amp;L" xfId="16763"/>
    <cellStyle name="Normal 14 44" xfId="1847"/>
    <cellStyle name="Normal 14 44 2" xfId="7729"/>
    <cellStyle name="Normal 14 44_Previous P&amp;L" xfId="15680"/>
    <cellStyle name="Normal 14 45" xfId="1848"/>
    <cellStyle name="Normal 14 45 2" xfId="7730"/>
    <cellStyle name="Normal 14 45_Previous P&amp;L" xfId="13736"/>
    <cellStyle name="Normal 14 46" xfId="1849"/>
    <cellStyle name="Normal 14 46 2" xfId="7731"/>
    <cellStyle name="Normal 14 46_Previous P&amp;L" xfId="15740"/>
    <cellStyle name="Normal 14 47" xfId="1850"/>
    <cellStyle name="Normal 14 47 2" xfId="7732"/>
    <cellStyle name="Normal 14 47_Previous P&amp;L" xfId="16015"/>
    <cellStyle name="Normal 14 48" xfId="1851"/>
    <cellStyle name="Normal 14 48 2" xfId="7733"/>
    <cellStyle name="Normal 14 48_Previous P&amp;L" xfId="16141"/>
    <cellStyle name="Normal 14 49" xfId="1852"/>
    <cellStyle name="Normal 14 49 2" xfId="7734"/>
    <cellStyle name="Normal 14 49_Previous P&amp;L" xfId="13651"/>
    <cellStyle name="Normal 14 5" xfId="1853"/>
    <cellStyle name="Normal 14 5 2" xfId="7735"/>
    <cellStyle name="Normal 14 5_Previous P&amp;L" xfId="14386"/>
    <cellStyle name="Normal 14 50" xfId="1854"/>
    <cellStyle name="Normal 14 50 2" xfId="7736"/>
    <cellStyle name="Normal 14 50_Previous P&amp;L" xfId="14723"/>
    <cellStyle name="Normal 14 51" xfId="1855"/>
    <cellStyle name="Normal 14 51 2" xfId="7737"/>
    <cellStyle name="Normal 14 51_Previous P&amp;L" xfId="12917"/>
    <cellStyle name="Normal 14 52" xfId="1856"/>
    <cellStyle name="Normal 14 52 2" xfId="7738"/>
    <cellStyle name="Normal 14 52_Previous P&amp;L" xfId="14568"/>
    <cellStyle name="Normal 14 53" xfId="1857"/>
    <cellStyle name="Normal 14 53 2" xfId="7739"/>
    <cellStyle name="Normal 14 53_Previous P&amp;L" xfId="16990"/>
    <cellStyle name="Normal 14 54" xfId="1858"/>
    <cellStyle name="Normal 14 54 2" xfId="7740"/>
    <cellStyle name="Normal 14 54_Previous P&amp;L" xfId="17615"/>
    <cellStyle name="Normal 14 55" xfId="1859"/>
    <cellStyle name="Normal 14 55 2" xfId="7741"/>
    <cellStyle name="Normal 14 55_Previous P&amp;L" xfId="13224"/>
    <cellStyle name="Normal 14 56" xfId="1860"/>
    <cellStyle name="Normal 14 56 2" xfId="7742"/>
    <cellStyle name="Normal 14 56_Previous P&amp;L" xfId="17436"/>
    <cellStyle name="Normal 14 57" xfId="1861"/>
    <cellStyle name="Normal 14 57 2" xfId="7743"/>
    <cellStyle name="Normal 14 57_Previous P&amp;L" xfId="13933"/>
    <cellStyle name="Normal 14 58" xfId="1862"/>
    <cellStyle name="Normal 14 58 2" xfId="7744"/>
    <cellStyle name="Normal 14 58_Previous P&amp;L" xfId="15611"/>
    <cellStyle name="Normal 14 59" xfId="1863"/>
    <cellStyle name="Normal 14 59 2" xfId="7745"/>
    <cellStyle name="Normal 14 59_Previous P&amp;L" xfId="13354"/>
    <cellStyle name="Normal 14 6" xfId="1864"/>
    <cellStyle name="Normal 14 6 2" xfId="7746"/>
    <cellStyle name="Normal 14 6_Previous P&amp;L" xfId="15203"/>
    <cellStyle name="Normal 14 60" xfId="1865"/>
    <cellStyle name="Normal 14 60 2" xfId="7747"/>
    <cellStyle name="Normal 14 60_Previous P&amp;L" xfId="17852"/>
    <cellStyle name="Normal 14 61" xfId="1866"/>
    <cellStyle name="Normal 14 61 2" xfId="7748"/>
    <cellStyle name="Normal 14 61_Previous P&amp;L" xfId="13491"/>
    <cellStyle name="Normal 14 62" xfId="1867"/>
    <cellStyle name="Normal 14 62 2" xfId="7749"/>
    <cellStyle name="Normal 14 62_Previous P&amp;L" xfId="15075"/>
    <cellStyle name="Normal 14 63" xfId="1868"/>
    <cellStyle name="Normal 14 63 2" xfId="7750"/>
    <cellStyle name="Normal 14 63_Previous P&amp;L" xfId="15034"/>
    <cellStyle name="Normal 14 64" xfId="1869"/>
    <cellStyle name="Normal 14 64 2" xfId="7751"/>
    <cellStyle name="Normal 14 64_Previous P&amp;L" xfId="13861"/>
    <cellStyle name="Normal 14 65" xfId="1870"/>
    <cellStyle name="Normal 14 65 2" xfId="7752"/>
    <cellStyle name="Normal 14 65_Previous P&amp;L" xfId="14553"/>
    <cellStyle name="Normal 14 66" xfId="1871"/>
    <cellStyle name="Normal 14 66 2" xfId="7753"/>
    <cellStyle name="Normal 14 66_Previous P&amp;L" xfId="15825"/>
    <cellStyle name="Normal 14 67" xfId="1872"/>
    <cellStyle name="Normal 14 67 2" xfId="7754"/>
    <cellStyle name="Normal 14 67_Previous P&amp;L" xfId="17023"/>
    <cellStyle name="Normal 14 68" xfId="1873"/>
    <cellStyle name="Normal 14 68 2" xfId="7755"/>
    <cellStyle name="Normal 14 68_Previous P&amp;L" xfId="16316"/>
    <cellStyle name="Normal 14 69" xfId="1874"/>
    <cellStyle name="Normal 14 69 2" xfId="7756"/>
    <cellStyle name="Normal 14 69_Previous P&amp;L" xfId="14013"/>
    <cellStyle name="Normal 14 7" xfId="1875"/>
    <cellStyle name="Normal 14 7 2" xfId="7757"/>
    <cellStyle name="Normal 14 7_Previous P&amp;L" xfId="14527"/>
    <cellStyle name="Normal 14 70" xfId="1876"/>
    <cellStyle name="Normal 14 70 2" xfId="7758"/>
    <cellStyle name="Normal 14 70_Previous P&amp;L" xfId="17191"/>
    <cellStyle name="Normal 14 71" xfId="1877"/>
    <cellStyle name="Normal 14 71 2" xfId="7759"/>
    <cellStyle name="Normal 14 71_Previous P&amp;L" xfId="17552"/>
    <cellStyle name="Normal 14 72" xfId="1878"/>
    <cellStyle name="Normal 14 72 2" xfId="7760"/>
    <cellStyle name="Normal 14 72_Previous P&amp;L" xfId="17454"/>
    <cellStyle name="Normal 14 73" xfId="7761"/>
    <cellStyle name="Normal 14 8" xfId="1879"/>
    <cellStyle name="Normal 14 8 2" xfId="7762"/>
    <cellStyle name="Normal 14 8_Previous P&amp;L" xfId="16047"/>
    <cellStyle name="Normal 14 9" xfId="1880"/>
    <cellStyle name="Normal 14 9 2" xfId="7763"/>
    <cellStyle name="Normal 14 9_Previous P&amp;L" xfId="17390"/>
    <cellStyle name="Normal 14_Previous P&amp;L" xfId="16683"/>
    <cellStyle name="Normal 140" xfId="1881"/>
    <cellStyle name="Normal 140 2" xfId="7764"/>
    <cellStyle name="Normal 140_Previous P&amp;L" xfId="15888"/>
    <cellStyle name="Normal 141" xfId="7206"/>
    <cellStyle name="Normal 142" xfId="1882"/>
    <cellStyle name="Normal 142 2" xfId="7765"/>
    <cellStyle name="Normal 142_Previous P&amp;L" xfId="14148"/>
    <cellStyle name="Normal 143" xfId="1883"/>
    <cellStyle name="Normal 143 2" xfId="7766"/>
    <cellStyle name="Normal 143_Previous P&amp;L" xfId="16257"/>
    <cellStyle name="Normal 144" xfId="1884"/>
    <cellStyle name="Normal 144 2" xfId="7767"/>
    <cellStyle name="Normal 144_Previous P&amp;L" xfId="14762"/>
    <cellStyle name="Normal 145" xfId="1885"/>
    <cellStyle name="Normal 145 2" xfId="7768"/>
    <cellStyle name="Normal 145_Previous P&amp;L" xfId="16242"/>
    <cellStyle name="Normal 146" xfId="1886"/>
    <cellStyle name="Normal 146 2" xfId="7769"/>
    <cellStyle name="Normal 146_Previous P&amp;L" xfId="15221"/>
    <cellStyle name="Normal 147" xfId="1887"/>
    <cellStyle name="Normal 147 2" xfId="7770"/>
    <cellStyle name="Normal 147_Previous P&amp;L" xfId="14061"/>
    <cellStyle name="Normal 148" xfId="1888"/>
    <cellStyle name="Normal 148 2" xfId="7771"/>
    <cellStyle name="Normal 148_Previous P&amp;L" xfId="13843"/>
    <cellStyle name="Normal 149" xfId="1889"/>
    <cellStyle name="Normal 149 2" xfId="7772"/>
    <cellStyle name="Normal 149_Previous P&amp;L" xfId="17000"/>
    <cellStyle name="Normal 15" xfId="40"/>
    <cellStyle name="Normal 15 10" xfId="1890"/>
    <cellStyle name="Normal 15 10 2" xfId="7773"/>
    <cellStyle name="Normal 15 10_Previous P&amp;L" xfId="15594"/>
    <cellStyle name="Normal 15 11" xfId="1891"/>
    <cellStyle name="Normal 15 11 2" xfId="7774"/>
    <cellStyle name="Normal 15 11_Previous P&amp;L" xfId="15155"/>
    <cellStyle name="Normal 15 12" xfId="1892"/>
    <cellStyle name="Normal 15 12 2" xfId="7775"/>
    <cellStyle name="Normal 15 12_Previous P&amp;L" xfId="15707"/>
    <cellStyle name="Normal 15 13" xfId="1893"/>
    <cellStyle name="Normal 15 13 2" xfId="7776"/>
    <cellStyle name="Normal 15 13_Previous P&amp;L" xfId="17133"/>
    <cellStyle name="Normal 15 14" xfId="1894"/>
    <cellStyle name="Normal 15 14 2" xfId="7777"/>
    <cellStyle name="Normal 15 14_Previous P&amp;L" xfId="14707"/>
    <cellStyle name="Normal 15 15" xfId="1895"/>
    <cellStyle name="Normal 15 15 2" xfId="7778"/>
    <cellStyle name="Normal 15 15_Previous P&amp;L" xfId="15190"/>
    <cellStyle name="Normal 15 16" xfId="1896"/>
    <cellStyle name="Normal 15 16 2" xfId="7779"/>
    <cellStyle name="Normal 15 16_Previous P&amp;L" xfId="14079"/>
    <cellStyle name="Normal 15 17" xfId="1897"/>
    <cellStyle name="Normal 15 17 2" xfId="7780"/>
    <cellStyle name="Normal 15 17_Previous P&amp;L" xfId="16893"/>
    <cellStyle name="Normal 15 18" xfId="1898"/>
    <cellStyle name="Normal 15 18 2" xfId="7781"/>
    <cellStyle name="Normal 15 18_Previous P&amp;L" xfId="16944"/>
    <cellStyle name="Normal 15 19" xfId="1899"/>
    <cellStyle name="Normal 15 19 2" xfId="7782"/>
    <cellStyle name="Normal 15 19_Previous P&amp;L" xfId="17120"/>
    <cellStyle name="Normal 15 2" xfId="1900"/>
    <cellStyle name="Normal 15 2 2" xfId="7783"/>
    <cellStyle name="Normal 15 2_Previous P&amp;L" xfId="15024"/>
    <cellStyle name="Normal 15 20" xfId="1901"/>
    <cellStyle name="Normal 15 20 2" xfId="7784"/>
    <cellStyle name="Normal 15 20_Previous P&amp;L" xfId="15783"/>
    <cellStyle name="Normal 15 21" xfId="1902"/>
    <cellStyle name="Normal 15 21 2" xfId="7785"/>
    <cellStyle name="Normal 15 21_Previous P&amp;L" xfId="17349"/>
    <cellStyle name="Normal 15 22" xfId="1903"/>
    <cellStyle name="Normal 15 22 2" xfId="7786"/>
    <cellStyle name="Normal 15 22_Previous P&amp;L" xfId="16548"/>
    <cellStyle name="Normal 15 23" xfId="1904"/>
    <cellStyle name="Normal 15 23 2" xfId="7787"/>
    <cellStyle name="Normal 15 23_Previous P&amp;L" xfId="16150"/>
    <cellStyle name="Normal 15 24" xfId="1905"/>
    <cellStyle name="Normal 15 24 2" xfId="7788"/>
    <cellStyle name="Normal 15 24_Previous P&amp;L" xfId="16267"/>
    <cellStyle name="Normal 15 25" xfId="1906"/>
    <cellStyle name="Normal 15 25 2" xfId="7789"/>
    <cellStyle name="Normal 15 25_Previous P&amp;L" xfId="17653"/>
    <cellStyle name="Normal 15 26" xfId="1907"/>
    <cellStyle name="Normal 15 26 2" xfId="7790"/>
    <cellStyle name="Normal 15 26_Previous P&amp;L" xfId="13296"/>
    <cellStyle name="Normal 15 27" xfId="1908"/>
    <cellStyle name="Normal 15 27 2" xfId="7791"/>
    <cellStyle name="Normal 15 27_Previous P&amp;L" xfId="17504"/>
    <cellStyle name="Normal 15 28" xfId="1909"/>
    <cellStyle name="Normal 15 28 2" xfId="7792"/>
    <cellStyle name="Normal 15 28_Previous P&amp;L" xfId="12619"/>
    <cellStyle name="Normal 15 29" xfId="1910"/>
    <cellStyle name="Normal 15 29 2" xfId="7793"/>
    <cellStyle name="Normal 15 29_Previous P&amp;L" xfId="15918"/>
    <cellStyle name="Normal 15 3" xfId="1911"/>
    <cellStyle name="Normal 15 3 2" xfId="7794"/>
    <cellStyle name="Normal 15 3_Previous P&amp;L" xfId="12308"/>
    <cellStyle name="Normal 15 30" xfId="1912"/>
    <cellStyle name="Normal 15 30 2" xfId="7795"/>
    <cellStyle name="Normal 15 30_Previous P&amp;L" xfId="15957"/>
    <cellStyle name="Normal 15 31" xfId="1913"/>
    <cellStyle name="Normal 15 31 2" xfId="7796"/>
    <cellStyle name="Normal 15 31_Previous P&amp;L" xfId="14919"/>
    <cellStyle name="Normal 15 32" xfId="1914"/>
    <cellStyle name="Normal 15 32 2" xfId="7797"/>
    <cellStyle name="Normal 15 32_Previous P&amp;L" xfId="13469"/>
    <cellStyle name="Normal 15 33" xfId="1915"/>
    <cellStyle name="Normal 15 33 2" xfId="7798"/>
    <cellStyle name="Normal 15 33_Previous P&amp;L" xfId="12913"/>
    <cellStyle name="Normal 15 34" xfId="1916"/>
    <cellStyle name="Normal 15 34 2" xfId="7799"/>
    <cellStyle name="Normal 15 34_Previous P&amp;L" xfId="16698"/>
    <cellStyle name="Normal 15 35" xfId="1917"/>
    <cellStyle name="Normal 15 35 2" xfId="7800"/>
    <cellStyle name="Normal 15 35_Previous P&amp;L" xfId="14624"/>
    <cellStyle name="Normal 15 36" xfId="1918"/>
    <cellStyle name="Normal 15 36 2" xfId="7801"/>
    <cellStyle name="Normal 15 36_Previous P&amp;L" xfId="12593"/>
    <cellStyle name="Normal 15 37" xfId="1919"/>
    <cellStyle name="Normal 15 37 2" xfId="7802"/>
    <cellStyle name="Normal 15 37_Previous P&amp;L" xfId="15165"/>
    <cellStyle name="Normal 15 38" xfId="1920"/>
    <cellStyle name="Normal 15 38 2" xfId="7803"/>
    <cellStyle name="Normal 15 38_Previous P&amp;L" xfId="15089"/>
    <cellStyle name="Normal 15 39" xfId="1921"/>
    <cellStyle name="Normal 15 39 2" xfId="7804"/>
    <cellStyle name="Normal 15 39_Previous P&amp;L" xfId="14547"/>
    <cellStyle name="Normal 15 4" xfId="1922"/>
    <cellStyle name="Normal 15 4 2" xfId="7805"/>
    <cellStyle name="Normal 15 4_Previous P&amp;L" xfId="14650"/>
    <cellStyle name="Normal 15 40" xfId="1923"/>
    <cellStyle name="Normal 15 40 2" xfId="7806"/>
    <cellStyle name="Normal 15 40_Previous P&amp;L" xfId="17909"/>
    <cellStyle name="Normal 15 41" xfId="1924"/>
    <cellStyle name="Normal 15 41 2" xfId="7807"/>
    <cellStyle name="Normal 15 41_Previous P&amp;L" xfId="14945"/>
    <cellStyle name="Normal 15 42" xfId="1925"/>
    <cellStyle name="Normal 15 42 2" xfId="7808"/>
    <cellStyle name="Normal 15 42_Previous P&amp;L" xfId="14249"/>
    <cellStyle name="Normal 15 43" xfId="1926"/>
    <cellStyle name="Normal 15 43 2" xfId="7809"/>
    <cellStyle name="Normal 15 43_Previous P&amp;L" xfId="13303"/>
    <cellStyle name="Normal 15 44" xfId="1927"/>
    <cellStyle name="Normal 15 44 2" xfId="7810"/>
    <cellStyle name="Normal 15 44_Previous P&amp;L" xfId="14849"/>
    <cellStyle name="Normal 15 45" xfId="1928"/>
    <cellStyle name="Normal 15 45 2" xfId="7811"/>
    <cellStyle name="Normal 15 45_Previous P&amp;L" xfId="15267"/>
    <cellStyle name="Normal 15 46" xfId="1929"/>
    <cellStyle name="Normal 15 46 2" xfId="7812"/>
    <cellStyle name="Normal 15 46_Previous P&amp;L" xfId="13794"/>
    <cellStyle name="Normal 15 47" xfId="1930"/>
    <cellStyle name="Normal 15 47 2" xfId="7813"/>
    <cellStyle name="Normal 15 47_Previous P&amp;L" xfId="12986"/>
    <cellStyle name="Normal 15 48" xfId="1931"/>
    <cellStyle name="Normal 15 48 2" xfId="7814"/>
    <cellStyle name="Normal 15 48_Previous P&amp;L" xfId="14968"/>
    <cellStyle name="Normal 15 49" xfId="1932"/>
    <cellStyle name="Normal 15 49 2" xfId="7815"/>
    <cellStyle name="Normal 15 49_Previous P&amp;L" xfId="15243"/>
    <cellStyle name="Normal 15 5" xfId="1933"/>
    <cellStyle name="Normal 15 5 2" xfId="7816"/>
    <cellStyle name="Normal 15 5_Previous P&amp;L" xfId="15293"/>
    <cellStyle name="Normal 15 50" xfId="1934"/>
    <cellStyle name="Normal 15 50 2" xfId="7817"/>
    <cellStyle name="Normal 15 50_Previous P&amp;L" xfId="16810"/>
    <cellStyle name="Normal 15 51" xfId="1935"/>
    <cellStyle name="Normal 15 51 2" xfId="7818"/>
    <cellStyle name="Normal 15 51_Previous P&amp;L" xfId="13777"/>
    <cellStyle name="Normal 15 52" xfId="1936"/>
    <cellStyle name="Normal 15 52 2" xfId="7819"/>
    <cellStyle name="Normal 15 52_Previous P&amp;L" xfId="16576"/>
    <cellStyle name="Normal 15 53" xfId="1937"/>
    <cellStyle name="Normal 15 53 2" xfId="7820"/>
    <cellStyle name="Normal 15 53_Previous P&amp;L" xfId="17543"/>
    <cellStyle name="Normal 15 54" xfId="1938"/>
    <cellStyle name="Normal 15 54 2" xfId="7821"/>
    <cellStyle name="Normal 15 54_Previous P&amp;L" xfId="14266"/>
    <cellStyle name="Normal 15 55" xfId="1939"/>
    <cellStyle name="Normal 15 55 2" xfId="7822"/>
    <cellStyle name="Normal 15 55_Previous P&amp;L" xfId="13915"/>
    <cellStyle name="Normal 15 56" xfId="1940"/>
    <cellStyle name="Normal 15 56 2" xfId="7823"/>
    <cellStyle name="Normal 15 56_Previous P&amp;L" xfId="12903"/>
    <cellStyle name="Normal 15 57" xfId="1941"/>
    <cellStyle name="Normal 15 57 2" xfId="7824"/>
    <cellStyle name="Normal 15 57_Previous P&amp;L" xfId="16567"/>
    <cellStyle name="Normal 15 58" xfId="1942"/>
    <cellStyle name="Normal 15 58 2" xfId="7825"/>
    <cellStyle name="Normal 15 58_Previous P&amp;L" xfId="17360"/>
    <cellStyle name="Normal 15 59" xfId="1943"/>
    <cellStyle name="Normal 15 59 2" xfId="7826"/>
    <cellStyle name="Normal 15 59_Previous P&amp;L" xfId="17400"/>
    <cellStyle name="Normal 15 6" xfId="1944"/>
    <cellStyle name="Normal 15 6 2" xfId="7827"/>
    <cellStyle name="Normal 15 6_Previous P&amp;L" xfId="15650"/>
    <cellStyle name="Normal 15 60" xfId="1945"/>
    <cellStyle name="Normal 15 60 2" xfId="7828"/>
    <cellStyle name="Normal 15 60_Previous P&amp;L" xfId="15382"/>
    <cellStyle name="Normal 15 61" xfId="1946"/>
    <cellStyle name="Normal 15 61 2" xfId="7829"/>
    <cellStyle name="Normal 15 61_Previous P&amp;L" xfId="15560"/>
    <cellStyle name="Normal 15 62" xfId="1947"/>
    <cellStyle name="Normal 15 62 2" xfId="7830"/>
    <cellStyle name="Normal 15 62_Previous P&amp;L" xfId="13549"/>
    <cellStyle name="Normal 15 63" xfId="1948"/>
    <cellStyle name="Normal 15 63 2" xfId="7831"/>
    <cellStyle name="Normal 15 63_Previous P&amp;L" xfId="14623"/>
    <cellStyle name="Normal 15 64" xfId="1949"/>
    <cellStyle name="Normal 15 64 2" xfId="7832"/>
    <cellStyle name="Normal 15 64_Previous P&amp;L" xfId="16174"/>
    <cellStyle name="Normal 15 65" xfId="1950"/>
    <cellStyle name="Normal 15 65 2" xfId="7833"/>
    <cellStyle name="Normal 15 65_Previous P&amp;L" xfId="13923"/>
    <cellStyle name="Normal 15 66" xfId="1951"/>
    <cellStyle name="Normal 15 66 2" xfId="7834"/>
    <cellStyle name="Normal 15 66_Previous P&amp;L" xfId="16103"/>
    <cellStyle name="Normal 15 67" xfId="1952"/>
    <cellStyle name="Normal 15 67 2" xfId="7835"/>
    <cellStyle name="Normal 15 67_Previous P&amp;L" xfId="14737"/>
    <cellStyle name="Normal 15 68" xfId="1953"/>
    <cellStyle name="Normal 15 68 2" xfId="7836"/>
    <cellStyle name="Normal 15 68_Previous P&amp;L" xfId="15935"/>
    <cellStyle name="Normal 15 69" xfId="1954"/>
    <cellStyle name="Normal 15 69 2" xfId="7837"/>
    <cellStyle name="Normal 15 69_Previous P&amp;L" xfId="17492"/>
    <cellStyle name="Normal 15 7" xfId="1955"/>
    <cellStyle name="Normal 15 7 2" xfId="7838"/>
    <cellStyle name="Normal 15 7_Previous P&amp;L" xfId="14957"/>
    <cellStyle name="Normal 15 70" xfId="1956"/>
    <cellStyle name="Normal 15 70 2" xfId="7839"/>
    <cellStyle name="Normal 15 70_Previous P&amp;L" xfId="14828"/>
    <cellStyle name="Normal 15 71" xfId="1957"/>
    <cellStyle name="Normal 15 71 2" xfId="7840"/>
    <cellStyle name="Normal 15 71_Previous P&amp;L" xfId="13088"/>
    <cellStyle name="Normal 15 72" xfId="1958"/>
    <cellStyle name="Normal 15 72 2" xfId="7841"/>
    <cellStyle name="Normal 15 72_Previous P&amp;L" xfId="14215"/>
    <cellStyle name="Normal 15 73" xfId="7842"/>
    <cellStyle name="Normal 15 8" xfId="1959"/>
    <cellStyle name="Normal 15 8 2" xfId="7843"/>
    <cellStyle name="Normal 15 8_Previous P&amp;L" xfId="13159"/>
    <cellStyle name="Normal 15 9" xfId="1960"/>
    <cellStyle name="Normal 15 9 2" xfId="7844"/>
    <cellStyle name="Normal 15 9_Previous P&amp;L" xfId="16472"/>
    <cellStyle name="Normal 15_Previous P&amp;L" xfId="17679"/>
    <cellStyle name="Normal 150" xfId="1961"/>
    <cellStyle name="Normal 150 2" xfId="7845"/>
    <cellStyle name="Normal 150_Previous P&amp;L" xfId="14706"/>
    <cellStyle name="Normal 151" xfId="12230"/>
    <cellStyle name="Normal 16" xfId="41"/>
    <cellStyle name="Normal 16 10" xfId="1962"/>
    <cellStyle name="Normal 16 10 2" xfId="7846"/>
    <cellStyle name="Normal 16 10_Previous P&amp;L" xfId="16086"/>
    <cellStyle name="Normal 16 11" xfId="1963"/>
    <cellStyle name="Normal 16 11 2" xfId="7847"/>
    <cellStyle name="Normal 16 11_Previous P&amp;L" xfId="14452"/>
    <cellStyle name="Normal 16 12" xfId="1964"/>
    <cellStyle name="Normal 16 12 2" xfId="7848"/>
    <cellStyle name="Normal 16 12_Previous P&amp;L" xfId="14918"/>
    <cellStyle name="Normal 16 13" xfId="1965"/>
    <cellStyle name="Normal 16 13 2" xfId="7849"/>
    <cellStyle name="Normal 16 13_Previous P&amp;L" xfId="15695"/>
    <cellStyle name="Normal 16 14" xfId="1966"/>
    <cellStyle name="Normal 16 14 2" xfId="7850"/>
    <cellStyle name="Normal 16 14_Previous P&amp;L" xfId="15183"/>
    <cellStyle name="Normal 16 15" xfId="1967"/>
    <cellStyle name="Normal 16 15 2" xfId="7851"/>
    <cellStyle name="Normal 16 15_Previous P&amp;L" xfId="16586"/>
    <cellStyle name="Normal 16 16" xfId="1968"/>
    <cellStyle name="Normal 16 16 2" xfId="7852"/>
    <cellStyle name="Normal 16 16_Previous P&amp;L" xfId="17348"/>
    <cellStyle name="Normal 16 17" xfId="1969"/>
    <cellStyle name="Normal 16 17 2" xfId="7853"/>
    <cellStyle name="Normal 16 17_Previous P&amp;L" xfId="15970"/>
    <cellStyle name="Normal 16 18" xfId="1970"/>
    <cellStyle name="Normal 16 18 2" xfId="7854"/>
    <cellStyle name="Normal 16 18_Previous P&amp;L" xfId="15464"/>
    <cellStyle name="Normal 16 19" xfId="1971"/>
    <cellStyle name="Normal 16 19 2" xfId="7855"/>
    <cellStyle name="Normal 16 19_Previous P&amp;L" xfId="17441"/>
    <cellStyle name="Normal 16 2" xfId="1972"/>
    <cellStyle name="Normal 16 2 2" xfId="7856"/>
    <cellStyle name="Normal 16 2_Previous P&amp;L" xfId="17652"/>
    <cellStyle name="Normal 16 20" xfId="1973"/>
    <cellStyle name="Normal 16 20 2" xfId="7857"/>
    <cellStyle name="Normal 16 20_Previous P&amp;L" xfId="16771"/>
    <cellStyle name="Normal 16 21" xfId="1974"/>
    <cellStyle name="Normal 16 21 2" xfId="7858"/>
    <cellStyle name="Normal 16 21_Previous P&amp;L" xfId="14752"/>
    <cellStyle name="Normal 16 22" xfId="1975"/>
    <cellStyle name="Normal 16 22 2" xfId="7859"/>
    <cellStyle name="Normal 16 22_Previous P&amp;L" xfId="14187"/>
    <cellStyle name="Normal 16 23" xfId="1976"/>
    <cellStyle name="Normal 16 23 2" xfId="7860"/>
    <cellStyle name="Normal 16 23_Previous P&amp;L" xfId="15917"/>
    <cellStyle name="Normal 16 24" xfId="1977"/>
    <cellStyle name="Normal 16 24 2" xfId="7861"/>
    <cellStyle name="Normal 16 24_Previous P&amp;L" xfId="14393"/>
    <cellStyle name="Normal 16 25" xfId="1978"/>
    <cellStyle name="Normal 16 25 2" xfId="7862"/>
    <cellStyle name="Normal 16 25_Previous P&amp;L" xfId="13408"/>
    <cellStyle name="Normal 16 26" xfId="1979"/>
    <cellStyle name="Normal 16 26 2" xfId="7863"/>
    <cellStyle name="Normal 16 26_Previous P&amp;L" xfId="13792"/>
    <cellStyle name="Normal 16 27" xfId="1980"/>
    <cellStyle name="Normal 16 27 2" xfId="7864"/>
    <cellStyle name="Normal 16 27_Previous P&amp;L" xfId="13632"/>
    <cellStyle name="Normal 16 28" xfId="1981"/>
    <cellStyle name="Normal 16 28 2" xfId="7865"/>
    <cellStyle name="Normal 16 28_Previous P&amp;L" xfId="16446"/>
    <cellStyle name="Normal 16 29" xfId="1982"/>
    <cellStyle name="Normal 16 29 2" xfId="7866"/>
    <cellStyle name="Normal 16 29_Previous P&amp;L" xfId="17683"/>
    <cellStyle name="Normal 16 3" xfId="1983"/>
    <cellStyle name="Normal 16 3 2" xfId="7867"/>
    <cellStyle name="Normal 16 3_Previous P&amp;L" xfId="14773"/>
    <cellStyle name="Normal 16 30" xfId="1984"/>
    <cellStyle name="Normal 16 30 2" xfId="7868"/>
    <cellStyle name="Normal 16 30_Previous P&amp;L" xfId="14024"/>
    <cellStyle name="Normal 16 31" xfId="1985"/>
    <cellStyle name="Normal 16 31 2" xfId="7869"/>
    <cellStyle name="Normal 16 31_Previous P&amp;L" xfId="16977"/>
    <cellStyle name="Normal 16 32" xfId="1986"/>
    <cellStyle name="Normal 16 32 2" xfId="7870"/>
    <cellStyle name="Normal 16 32_Previous P&amp;L" xfId="16132"/>
    <cellStyle name="Normal 16 33" xfId="1987"/>
    <cellStyle name="Normal 16 33 2" xfId="7871"/>
    <cellStyle name="Normal 16 33_Previous P&amp;L" xfId="14202"/>
    <cellStyle name="Normal 16 34" xfId="1988"/>
    <cellStyle name="Normal 16 34 2" xfId="7872"/>
    <cellStyle name="Normal 16 34_Previous P&amp;L" xfId="14995"/>
    <cellStyle name="Normal 16 35" xfId="1989"/>
    <cellStyle name="Normal 16 35 2" xfId="7873"/>
    <cellStyle name="Normal 16 35_Previous P&amp;L" xfId="15012"/>
    <cellStyle name="Normal 16 36" xfId="1990"/>
    <cellStyle name="Normal 16 36 2" xfId="7874"/>
    <cellStyle name="Normal 16 36_Previous P&amp;L" xfId="15618"/>
    <cellStyle name="Normal 16 37" xfId="1991"/>
    <cellStyle name="Normal 16 37 2" xfId="7875"/>
    <cellStyle name="Normal 16 37_Previous P&amp;L" xfId="15096"/>
    <cellStyle name="Normal 16 38" xfId="1992"/>
    <cellStyle name="Normal 16 38 2" xfId="7876"/>
    <cellStyle name="Normal 16 38_Previous P&amp;L" xfId="16749"/>
    <cellStyle name="Normal 16 39" xfId="1993"/>
    <cellStyle name="Normal 16 39 2" xfId="7877"/>
    <cellStyle name="Normal 16 39_Previous P&amp;L" xfId="17580"/>
    <cellStyle name="Normal 16 4" xfId="1994"/>
    <cellStyle name="Normal 16 4 2" xfId="7878"/>
    <cellStyle name="Normal 16 4_Previous P&amp;L" xfId="12719"/>
    <cellStyle name="Normal 16 40" xfId="1995"/>
    <cellStyle name="Normal 16 40 2" xfId="7879"/>
    <cellStyle name="Normal 16 40_Previous P&amp;L" xfId="17801"/>
    <cellStyle name="Normal 16 41" xfId="1996"/>
    <cellStyle name="Normal 16 41 2" xfId="7880"/>
    <cellStyle name="Normal 16 41_Previous P&amp;L" xfId="16943"/>
    <cellStyle name="Normal 16 42" xfId="1997"/>
    <cellStyle name="Normal 16 42 2" xfId="7881"/>
    <cellStyle name="Normal 16 42_Previous P&amp;L" xfId="17720"/>
    <cellStyle name="Normal 16 43" xfId="1998"/>
    <cellStyle name="Normal 16 43 2" xfId="7882"/>
    <cellStyle name="Normal 16 43_Previous P&amp;L" xfId="13329"/>
    <cellStyle name="Normal 16 44" xfId="1999"/>
    <cellStyle name="Normal 16 44 2" xfId="7883"/>
    <cellStyle name="Normal 16 44_Previous P&amp;L" xfId="13681"/>
    <cellStyle name="Normal 16 45" xfId="2000"/>
    <cellStyle name="Normal 16 45 2" xfId="7884"/>
    <cellStyle name="Normal 16 45_Previous P&amp;L" xfId="15318"/>
    <cellStyle name="Normal 16 46" xfId="2001"/>
    <cellStyle name="Normal 16 46 2" xfId="7885"/>
    <cellStyle name="Normal 16 46_Previous P&amp;L" xfId="15082"/>
    <cellStyle name="Normal 16 47" xfId="2002"/>
    <cellStyle name="Normal 16 47 2" xfId="7886"/>
    <cellStyle name="Normal 16 47_Previous P&amp;L" xfId="13560"/>
    <cellStyle name="Normal 16 48" xfId="2003"/>
    <cellStyle name="Normal 16 48 2" xfId="7887"/>
    <cellStyle name="Normal 16 48_Previous P&amp;L" xfId="15761"/>
    <cellStyle name="Normal 16 49" xfId="2004"/>
    <cellStyle name="Normal 16 49 2" xfId="7888"/>
    <cellStyle name="Normal 16 49_Previous P&amp;L" xfId="17651"/>
    <cellStyle name="Normal 16 5" xfId="2005"/>
    <cellStyle name="Normal 16 5 2" xfId="7889"/>
    <cellStyle name="Normal 16 5_Previous P&amp;L" xfId="17482"/>
    <cellStyle name="Normal 16 50" xfId="2006"/>
    <cellStyle name="Normal 16 50 2" xfId="7890"/>
    <cellStyle name="Normal 16 50_Previous P&amp;L" xfId="16254"/>
    <cellStyle name="Normal 16 51" xfId="2007"/>
    <cellStyle name="Normal 16 51 2" xfId="7891"/>
    <cellStyle name="Normal 16 51_Previous P&amp;L" xfId="14783"/>
    <cellStyle name="Normal 16 52" xfId="2008"/>
    <cellStyle name="Normal 16 52 2" xfId="7892"/>
    <cellStyle name="Normal 16 52_Previous P&amp;L" xfId="13458"/>
    <cellStyle name="Normal 16 53" xfId="2009"/>
    <cellStyle name="Normal 16 53 2" xfId="7893"/>
    <cellStyle name="Normal 16 53_Previous P&amp;L" xfId="14682"/>
    <cellStyle name="Normal 16 54" xfId="2010"/>
    <cellStyle name="Normal 16 54 2" xfId="7894"/>
    <cellStyle name="Normal 16 54_Previous P&amp;L" xfId="15258"/>
    <cellStyle name="Normal 16 55" xfId="2011"/>
    <cellStyle name="Normal 16 55 2" xfId="7895"/>
    <cellStyle name="Normal 16 55_Previous P&amp;L" xfId="14186"/>
    <cellStyle name="Normal 16 56" xfId="2012"/>
    <cellStyle name="Normal 16 56 2" xfId="7896"/>
    <cellStyle name="Normal 16 56_Previous P&amp;L" xfId="13631"/>
    <cellStyle name="Normal 16 57" xfId="2013"/>
    <cellStyle name="Normal 16 57 2" xfId="7897"/>
    <cellStyle name="Normal 16 57_Previous P&amp;L" xfId="13758"/>
    <cellStyle name="Normal 16 58" xfId="2014"/>
    <cellStyle name="Normal 16 58 2" xfId="7898"/>
    <cellStyle name="Normal 16 58_Previous P&amp;L" xfId="14273"/>
    <cellStyle name="Normal 16 59" xfId="2015"/>
    <cellStyle name="Normal 16 59 2" xfId="7899"/>
    <cellStyle name="Normal 16 59_Previous P&amp;L" xfId="14604"/>
    <cellStyle name="Normal 16 6" xfId="2016"/>
    <cellStyle name="Normal 16 6 2" xfId="7900"/>
    <cellStyle name="Normal 16 6_Previous P&amp;L" xfId="17347"/>
    <cellStyle name="Normal 16 60" xfId="2017"/>
    <cellStyle name="Normal 16 60 2" xfId="7901"/>
    <cellStyle name="Normal 16 60_Previous P&amp;L" xfId="17292"/>
    <cellStyle name="Normal 16 61" xfId="2018"/>
    <cellStyle name="Normal 16 61 2" xfId="7902"/>
    <cellStyle name="Normal 16 61_Previous P&amp;L" xfId="13239"/>
    <cellStyle name="Normal 16 62" xfId="2019"/>
    <cellStyle name="Normal 16 62 2" xfId="7903"/>
    <cellStyle name="Normal 16 62_Previous P&amp;L" xfId="14865"/>
    <cellStyle name="Normal 16 63" xfId="2020"/>
    <cellStyle name="Normal 16 63 2" xfId="7904"/>
    <cellStyle name="Normal 16 63_Previous P&amp;L" xfId="15593"/>
    <cellStyle name="Normal 16 64" xfId="2021"/>
    <cellStyle name="Normal 16 64 2" xfId="7905"/>
    <cellStyle name="Normal 16 64_Previous P&amp;L" xfId="14570"/>
    <cellStyle name="Normal 16 65" xfId="2022"/>
    <cellStyle name="Normal 16 65 2" xfId="7906"/>
    <cellStyle name="Normal 16 65_Previous P&amp;L" xfId="16467"/>
    <cellStyle name="Normal 16 66" xfId="2023"/>
    <cellStyle name="Normal 16 66 2" xfId="7907"/>
    <cellStyle name="Normal 16 66_Previous P&amp;L" xfId="15374"/>
    <cellStyle name="Normal 16 67" xfId="2024"/>
    <cellStyle name="Normal 16 67 2" xfId="7908"/>
    <cellStyle name="Normal 16 67_Previous P&amp;L" xfId="14705"/>
    <cellStyle name="Normal 16 68" xfId="2025"/>
    <cellStyle name="Normal 16 68 2" xfId="7909"/>
    <cellStyle name="Normal 16 68_Previous P&amp;L" xfId="15107"/>
    <cellStyle name="Normal 16 69" xfId="2026"/>
    <cellStyle name="Normal 16 69 2" xfId="7910"/>
    <cellStyle name="Normal 16 69_Previous P&amp;L" xfId="17037"/>
    <cellStyle name="Normal 16 7" xfId="2027"/>
    <cellStyle name="Normal 16 7 2" xfId="7911"/>
    <cellStyle name="Normal 16 7_Previous P&amp;L" xfId="12912"/>
    <cellStyle name="Normal 16 70" xfId="2028"/>
    <cellStyle name="Normal 16 70 2" xfId="7912"/>
    <cellStyle name="Normal 16 70_Previous P&amp;L" xfId="14917"/>
    <cellStyle name="Normal 16 71" xfId="2029"/>
    <cellStyle name="Normal 16 71 2" xfId="7913"/>
    <cellStyle name="Normal 16 71_Previous P&amp;L" xfId="15347"/>
    <cellStyle name="Normal 16 72" xfId="2030"/>
    <cellStyle name="Normal 16 72 2" xfId="7914"/>
    <cellStyle name="Normal 16 72_Previous P&amp;L" xfId="13847"/>
    <cellStyle name="Normal 16 73" xfId="7915"/>
    <cellStyle name="Normal 16 8" xfId="2031"/>
    <cellStyle name="Normal 16 8 2" xfId="7916"/>
    <cellStyle name="Normal 16 8_Previous P&amp;L" xfId="14741"/>
    <cellStyle name="Normal 16 9" xfId="2032"/>
    <cellStyle name="Normal 16 9 2" xfId="7917"/>
    <cellStyle name="Normal 16 9_Previous P&amp;L" xfId="14483"/>
    <cellStyle name="Normal 16_Previous P&amp;L" xfId="13729"/>
    <cellStyle name="Normal 17" xfId="42"/>
    <cellStyle name="Normal 17 10" xfId="2033"/>
    <cellStyle name="Normal 17 10 2" xfId="7918"/>
    <cellStyle name="Normal 17 10_Previous P&amp;L" xfId="17503"/>
    <cellStyle name="Normal 17 11" xfId="2034"/>
    <cellStyle name="Normal 17 11 2" xfId="7919"/>
    <cellStyle name="Normal 17 11_Previous P&amp;L" xfId="17650"/>
    <cellStyle name="Normal 17 12" xfId="2035"/>
    <cellStyle name="Normal 17 12 2" xfId="7920"/>
    <cellStyle name="Normal 17 12_Previous P&amp;L" xfId="15529"/>
    <cellStyle name="Normal 17 13" xfId="2036"/>
    <cellStyle name="Normal 17 13 2" xfId="7921"/>
    <cellStyle name="Normal 17 13_Previous P&amp;L" xfId="13493"/>
    <cellStyle name="Normal 17 14" xfId="2037"/>
    <cellStyle name="Normal 17 14 2" xfId="7922"/>
    <cellStyle name="Normal 17 14_Previous P&amp;L" xfId="14239"/>
    <cellStyle name="Normal 17 15" xfId="2038"/>
    <cellStyle name="Normal 17 15 2" xfId="7923"/>
    <cellStyle name="Normal 17 15_Previous P&amp;L" xfId="13630"/>
    <cellStyle name="Normal 17 16" xfId="2039"/>
    <cellStyle name="Normal 17 16 2" xfId="7924"/>
    <cellStyle name="Normal 17 16_Previous P&amp;L" xfId="16479"/>
    <cellStyle name="Normal 17 17" xfId="2040"/>
    <cellStyle name="Normal 17 17 2" xfId="7925"/>
    <cellStyle name="Normal 17 17_Previous P&amp;L" xfId="14656"/>
    <cellStyle name="Normal 17 18" xfId="2041"/>
    <cellStyle name="Normal 17 18 2" xfId="7926"/>
    <cellStyle name="Normal 17 18_Previous P&amp;L" xfId="13544"/>
    <cellStyle name="Normal 17 19" xfId="2042"/>
    <cellStyle name="Normal 17 19 2" xfId="7927"/>
    <cellStyle name="Normal 17 19_Previous P&amp;L" xfId="15916"/>
    <cellStyle name="Normal 17 2" xfId="2043"/>
    <cellStyle name="Normal 17 2 2" xfId="7928"/>
    <cellStyle name="Normal 17 2_Previous P&amp;L" xfId="17324"/>
    <cellStyle name="Normal 17 20" xfId="2044"/>
    <cellStyle name="Normal 17 20 2" xfId="7929"/>
    <cellStyle name="Normal 17 20_Previous P&amp;L" xfId="17684"/>
    <cellStyle name="Normal 17 21" xfId="2045"/>
    <cellStyle name="Normal 17 21 2" xfId="7930"/>
    <cellStyle name="Normal 17 21_Previous P&amp;L" xfId="15638"/>
    <cellStyle name="Normal 17 22" xfId="2046"/>
    <cellStyle name="Normal 17 22 2" xfId="7931"/>
    <cellStyle name="Normal 17 22_Previous P&amp;L" xfId="15592"/>
    <cellStyle name="Normal 17 23" xfId="2047"/>
    <cellStyle name="Normal 17 23 2" xfId="7932"/>
    <cellStyle name="Normal 17 23_Previous P&amp;L" xfId="13882"/>
    <cellStyle name="Normal 17 24" xfId="2048"/>
    <cellStyle name="Normal 17 24 2" xfId="7933"/>
    <cellStyle name="Normal 17 24_Previous P&amp;L" xfId="13783"/>
    <cellStyle name="Normal 17 25" xfId="2049"/>
    <cellStyle name="Normal 17 25 2" xfId="7934"/>
    <cellStyle name="Normal 17 25_Previous P&amp;L" xfId="13395"/>
    <cellStyle name="Normal 17 26" xfId="2050"/>
    <cellStyle name="Normal 17 26 2" xfId="7935"/>
    <cellStyle name="Normal 17 26_Previous P&amp;L" xfId="15317"/>
    <cellStyle name="Normal 17 27" xfId="2051"/>
    <cellStyle name="Normal 17 27 2" xfId="7936"/>
    <cellStyle name="Normal 17 27_Previous P&amp;L" xfId="16028"/>
    <cellStyle name="Normal 17 28" xfId="2052"/>
    <cellStyle name="Normal 17 28 2" xfId="7937"/>
    <cellStyle name="Normal 17 28_Previous P&amp;L" xfId="15647"/>
    <cellStyle name="Normal 17 29" xfId="2053"/>
    <cellStyle name="Normal 17 29 2" xfId="7938"/>
    <cellStyle name="Normal 17 29_Previous P&amp;L" xfId="15174"/>
    <cellStyle name="Normal 17 3" xfId="2054"/>
    <cellStyle name="Normal 17 3 2" xfId="7939"/>
    <cellStyle name="Normal 17 3_Previous P&amp;L" xfId="16942"/>
    <cellStyle name="Normal 17 30" xfId="2055"/>
    <cellStyle name="Normal 17 30 2" xfId="7940"/>
    <cellStyle name="Normal 17 30_Previous P&amp;L" xfId="16792"/>
    <cellStyle name="Normal 17 31" xfId="2056"/>
    <cellStyle name="Normal 17 31 2" xfId="7941"/>
    <cellStyle name="Normal 17 31_Previous P&amp;L" xfId="13711"/>
    <cellStyle name="Normal 17 32" xfId="2057"/>
    <cellStyle name="Normal 17 32 2" xfId="7942"/>
    <cellStyle name="Normal 17 32_Previous P&amp;L" xfId="16499"/>
    <cellStyle name="Normal 17 33" xfId="2058"/>
    <cellStyle name="Normal 17 33 2" xfId="7943"/>
    <cellStyle name="Normal 17 33_Previous P&amp;L" xfId="17790"/>
    <cellStyle name="Normal 17 34" xfId="2059"/>
    <cellStyle name="Normal 17 34 2" xfId="7944"/>
    <cellStyle name="Normal 17 34_Previous P&amp;L" xfId="13418"/>
    <cellStyle name="Normal 17 35" xfId="2060"/>
    <cellStyle name="Normal 17 35 2" xfId="7945"/>
    <cellStyle name="Normal 17 35_Previous P&amp;L" xfId="16626"/>
    <cellStyle name="Normal 17 36" xfId="2061"/>
    <cellStyle name="Normal 17 36 2" xfId="7946"/>
    <cellStyle name="Normal 17 36_Previous P&amp;L" xfId="13485"/>
    <cellStyle name="Normal 17 37" xfId="2062"/>
    <cellStyle name="Normal 17 37 2" xfId="7947"/>
    <cellStyle name="Normal 17 37_Previous P&amp;L" xfId="17649"/>
    <cellStyle name="Normal 17 38" xfId="2063"/>
    <cellStyle name="Normal 17 38 2" xfId="7948"/>
    <cellStyle name="Normal 17 38_Previous P&amp;L" xfId="14953"/>
    <cellStyle name="Normal 17 39" xfId="2064"/>
    <cellStyle name="Normal 17 39 2" xfId="7949"/>
    <cellStyle name="Normal 17 39_Previous P&amp;L" xfId="16833"/>
    <cellStyle name="Normal 17 4" xfId="2065"/>
    <cellStyle name="Normal 17 4 2" xfId="7950"/>
    <cellStyle name="Normal 17 4_Previous P&amp;L" xfId="14470"/>
    <cellStyle name="Normal 17 40" xfId="2066"/>
    <cellStyle name="Normal 17 40 2" xfId="7951"/>
    <cellStyle name="Normal 17 40_Previous P&amp;L" xfId="17389"/>
    <cellStyle name="Normal 17 41" xfId="2067"/>
    <cellStyle name="Normal 17 41 2" xfId="7952"/>
    <cellStyle name="Normal 17 41_Previous P&amp;L" xfId="14510"/>
    <cellStyle name="Normal 17 42" xfId="2068"/>
    <cellStyle name="Normal 17 42 2" xfId="7953"/>
    <cellStyle name="Normal 17 42_Previous P&amp;L" xfId="14023"/>
    <cellStyle name="Normal 17 43" xfId="2069"/>
    <cellStyle name="Normal 17 43 2" xfId="7954"/>
    <cellStyle name="Normal 17 43_Previous P&amp;L" xfId="17579"/>
    <cellStyle name="Normal 17 44" xfId="2070"/>
    <cellStyle name="Normal 17 44 2" xfId="7955"/>
    <cellStyle name="Normal 17 44_Previous P&amp;L" xfId="13961"/>
    <cellStyle name="Normal 17 45" xfId="2071"/>
    <cellStyle name="Normal 17 45 2" xfId="7956"/>
    <cellStyle name="Normal 17 45_Previous P&amp;L" xfId="17721"/>
    <cellStyle name="Normal 17 46" xfId="2072"/>
    <cellStyle name="Normal 17 46 2" xfId="7957"/>
    <cellStyle name="Normal 17 46_Previous P&amp;L" xfId="13629"/>
    <cellStyle name="Normal 17 47" xfId="2073"/>
    <cellStyle name="Normal 17 47 2" xfId="7958"/>
    <cellStyle name="Normal 17 47_Previous P&amp;L" xfId="17105"/>
    <cellStyle name="Normal 17 48" xfId="2074"/>
    <cellStyle name="Normal 17 48 2" xfId="7959"/>
    <cellStyle name="Normal 17 48_Previous P&amp;L" xfId="16536"/>
    <cellStyle name="Normal 17 49" xfId="2075"/>
    <cellStyle name="Normal 17 49 2" xfId="7960"/>
    <cellStyle name="Normal 17 49_Previous P&amp;L" xfId="17026"/>
    <cellStyle name="Normal 17 5" xfId="2076"/>
    <cellStyle name="Normal 17 5 2" xfId="7961"/>
    <cellStyle name="Normal 17 5_Previous P&amp;L" xfId="13457"/>
    <cellStyle name="Normal 17 50" xfId="2077"/>
    <cellStyle name="Normal 17 50 2" xfId="7962"/>
    <cellStyle name="Normal 17 50_Previous P&amp;L" xfId="14815"/>
    <cellStyle name="Normal 17 51" xfId="2078"/>
    <cellStyle name="Normal 17 51 2" xfId="7963"/>
    <cellStyle name="Normal 17 51_Previous P&amp;L" xfId="16396"/>
    <cellStyle name="Normal 17 52" xfId="2079"/>
    <cellStyle name="Normal 17 52 2" xfId="7964"/>
    <cellStyle name="Normal 17 52_Previous P&amp;L" xfId="13432"/>
    <cellStyle name="Normal 17 53" xfId="2080"/>
    <cellStyle name="Normal 17 53 2" xfId="7965"/>
    <cellStyle name="Normal 17 53_Previous P&amp;L" xfId="17648"/>
    <cellStyle name="Normal 17 54" xfId="2081"/>
    <cellStyle name="Normal 17 54 2" xfId="7966"/>
    <cellStyle name="Normal 17 54_Previous P&amp;L" xfId="15072"/>
    <cellStyle name="Normal 17 55" xfId="2082"/>
    <cellStyle name="Normal 17 55 2" xfId="7967"/>
    <cellStyle name="Normal 17 55_Previous P&amp;L" xfId="15463"/>
    <cellStyle name="Normal 17 56" xfId="2083"/>
    <cellStyle name="Normal 17 56 2" xfId="7968"/>
    <cellStyle name="Normal 17 56_Previous P&amp;L" xfId="15811"/>
    <cellStyle name="Normal 17 57" xfId="2084"/>
    <cellStyle name="Normal 17 57 2" xfId="7969"/>
    <cellStyle name="Normal 17 57_Previous P&amp;L" xfId="17346"/>
    <cellStyle name="Normal 17 58" xfId="2085"/>
    <cellStyle name="Normal 17 58 2" xfId="7970"/>
    <cellStyle name="Normal 17 58_Previous P&amp;L" xfId="15443"/>
    <cellStyle name="Normal 17 59" xfId="2086"/>
    <cellStyle name="Normal 17 59 2" xfId="7971"/>
    <cellStyle name="Normal 17 59_Previous P&amp;L" xfId="15869"/>
    <cellStyle name="Normal 17 6" xfId="2087"/>
    <cellStyle name="Normal 17 6 2" xfId="7972"/>
    <cellStyle name="Normal 17 6_Previous P&amp;L" xfId="16892"/>
    <cellStyle name="Normal 17 60" xfId="2088"/>
    <cellStyle name="Normal 17 60 2" xfId="7973"/>
    <cellStyle name="Normal 17 60_Previous P&amp;L" xfId="14916"/>
    <cellStyle name="Normal 17 61" xfId="2089"/>
    <cellStyle name="Normal 17 61 2" xfId="7974"/>
    <cellStyle name="Normal 17 61_Previous P&amp;L" xfId="15630"/>
    <cellStyle name="Normal 17 62" xfId="2090"/>
    <cellStyle name="Normal 17 62 2" xfId="7975"/>
    <cellStyle name="Normal 17 62_Previous P&amp;L" xfId="15120"/>
    <cellStyle name="Normal 17 63" xfId="2091"/>
    <cellStyle name="Normal 17 63 2" xfId="7976"/>
    <cellStyle name="Normal 17 63_Previous P&amp;L" xfId="14091"/>
    <cellStyle name="Normal 17 64" xfId="2092"/>
    <cellStyle name="Normal 17 64 2" xfId="7977"/>
    <cellStyle name="Normal 17 64_Previous P&amp;L" xfId="14704"/>
    <cellStyle name="Normal 17 65" xfId="2093"/>
    <cellStyle name="Normal 17 65 2" xfId="7978"/>
    <cellStyle name="Normal 17 65_Previous P&amp;L" xfId="13946"/>
    <cellStyle name="Normal 17 66" xfId="2094"/>
    <cellStyle name="Normal 17 66 2" xfId="7979"/>
    <cellStyle name="Normal 17 66_Previous P&amp;L" xfId="15023"/>
    <cellStyle name="Normal 17 67" xfId="2095"/>
    <cellStyle name="Normal 17 67 2" xfId="7980"/>
    <cellStyle name="Normal 17 67_Previous P&amp;L" xfId="12911"/>
    <cellStyle name="Normal 17 68" xfId="2096"/>
    <cellStyle name="Normal 17 68 2" xfId="7981"/>
    <cellStyle name="Normal 17 68_Previous P&amp;L" xfId="15591"/>
    <cellStyle name="Normal 17 69" xfId="2097"/>
    <cellStyle name="Normal 17 69 2" xfId="7982"/>
    <cellStyle name="Normal 17 69_Previous P&amp;L" xfId="14067"/>
    <cellStyle name="Normal 17 7" xfId="2098"/>
    <cellStyle name="Normal 17 7 2" xfId="7983"/>
    <cellStyle name="Normal 17 7_Previous P&amp;L" xfId="16019"/>
    <cellStyle name="Normal 17 70" xfId="2099"/>
    <cellStyle name="Normal 17 70 2" xfId="7984"/>
    <cellStyle name="Normal 17 70_Previous P&amp;L" xfId="12404"/>
    <cellStyle name="Normal 17 71" xfId="2100"/>
    <cellStyle name="Normal 17 71 2" xfId="7985"/>
    <cellStyle name="Normal 17 71_Previous P&amp;L" xfId="16231"/>
    <cellStyle name="Normal 17 72" xfId="2101"/>
    <cellStyle name="Normal 17 72 2" xfId="7986"/>
    <cellStyle name="Normal 17 72_Previous P&amp;L" xfId="17132"/>
    <cellStyle name="Normal 17 73" xfId="7987"/>
    <cellStyle name="Normal 17 8" xfId="2102"/>
    <cellStyle name="Normal 17 8 2" xfId="7988"/>
    <cellStyle name="Normal 17 8_Previous P&amp;L" xfId="17029"/>
    <cellStyle name="Normal 17 9" xfId="2103"/>
    <cellStyle name="Normal 17 9 2" xfId="7989"/>
    <cellStyle name="Normal 17 9_Previous P&amp;L" xfId="13210"/>
    <cellStyle name="Normal 17_Previous P&amp;L" xfId="14999"/>
    <cellStyle name="Normal 18" xfId="43"/>
    <cellStyle name="Normal 18 10" xfId="2104"/>
    <cellStyle name="Normal 18 10 2" xfId="7990"/>
    <cellStyle name="Normal 18 10_Previous P&amp;L" xfId="16332"/>
    <cellStyle name="Normal 18 11" xfId="2105"/>
    <cellStyle name="Normal 18 11 2" xfId="7991"/>
    <cellStyle name="Normal 18 11_Previous P&amp;L" xfId="15706"/>
    <cellStyle name="Normal 18 12" xfId="2106"/>
    <cellStyle name="Normal 18 12 2" xfId="7992"/>
    <cellStyle name="Normal 18 12_Previous P&amp;L" xfId="13163"/>
    <cellStyle name="Normal 18 13" xfId="2107"/>
    <cellStyle name="Normal 18 13 2" xfId="7993"/>
    <cellStyle name="Normal 18 13_Previous P&amp;L" xfId="15608"/>
    <cellStyle name="Normal 18 14" xfId="2108"/>
    <cellStyle name="Normal 18 14 2" xfId="7994"/>
    <cellStyle name="Normal 18 14_Previous P&amp;L" xfId="14799"/>
    <cellStyle name="Normal 18 15" xfId="2109"/>
    <cellStyle name="Normal 18 15 2" xfId="7995"/>
    <cellStyle name="Normal 18 15_Previous P&amp;L" xfId="15915"/>
    <cellStyle name="Normal 18 16" xfId="2110"/>
    <cellStyle name="Normal 18 16 2" xfId="7996"/>
    <cellStyle name="Normal 18 16_Previous P&amp;L" xfId="13996"/>
    <cellStyle name="Normal 18 17" xfId="2111"/>
    <cellStyle name="Normal 18 17 2" xfId="7997"/>
    <cellStyle name="Normal 18 17_Previous P&amp;L" xfId="12718"/>
    <cellStyle name="Normal 18 18" xfId="2112"/>
    <cellStyle name="Normal 18 18 2" xfId="7998"/>
    <cellStyle name="Normal 18 18_Previous P&amp;L" xfId="14425"/>
    <cellStyle name="Normal 18 19" xfId="2113"/>
    <cellStyle name="Normal 18 19 2" xfId="7999"/>
    <cellStyle name="Normal 18 19_Previous P&amp;L" xfId="17647"/>
    <cellStyle name="Normal 18 2" xfId="2114"/>
    <cellStyle name="Normal 18 2 2" xfId="8000"/>
    <cellStyle name="Normal 18 2_Previous P&amp;L" xfId="17254"/>
    <cellStyle name="Normal 18 20" xfId="2115"/>
    <cellStyle name="Normal 18 20 2" xfId="8001"/>
    <cellStyle name="Normal 18 20_Previous P&amp;L" xfId="17502"/>
    <cellStyle name="Normal 18 21" xfId="2116"/>
    <cellStyle name="Normal 18 21 2" xfId="8002"/>
    <cellStyle name="Normal 18 21_Previous P&amp;L" xfId="12618"/>
    <cellStyle name="Normal 18 22" xfId="2117"/>
    <cellStyle name="Normal 18 22 2" xfId="8003"/>
    <cellStyle name="Normal 18 22_Previous P&amp;L" xfId="15316"/>
    <cellStyle name="Normal 18 23" xfId="2118"/>
    <cellStyle name="Normal 18 23 2" xfId="8004"/>
    <cellStyle name="Normal 18 23_Previous P&amp;L" xfId="15837"/>
    <cellStyle name="Normal 18 24" xfId="2119"/>
    <cellStyle name="Normal 18 24 2" xfId="8005"/>
    <cellStyle name="Normal 18 24_Previous P&amp;L" xfId="16697"/>
    <cellStyle name="Normal 18 25" xfId="2120"/>
    <cellStyle name="Normal 18 25 2" xfId="8006"/>
    <cellStyle name="Normal 18 25_Previous P&amp;L" xfId="16976"/>
    <cellStyle name="Normal 18 26" xfId="2121"/>
    <cellStyle name="Normal 18 26 2" xfId="8007"/>
    <cellStyle name="Normal 18 26_Previous P&amp;L" xfId="16941"/>
    <cellStyle name="Normal 18 27" xfId="2122"/>
    <cellStyle name="Normal 18 27 2" xfId="8008"/>
    <cellStyle name="Normal 18 27_Previous P&amp;L" xfId="13838"/>
    <cellStyle name="Normal 18 28" xfId="2123"/>
    <cellStyle name="Normal 18 28 2" xfId="8009"/>
    <cellStyle name="Normal 18 28_Previous P&amp;L" xfId="16119"/>
    <cellStyle name="Normal 18 29" xfId="2124"/>
    <cellStyle name="Normal 18 29 2" xfId="8010"/>
    <cellStyle name="Normal 18 29_Previous P&amp;L" xfId="13600"/>
    <cellStyle name="Normal 18 3" xfId="2125"/>
    <cellStyle name="Normal 18 3 2" xfId="7211"/>
    <cellStyle name="Normal 18 3_Previous P&amp;L" xfId="16748"/>
    <cellStyle name="Normal 18 30" xfId="2126"/>
    <cellStyle name="Normal 18 30 2" xfId="8011"/>
    <cellStyle name="Normal 18 30_Previous P&amp;L" xfId="13219"/>
    <cellStyle name="Normal 18 31" xfId="2127"/>
    <cellStyle name="Normal 18 31 2" xfId="8012"/>
    <cellStyle name="Normal 18 31_Previous P&amp;L" xfId="16085"/>
    <cellStyle name="Normal 18 32" xfId="2128"/>
    <cellStyle name="Normal 18 32 2" xfId="8013"/>
    <cellStyle name="Normal 18 32_Previous P&amp;L" xfId="14722"/>
    <cellStyle name="Normal 18 33" xfId="2129"/>
    <cellStyle name="Normal 18 33 2" xfId="8014"/>
    <cellStyle name="Normal 18 33_Previous P&amp;L" xfId="17278"/>
    <cellStyle name="Normal 18 34" xfId="2130"/>
    <cellStyle name="Normal 18 34 2" xfId="8015"/>
    <cellStyle name="Normal 18 34_Previous P&amp;L" xfId="17190"/>
    <cellStyle name="Normal 18 35" xfId="2131"/>
    <cellStyle name="Normal 18 35 2" xfId="8016"/>
    <cellStyle name="Normal 18 35_Previous P&amp;L" xfId="14811"/>
    <cellStyle name="Normal 18 36" xfId="2132"/>
    <cellStyle name="Normal 18 36 2" xfId="8017"/>
    <cellStyle name="Normal 18 36_Previous P&amp;L" xfId="15669"/>
    <cellStyle name="Normal 18 37" xfId="2133"/>
    <cellStyle name="Normal 18 37 2" xfId="8018"/>
    <cellStyle name="Normal 18 37_Previous P&amp;L" xfId="14022"/>
    <cellStyle name="Normal 18 38" xfId="2134"/>
    <cellStyle name="Normal 18 38 2" xfId="8019"/>
    <cellStyle name="Normal 18 38_Previous P&amp;L" xfId="14740"/>
    <cellStyle name="Normal 18 39" xfId="2135"/>
    <cellStyle name="Normal 18 39 2" xfId="8020"/>
    <cellStyle name="Normal 18 39_Previous P&amp;L" xfId="16197"/>
    <cellStyle name="Normal 18 4" xfId="2136"/>
    <cellStyle name="Normal 18 4 2" xfId="8021"/>
    <cellStyle name="Normal 18 4_Previous P&amp;L" xfId="17802"/>
    <cellStyle name="Normal 18 40" xfId="2137"/>
    <cellStyle name="Normal 18 40 2" xfId="8022"/>
    <cellStyle name="Normal 18 40_Previous P&amp;L" xfId="13628"/>
    <cellStyle name="Normal 18 41" xfId="2138"/>
    <cellStyle name="Normal 18 41 2" xfId="8023"/>
    <cellStyle name="Normal 18 41_Previous P&amp;L" xfId="14392"/>
    <cellStyle name="Normal 18 42" xfId="2139"/>
    <cellStyle name="Normal 18 42 2" xfId="8024"/>
    <cellStyle name="Normal 18 42_Previous P&amp;L" xfId="14491"/>
    <cellStyle name="Normal 18 43" xfId="2140"/>
    <cellStyle name="Normal 18 43 2" xfId="8025"/>
    <cellStyle name="Normal 18 43_Previous P&amp;L" xfId="14338"/>
    <cellStyle name="Normal 18 44" xfId="2141"/>
    <cellStyle name="Normal 18 44 2" xfId="8026"/>
    <cellStyle name="Normal 18 44_Previous P&amp;L" xfId="13456"/>
    <cellStyle name="Normal 18 45" xfId="2142"/>
    <cellStyle name="Normal 18 45 2" xfId="8027"/>
    <cellStyle name="Normal 18 45_Previous P&amp;L" xfId="14643"/>
    <cellStyle name="Normal 18 46" xfId="2143"/>
    <cellStyle name="Normal 18 46 2" xfId="8028"/>
    <cellStyle name="Normal 18 46_Previous P&amp;L" xfId="14367"/>
    <cellStyle name="Normal 18 47" xfId="2144"/>
    <cellStyle name="Normal 18 47 2" xfId="8029"/>
    <cellStyle name="Normal 18 47_Previous P&amp;L" xfId="14545"/>
    <cellStyle name="Normal 18 48" xfId="2145"/>
    <cellStyle name="Normal 18 48 2" xfId="8030"/>
    <cellStyle name="Normal 18 48_Previous P&amp;L" xfId="17646"/>
    <cellStyle name="Normal 18 49" xfId="2146"/>
    <cellStyle name="Normal 18 49 2" xfId="8031"/>
    <cellStyle name="Normal 18 49_Previous P&amp;L" xfId="14308"/>
    <cellStyle name="Normal 18 5" xfId="2147"/>
    <cellStyle name="Normal 18 5 2" xfId="8032"/>
    <cellStyle name="Normal 18 5_Previous P&amp;L" xfId="15462"/>
    <cellStyle name="Normal 18 50" xfId="2148"/>
    <cellStyle name="Normal 18 50 2" xfId="8033"/>
    <cellStyle name="Normal 18 50_Previous P&amp;L" xfId="15410"/>
    <cellStyle name="Normal 18 51" xfId="2149"/>
    <cellStyle name="Normal 18 51 2" xfId="8034"/>
    <cellStyle name="Normal 18 51_Previous P&amp;L" xfId="17345"/>
    <cellStyle name="Normal 18 52" xfId="2150"/>
    <cellStyle name="Normal 18 52 2" xfId="8035"/>
    <cellStyle name="Normal 18 52_Previous P&amp;L" xfId="17722"/>
    <cellStyle name="Normal 18 53" xfId="2151"/>
    <cellStyle name="Normal 18 53 2" xfId="8036"/>
    <cellStyle name="Normal 18 53_Previous P&amp;L" xfId="13407"/>
    <cellStyle name="Normal 18 54" xfId="2152"/>
    <cellStyle name="Normal 18 54 2" xfId="8037"/>
    <cellStyle name="Normal 18 54_Previous P&amp;L" xfId="17803"/>
    <cellStyle name="Normal 18 55" xfId="2153"/>
    <cellStyle name="Normal 18 55 2" xfId="8038"/>
    <cellStyle name="Normal 18 55_Previous P&amp;L" xfId="14915"/>
    <cellStyle name="Normal 18 56" xfId="2154"/>
    <cellStyle name="Normal 18 56 2" xfId="8039"/>
    <cellStyle name="Normal 18 56_Previous P&amp;L" xfId="17578"/>
    <cellStyle name="Normal 18 57" xfId="2155"/>
    <cellStyle name="Normal 18 57 2" xfId="8040"/>
    <cellStyle name="Normal 18 57_Previous P&amp;L" xfId="17150"/>
    <cellStyle name="Normal 18 58" xfId="2156"/>
    <cellStyle name="Normal 18 58 2" xfId="8041"/>
    <cellStyle name="Normal 18 58_Previous P&amp;L" xfId="13911"/>
    <cellStyle name="Normal 18 59" xfId="2157"/>
    <cellStyle name="Normal 18 59 2" xfId="8042"/>
    <cellStyle name="Normal 18 59_Previous P&amp;L" xfId="14703"/>
    <cellStyle name="Normal 18 6" xfId="2158"/>
    <cellStyle name="Normal 18 6 2" xfId="8043"/>
    <cellStyle name="Normal 18 6_Previous P&amp;L" xfId="17481"/>
    <cellStyle name="Normal 18 60" xfId="2159"/>
    <cellStyle name="Normal 18 60 2" xfId="8044"/>
    <cellStyle name="Normal 18 60_Previous P&amp;L" xfId="15590"/>
    <cellStyle name="Normal 18 61" xfId="2160"/>
    <cellStyle name="Normal 18 61 2" xfId="8045"/>
    <cellStyle name="Normal 18 61_Previous P&amp;L" xfId="15154"/>
    <cellStyle name="Normal 18 62" xfId="2161"/>
    <cellStyle name="Normal 18 62 2" xfId="8046"/>
    <cellStyle name="Normal 18 62_Previous P&amp;L" xfId="17036"/>
    <cellStyle name="Normal 18 63" xfId="2162"/>
    <cellStyle name="Normal 18 63 2" xfId="8047"/>
    <cellStyle name="Normal 18 63_Previous P&amp;L" xfId="13881"/>
    <cellStyle name="Normal 18 64" xfId="2163"/>
    <cellStyle name="Normal 18 64 2" xfId="8048"/>
    <cellStyle name="Normal 18 64_Previous P&amp;L" xfId="16230"/>
    <cellStyle name="Normal 18 65" xfId="2164"/>
    <cellStyle name="Normal 18 65 2" xfId="8049"/>
    <cellStyle name="Normal 18 65_Previous P&amp;L" xfId="17119"/>
    <cellStyle name="Normal 18 66" xfId="2165"/>
    <cellStyle name="Normal 18 66 2" xfId="8050"/>
    <cellStyle name="Normal 18 66_Previous P&amp;L" xfId="13559"/>
    <cellStyle name="Normal 18 67" xfId="2166"/>
    <cellStyle name="Normal 18 67 2" xfId="8051"/>
    <cellStyle name="Normal 18 67_Previous P&amp;L" xfId="13757"/>
    <cellStyle name="Normal 18 68" xfId="2167"/>
    <cellStyle name="Normal 18 68 2" xfId="8052"/>
    <cellStyle name="Normal 18 68_Previous P&amp;L" xfId="13627"/>
    <cellStyle name="Normal 18 69" xfId="2168"/>
    <cellStyle name="Normal 18 69 2" xfId="8053"/>
    <cellStyle name="Normal 18 69_Previous P&amp;L" xfId="14185"/>
    <cellStyle name="Normal 18 7" xfId="2169"/>
    <cellStyle name="Normal 18 7 2" xfId="8054"/>
    <cellStyle name="Normal 18 7_Previous P&amp;L" xfId="15257"/>
    <cellStyle name="Normal 18 70" xfId="2170"/>
    <cellStyle name="Normal 18 70 2" xfId="8055"/>
    <cellStyle name="Normal 18 70_Previous P&amp;L" xfId="16725"/>
    <cellStyle name="Normal 18 71" xfId="2171"/>
    <cellStyle name="Normal 18 71 2" xfId="8056"/>
    <cellStyle name="Normal 18 71_Previous P&amp;L" xfId="14989"/>
    <cellStyle name="Normal 18 72" xfId="2172"/>
    <cellStyle name="Normal 18 72 2" xfId="8057"/>
    <cellStyle name="Normal 18 72_Previous P&amp;L" xfId="13075"/>
    <cellStyle name="Normal 18 73" xfId="8058"/>
    <cellStyle name="Normal 18 8" xfId="2173"/>
    <cellStyle name="Normal 18 8 2" xfId="8059"/>
    <cellStyle name="Normal 18 8_Previous P&amp;L" xfId="16235"/>
    <cellStyle name="Normal 18 9" xfId="2174"/>
    <cellStyle name="Normal 18 9 2" xfId="8060"/>
    <cellStyle name="Normal 18 9_Previous P&amp;L" xfId="17387"/>
    <cellStyle name="Normal 18_Previous P&amp;L" xfId="15195"/>
    <cellStyle name="Normal 19" xfId="44"/>
    <cellStyle name="Normal 19 10" xfId="2175"/>
    <cellStyle name="Normal 19 10 2" xfId="8061"/>
    <cellStyle name="Normal 19 10_Previous P&amp;L" xfId="17645"/>
    <cellStyle name="Normal 19 11" xfId="2176"/>
    <cellStyle name="Normal 19 11 2" xfId="8062"/>
    <cellStyle name="Normal 19 11_Previous P&amp;L" xfId="14952"/>
    <cellStyle name="Normal 19 12" xfId="2177"/>
    <cellStyle name="Normal 19 12 2" xfId="8063"/>
    <cellStyle name="Normal 19 12_Previous P&amp;L" xfId="12717"/>
    <cellStyle name="Normal 19 13" xfId="2178"/>
    <cellStyle name="Normal 19 13 2" xfId="8064"/>
    <cellStyle name="Normal 19 13_Previous P&amp;L" xfId="13528"/>
    <cellStyle name="Normal 19 14" xfId="2179"/>
    <cellStyle name="Normal 19 14 2" xfId="8065"/>
    <cellStyle name="Normal 19 14_Previous P&amp;L" xfId="15914"/>
    <cellStyle name="Normal 19 15" xfId="2180"/>
    <cellStyle name="Normal 19 15 2" xfId="8066"/>
    <cellStyle name="Normal 19 15_Previous P&amp;L" xfId="14238"/>
    <cellStyle name="Normal 19 16" xfId="2181"/>
    <cellStyle name="Normal 19 16 2" xfId="8067"/>
    <cellStyle name="Normal 19 16_Previous P&amp;L" xfId="17501"/>
    <cellStyle name="Normal 19 17" xfId="2182"/>
    <cellStyle name="Normal 19 17 2" xfId="8068"/>
    <cellStyle name="Normal 19 17_Previous P&amp;L" xfId="17804"/>
    <cellStyle name="Normal 19 18" xfId="2183"/>
    <cellStyle name="Normal 19 18 2" xfId="8069"/>
    <cellStyle name="Normal 19 18_Previous P&amp;L" xfId="16940"/>
    <cellStyle name="Normal 19 19" xfId="2184"/>
    <cellStyle name="Normal 19 19 2" xfId="8070"/>
    <cellStyle name="Normal 19 19_Previous P&amp;L" xfId="14864"/>
    <cellStyle name="Normal 19 2" xfId="2185"/>
    <cellStyle name="Normal 19 2 2" xfId="8071"/>
    <cellStyle name="Normal 19 2_Previous P&amp;L" xfId="14655"/>
    <cellStyle name="Normal 19 20" xfId="2186"/>
    <cellStyle name="Normal 19 20 2" xfId="8072"/>
    <cellStyle name="Normal 19 20_Previous P&amp;L" xfId="16665"/>
    <cellStyle name="Normal 19 21" xfId="2187"/>
    <cellStyle name="Normal 19 21 2" xfId="8073"/>
    <cellStyle name="Normal 19 21_Previous P&amp;L" xfId="15315"/>
    <cellStyle name="Normal 19 22" xfId="2188"/>
    <cellStyle name="Normal 19 22 2" xfId="8074"/>
    <cellStyle name="Normal 19 22_Previous P&amp;L" xfId="15106"/>
    <cellStyle name="Normal 19 23" xfId="2189"/>
    <cellStyle name="Normal 19 23 2" xfId="8075"/>
    <cellStyle name="Normal 19 23_Previous P&amp;L" xfId="17899"/>
    <cellStyle name="Normal 19 24" xfId="2190"/>
    <cellStyle name="Normal 19 24 2" xfId="8076"/>
    <cellStyle name="Normal 19 24_Previous P&amp;L" xfId="17194"/>
    <cellStyle name="Normal 19 25" xfId="2191"/>
    <cellStyle name="Normal 19 25 2" xfId="8077"/>
    <cellStyle name="Normal 19 25_Previous P&amp;L" xfId="12240"/>
    <cellStyle name="Normal 19 26" xfId="2192"/>
    <cellStyle name="Normal 19 26 2" xfId="8078"/>
    <cellStyle name="Normal 19 26_Previous P&amp;L" xfId="15589"/>
    <cellStyle name="Normal 19 27" xfId="2193"/>
    <cellStyle name="Normal 19 27 2" xfId="8079"/>
    <cellStyle name="Normal 19 27_Previous P&amp;L" xfId="13350"/>
    <cellStyle name="Normal 19 28" xfId="2194"/>
    <cellStyle name="Normal 19 28 2" xfId="8080"/>
    <cellStyle name="Normal 19 28_Previous P&amp;L" xfId="13782"/>
    <cellStyle name="Normal 19 29" xfId="2195"/>
    <cellStyle name="Normal 19 29 2" xfId="8081"/>
    <cellStyle name="Normal 19 29_Previous P&amp;L" xfId="16492"/>
    <cellStyle name="Normal 19 3" xfId="2196"/>
    <cellStyle name="Normal 19 3 2" xfId="8082"/>
    <cellStyle name="Normal 19 3_Previous P&amp;L" xfId="16747"/>
    <cellStyle name="Normal 19 30" xfId="2197"/>
    <cellStyle name="Normal 19 30 2" xfId="8083"/>
    <cellStyle name="Normal 19 30_Previous P&amp;L" xfId="17375"/>
    <cellStyle name="Normal 19 31" xfId="2198"/>
    <cellStyle name="Normal 19 31 2" xfId="8084"/>
    <cellStyle name="Normal 19 31_Previous P&amp;L" xfId="13710"/>
    <cellStyle name="Normal 19 32" xfId="2199"/>
    <cellStyle name="Normal 19 32 2" xfId="8085"/>
    <cellStyle name="Normal 19 32_Previous P&amp;L" xfId="16495"/>
    <cellStyle name="Normal 19 33" xfId="2200"/>
    <cellStyle name="Normal 19 33 2" xfId="8086"/>
    <cellStyle name="Normal 19 33_Previous P&amp;L" xfId="13940"/>
    <cellStyle name="Normal 19 34" xfId="2201"/>
    <cellStyle name="Normal 19 34 2" xfId="8087"/>
    <cellStyle name="Normal 19 34_Previous P&amp;L" xfId="16712"/>
    <cellStyle name="Normal 19 35" xfId="2202"/>
    <cellStyle name="Normal 19 35 2" xfId="8088"/>
    <cellStyle name="Normal 19 35_Previous P&amp;L" xfId="16832"/>
    <cellStyle name="Normal 19 36" xfId="2203"/>
    <cellStyle name="Normal 19 36 2" xfId="8089"/>
    <cellStyle name="Normal 19 36_Previous P&amp;L" xfId="12523"/>
    <cellStyle name="Normal 19 37" xfId="2204"/>
    <cellStyle name="Normal 19 37 2" xfId="8090"/>
    <cellStyle name="Normal 19 37_Previous P&amp;L" xfId="14021"/>
    <cellStyle name="Normal 19 38" xfId="2205"/>
    <cellStyle name="Normal 19 38 2" xfId="8091"/>
    <cellStyle name="Normal 19 38_Previous P&amp;L" xfId="15246"/>
    <cellStyle name="Normal 19 39" xfId="2206"/>
    <cellStyle name="Normal 19 39 2" xfId="8092"/>
    <cellStyle name="Normal 19 39_Previous P&amp;L" xfId="13960"/>
    <cellStyle name="Normal 19 4" xfId="2207"/>
    <cellStyle name="Normal 19 4 2" xfId="8093"/>
    <cellStyle name="Normal 19 4_Previous P&amp;L" xfId="16585"/>
    <cellStyle name="Normal 19 40" xfId="2208"/>
    <cellStyle name="Normal 19 40 2" xfId="8094"/>
    <cellStyle name="Normal 19 40_Previous P&amp;L" xfId="17644"/>
    <cellStyle name="Normal 19 41" xfId="2209"/>
    <cellStyle name="Normal 19 41 2" xfId="8095"/>
    <cellStyle name="Normal 19 41_Previous P&amp;L" xfId="12403"/>
    <cellStyle name="Normal 19 42" xfId="2210"/>
    <cellStyle name="Normal 19 42 2" xfId="8096"/>
    <cellStyle name="Normal 19 42_Previous P&amp;L" xfId="16535"/>
    <cellStyle name="Normal 19 43" xfId="2211"/>
    <cellStyle name="Normal 19 43 2" xfId="8097"/>
    <cellStyle name="Normal 19 43_Previous P&amp;L" xfId="17440"/>
    <cellStyle name="Normal 19 44" xfId="2212"/>
    <cellStyle name="Normal 19 44 2" xfId="8098"/>
    <cellStyle name="Normal 19 44_Previous P&amp;L" xfId="16443"/>
    <cellStyle name="Normal 19 45" xfId="2213"/>
    <cellStyle name="Normal 19 45 2" xfId="8099"/>
    <cellStyle name="Normal 19 45_Previous P&amp;L" xfId="16613"/>
    <cellStyle name="Normal 19 46" xfId="2214"/>
    <cellStyle name="Normal 19 46 2" xfId="8100"/>
    <cellStyle name="Normal 19 46_Previous P&amp;L" xfId="15461"/>
    <cellStyle name="Normal 19 47" xfId="2215"/>
    <cellStyle name="Normal 19 47 2" xfId="8101"/>
    <cellStyle name="Normal 19 47_Previous P&amp;L" xfId="17805"/>
    <cellStyle name="Normal 19 48" xfId="2216"/>
    <cellStyle name="Normal 19 48 2" xfId="8102"/>
    <cellStyle name="Normal 19 48_Previous P&amp;L" xfId="14914"/>
    <cellStyle name="Normal 19 49" xfId="2217"/>
    <cellStyle name="Normal 19 49 2" xfId="8103"/>
    <cellStyle name="Normal 19 49_Previous P&amp;L" xfId="16395"/>
    <cellStyle name="Normal 19 5" xfId="2218"/>
    <cellStyle name="Normal 19 5 2" xfId="8104"/>
    <cellStyle name="Normal 19 5_Previous P&amp;L" xfId="15528"/>
    <cellStyle name="Normal 19 50" xfId="2219"/>
    <cellStyle name="Normal 19 50 2" xfId="8105"/>
    <cellStyle name="Normal 19 50_Previous P&amp;L" xfId="13455"/>
    <cellStyle name="Normal 19 51" xfId="2220"/>
    <cellStyle name="Normal 19 51 2" xfId="8106"/>
    <cellStyle name="Normal 19 51_Previous P&amp;L" xfId="15228"/>
    <cellStyle name="Normal 19 52" xfId="2221"/>
    <cellStyle name="Normal 19 52 2" xfId="8107"/>
    <cellStyle name="Normal 19 52_Previous P&amp;L" xfId="15119"/>
    <cellStyle name="Normal 19 53" xfId="2222"/>
    <cellStyle name="Normal 19 53 2" xfId="8108"/>
    <cellStyle name="Normal 19 53_Previous P&amp;L" xfId="16010"/>
    <cellStyle name="Normal 19 54" xfId="2223"/>
    <cellStyle name="Normal 19 54 2" xfId="8109"/>
    <cellStyle name="Normal 19 54_Previous P&amp;L" xfId="15588"/>
    <cellStyle name="Normal 19 55" xfId="2224"/>
    <cellStyle name="Normal 19 55 2" xfId="8110"/>
    <cellStyle name="Normal 19 55_Previous P&amp;L" xfId="15153"/>
    <cellStyle name="Normal 19 56" xfId="2225"/>
    <cellStyle name="Normal 19 56 2" xfId="8111"/>
    <cellStyle name="Normal 19 56_Previous P&amp;L" xfId="15868"/>
    <cellStyle name="Normal 19 57" xfId="2226"/>
    <cellStyle name="Normal 19 57 2" xfId="8112"/>
    <cellStyle name="Normal 19 57_Previous P&amp;L" xfId="15206"/>
    <cellStyle name="Normal 19 58" xfId="2227"/>
    <cellStyle name="Normal 19 58 2" xfId="8113"/>
    <cellStyle name="Normal 19 58_Previous P&amp;L" xfId="13074"/>
    <cellStyle name="Normal 19 59" xfId="2228"/>
    <cellStyle name="Normal 19 59 2" xfId="8114"/>
    <cellStyle name="Normal 19 59_Previous P&amp;L" xfId="15095"/>
    <cellStyle name="Normal 19 6" xfId="2229"/>
    <cellStyle name="Normal 19 6 2" xfId="8115"/>
    <cellStyle name="Normal 19 6_Previous P&amp;L" xfId="16018"/>
    <cellStyle name="Normal 19 60" xfId="2230"/>
    <cellStyle name="Normal 19 60 2" xfId="8116"/>
    <cellStyle name="Normal 19 60_Previous P&amp;L" xfId="13151"/>
    <cellStyle name="Normal 19 61" xfId="2231"/>
    <cellStyle name="Normal 19 61 2" xfId="8117"/>
    <cellStyle name="Normal 19 61_Previous P&amp;L" xfId="13626"/>
    <cellStyle name="Normal 19 62" xfId="2232"/>
    <cellStyle name="Normal 19 62 2" xfId="8118"/>
    <cellStyle name="Normal 19 62_Previous P&amp;L" xfId="13330"/>
    <cellStyle name="Normal 19 63" xfId="2233"/>
    <cellStyle name="Normal 19 63 2" xfId="8119"/>
    <cellStyle name="Normal 19 63_Previous P&amp;L" xfId="16906"/>
    <cellStyle name="Normal 19 64" xfId="2234"/>
    <cellStyle name="Normal 19 64 2" xfId="8120"/>
    <cellStyle name="Normal 19 64_Previous P&amp;L" xfId="14184"/>
    <cellStyle name="Normal 19 65" xfId="2235"/>
    <cellStyle name="Normal 19 65 2" xfId="8121"/>
    <cellStyle name="Normal 19 65_Previous P&amp;L" xfId="15022"/>
    <cellStyle name="Normal 19 66" xfId="2236"/>
    <cellStyle name="Normal 19 66 2" xfId="8122"/>
    <cellStyle name="Normal 19 66_Previous P&amp;L" xfId="15286"/>
    <cellStyle name="Normal 19 67" xfId="2237"/>
    <cellStyle name="Normal 19 67 2" xfId="8123"/>
    <cellStyle name="Normal 19 67_Previous P&amp;L" xfId="17344"/>
    <cellStyle name="Normal 19 68" xfId="2238"/>
    <cellStyle name="Normal 19 68 2" xfId="8124"/>
    <cellStyle name="Normal 19 68_Previous P&amp;L" xfId="17005"/>
    <cellStyle name="Normal 19 69" xfId="2239"/>
    <cellStyle name="Normal 19 69 2" xfId="8125"/>
    <cellStyle name="Normal 19 69_Previous P&amp;L" xfId="15705"/>
    <cellStyle name="Normal 19 7" xfId="2240"/>
    <cellStyle name="Normal 19 7 2" xfId="8126"/>
    <cellStyle name="Normal 19 7_Previous P&amp;L" xfId="14356"/>
    <cellStyle name="Normal 19 70" xfId="2241"/>
    <cellStyle name="Normal 19 70 2" xfId="8127"/>
    <cellStyle name="Normal 19 70_Previous P&amp;L" xfId="17643"/>
    <cellStyle name="Normal 19 71" xfId="2242"/>
    <cellStyle name="Normal 19 71 2" xfId="8128"/>
    <cellStyle name="Normal 19 71_Previous P&amp;L" xfId="15760"/>
    <cellStyle name="Normal 19 72" xfId="2243"/>
    <cellStyle name="Normal 19 72 2" xfId="8129"/>
    <cellStyle name="Normal 19 72_Previous P&amp;L" xfId="17300"/>
    <cellStyle name="Normal 19 73" xfId="8130"/>
    <cellStyle name="Normal 19 8" xfId="2244"/>
    <cellStyle name="Normal 19 8 2" xfId="8131"/>
    <cellStyle name="Normal 19 8_Previous P&amp;L" xfId="17821"/>
    <cellStyle name="Normal 19 9" xfId="2245"/>
    <cellStyle name="Normal 19 9 2" xfId="8132"/>
    <cellStyle name="Normal 19 9_Previous P&amp;L" xfId="12683"/>
    <cellStyle name="Normal 19_Previous P&amp;L" xfId="13832"/>
    <cellStyle name="Normal 2" xfId="1"/>
    <cellStyle name="Normal 2 10" xfId="10"/>
    <cellStyle name="Normal 2 11" xfId="2246"/>
    <cellStyle name="Normal 2 12" xfId="8133"/>
    <cellStyle name="Normal 2 13" xfId="24"/>
    <cellStyle name="Normal 2 14" xfId="20"/>
    <cellStyle name="Normal 2 15" xfId="17"/>
    <cellStyle name="Normal 2 2" xfId="36"/>
    <cellStyle name="Normal 2 2 10" xfId="2247"/>
    <cellStyle name="Normal 2 2 10 2" xfId="8134"/>
    <cellStyle name="Normal 2 2 10_Previous P&amp;L" xfId="17853"/>
    <cellStyle name="Normal 2 2 11" xfId="2248"/>
    <cellStyle name="Normal 2 2 11 2" xfId="8135"/>
    <cellStyle name="Normal 2 2 11_Previous P&amp;L" xfId="15625"/>
    <cellStyle name="Normal 2 2 12" xfId="2249"/>
    <cellStyle name="Normal 2 2 12 2" xfId="8136"/>
    <cellStyle name="Normal 2 2 12_Previous P&amp;L" xfId="13336"/>
    <cellStyle name="Normal 2 2 13" xfId="2250"/>
    <cellStyle name="Normal 2 2 13 2" xfId="8137"/>
    <cellStyle name="Normal 2 2 13_Previous P&amp;L" xfId="14786"/>
    <cellStyle name="Normal 2 2 14" xfId="2251"/>
    <cellStyle name="Normal 2 2 14 2" xfId="8138"/>
    <cellStyle name="Normal 2 2 14_Previous P&amp;L" xfId="15505"/>
    <cellStyle name="Normal 2 2 15" xfId="2252"/>
    <cellStyle name="Normal 2 2 15 2" xfId="8139"/>
    <cellStyle name="Normal 2 2 15_Previous P&amp;L" xfId="16347"/>
    <cellStyle name="Normal 2 2 16" xfId="2253"/>
    <cellStyle name="Normal 2 2 16 2" xfId="8140"/>
    <cellStyle name="Normal 2 2 16_Previous P&amp;L" xfId="16428"/>
    <cellStyle name="Normal 2 2 17" xfId="2254"/>
    <cellStyle name="Normal 2 2 17 2" xfId="8141"/>
    <cellStyle name="Normal 2 2 17_Previous P&amp;L" xfId="14361"/>
    <cellStyle name="Normal 2 2 18" xfId="2255"/>
    <cellStyle name="Normal 2 2 18 2" xfId="8142"/>
    <cellStyle name="Normal 2 2 18_Previous P&amp;L" xfId="15610"/>
    <cellStyle name="Normal 2 2 19" xfId="2256"/>
    <cellStyle name="Normal 2 2 19 2" xfId="8143"/>
    <cellStyle name="Normal 2 2 19_Previous P&amp;L" xfId="17249"/>
    <cellStyle name="Normal 2 2 2" xfId="2257"/>
    <cellStyle name="Normal 2 2 2 10" xfId="2258"/>
    <cellStyle name="Normal 2 2 2 11" xfId="2259"/>
    <cellStyle name="Normal 2 2 2 12" xfId="2260"/>
    <cellStyle name="Normal 2 2 2 13" xfId="2261"/>
    <cellStyle name="Normal 2 2 2 14" xfId="2262"/>
    <cellStyle name="Normal 2 2 2 15" xfId="2263"/>
    <cellStyle name="Normal 2 2 2 16" xfId="2264"/>
    <cellStyle name="Normal 2 2 2 17" xfId="2265"/>
    <cellStyle name="Normal 2 2 2 18" xfId="2266"/>
    <cellStyle name="Normal 2 2 2 19" xfId="2267"/>
    <cellStyle name="Normal 2 2 2 2" xfId="2268"/>
    <cellStyle name="Normal 2 2 2 2 10" xfId="2269"/>
    <cellStyle name="Normal 2 2 2 2 10 2" xfId="8144"/>
    <cellStyle name="Normal 2 2 2 2 10_Previous P&amp;L" xfId="16027"/>
    <cellStyle name="Normal 2 2 2 2 11" xfId="2270"/>
    <cellStyle name="Normal 2 2 2 2 11 2" xfId="8145"/>
    <cellStyle name="Normal 2 2 2 2 11_Previous P&amp;L" xfId="15225"/>
    <cellStyle name="Normal 2 2 2 2 12" xfId="2271"/>
    <cellStyle name="Normal 2 2 2 2 12 2" xfId="8146"/>
    <cellStyle name="Normal 2 2 2 2 12_Previous P&amp;L" xfId="14702"/>
    <cellStyle name="Normal 2 2 2 2 13" xfId="2272"/>
    <cellStyle name="Normal 2 2 2 2 13 2" xfId="8147"/>
    <cellStyle name="Normal 2 2 2 2 13_Previous P&amp;L" xfId="14007"/>
    <cellStyle name="Normal 2 2 2 2 14" xfId="2273"/>
    <cellStyle name="Normal 2 2 2 2 14 2" xfId="8148"/>
    <cellStyle name="Normal 2 2 2 2 14_Previous P&amp;L" xfId="13374"/>
    <cellStyle name="Normal 2 2 2 2 15" xfId="2274"/>
    <cellStyle name="Normal 2 2 2 2 15 2" xfId="8149"/>
    <cellStyle name="Normal 2 2 2 2 15_Previous P&amp;L" xfId="17130"/>
    <cellStyle name="Normal 2 2 2 2 16" xfId="2275"/>
    <cellStyle name="Normal 2 2 2 2 16 2" xfId="8150"/>
    <cellStyle name="Normal 2 2 2 2 16_Previous P&amp;L" xfId="16118"/>
    <cellStyle name="Normal 2 2 2 2 17" xfId="2276"/>
    <cellStyle name="Normal 2 2 2 2 17 2" xfId="8151"/>
    <cellStyle name="Normal 2 2 2 2 17_Previous P&amp;L" xfId="16374"/>
    <cellStyle name="Normal 2 2 2 2 18" xfId="2277"/>
    <cellStyle name="Normal 2 2 2 2 18 2" xfId="8152"/>
    <cellStyle name="Normal 2 2 2 2 18_Previous P&amp;L" xfId="16518"/>
    <cellStyle name="Normal 2 2 2 2 19" xfId="2278"/>
    <cellStyle name="Normal 2 2 2 2 19 2" xfId="8153"/>
    <cellStyle name="Normal 2 2 2 2 19_Previous P&amp;L" xfId="15363"/>
    <cellStyle name="Normal 2 2 2 2 2" xfId="2279"/>
    <cellStyle name="Normal 2 2 2 2 2 10" xfId="2280"/>
    <cellStyle name="Normal 2 2 2 2 2 11" xfId="2281"/>
    <cellStyle name="Normal 2 2 2 2 2 12" xfId="2282"/>
    <cellStyle name="Normal 2 2 2 2 2 13" xfId="2283"/>
    <cellStyle name="Normal 2 2 2 2 2 14" xfId="2284"/>
    <cellStyle name="Normal 2 2 2 2 2 15" xfId="2285"/>
    <cellStyle name="Normal 2 2 2 2 2 16" xfId="2286"/>
    <cellStyle name="Normal 2 2 2 2 2 17" xfId="2287"/>
    <cellStyle name="Normal 2 2 2 2 2 18" xfId="2288"/>
    <cellStyle name="Normal 2 2 2 2 2 19" xfId="2289"/>
    <cellStyle name="Normal 2 2 2 2 2 2" xfId="2290"/>
    <cellStyle name="Normal 2 2 2 2 2 2 10" xfId="2291"/>
    <cellStyle name="Normal 2 2 2 2 2 2 10 2" xfId="8154"/>
    <cellStyle name="Normal 2 2 2 2 2 2 10_Previous P&amp;L" xfId="17051"/>
    <cellStyle name="Normal 2 2 2 2 2 2 11" xfId="2292"/>
    <cellStyle name="Normal 2 2 2 2 2 2 11 2" xfId="8155"/>
    <cellStyle name="Normal 2 2 2 2 2 2 11_Previous P&amp;L" xfId="16165"/>
    <cellStyle name="Normal 2 2 2 2 2 2 12" xfId="2293"/>
    <cellStyle name="Normal 2 2 2 2 2 2 12 2" xfId="8156"/>
    <cellStyle name="Normal 2 2 2 2 2 2 12_Previous P&amp;L" xfId="16619"/>
    <cellStyle name="Normal 2 2 2 2 2 2 13" xfId="2294"/>
    <cellStyle name="Normal 2 2 2 2 2 2 13 2" xfId="8157"/>
    <cellStyle name="Normal 2 2 2 2 2 2 13_Previous P&amp;L" xfId="14764"/>
    <cellStyle name="Normal 2 2 2 2 2 2 14" xfId="2295"/>
    <cellStyle name="Normal 2 2 2 2 2 2 14 2" xfId="8158"/>
    <cellStyle name="Normal 2 2 2 2 2 2 14_Previous P&amp;L" xfId="16696"/>
    <cellStyle name="Normal 2 2 2 2 2 2 15" xfId="2296"/>
    <cellStyle name="Normal 2 2 2 2 2 2 15 2" xfId="8159"/>
    <cellStyle name="Normal 2 2 2 2 2 2 15_Previous P&amp;L" xfId="17599"/>
    <cellStyle name="Normal 2 2 2 2 2 2 16" xfId="2297"/>
    <cellStyle name="Normal 2 2 2 2 2 2 16 2" xfId="8160"/>
    <cellStyle name="Normal 2 2 2 2 2 2 16_Previous P&amp;L" xfId="16106"/>
    <cellStyle name="Normal 2 2 2 2 2 2 17" xfId="2298"/>
    <cellStyle name="Normal 2 2 2 2 2 2 17 2" xfId="8161"/>
    <cellStyle name="Normal 2 2 2 2 2 2 17_Previous P&amp;L" xfId="15724"/>
    <cellStyle name="Normal 2 2 2 2 2 2 18" xfId="2299"/>
    <cellStyle name="Normal 2 2 2 2 2 2 18 2" xfId="8162"/>
    <cellStyle name="Normal 2 2 2 2 2 2 18_Previous P&amp;L" xfId="14050"/>
    <cellStyle name="Normal 2 2 2 2 2 2 19" xfId="2300"/>
    <cellStyle name="Normal 2 2 2 2 2 2 19 2" xfId="8163"/>
    <cellStyle name="Normal 2 2 2 2 2 2 19_Previous P&amp;L" xfId="15151"/>
    <cellStyle name="Normal 2 2 2 2 2 2 2" xfId="2301"/>
    <cellStyle name="Normal 2 2 2 2 2 2 2 10" xfId="2302"/>
    <cellStyle name="Normal 2 2 2 2 2 2 2 11" xfId="2303"/>
    <cellStyle name="Normal 2 2 2 2 2 2 2 12" xfId="2304"/>
    <cellStyle name="Normal 2 2 2 2 2 2 2 13" xfId="2305"/>
    <cellStyle name="Normal 2 2 2 2 2 2 2 14" xfId="2306"/>
    <cellStyle name="Normal 2 2 2 2 2 2 2 15" xfId="2307"/>
    <cellStyle name="Normal 2 2 2 2 2 2 2 16" xfId="2308"/>
    <cellStyle name="Normal 2 2 2 2 2 2 2 17" xfId="2309"/>
    <cellStyle name="Normal 2 2 2 2 2 2 2 18" xfId="2310"/>
    <cellStyle name="Normal 2 2 2 2 2 2 2 19" xfId="2311"/>
    <cellStyle name="Normal 2 2 2 2 2 2 2 2" xfId="2312"/>
    <cellStyle name="Normal 2 2 2 2 2 2 2 20" xfId="2313"/>
    <cellStyle name="Normal 2 2 2 2 2 2 2 21" xfId="2314"/>
    <cellStyle name="Normal 2 2 2 2 2 2 2 22" xfId="2315"/>
    <cellStyle name="Normal 2 2 2 2 2 2 2 23" xfId="2316"/>
    <cellStyle name="Normal 2 2 2 2 2 2 2 24" xfId="2317"/>
    <cellStyle name="Normal 2 2 2 2 2 2 2 25" xfId="2318"/>
    <cellStyle name="Normal 2 2 2 2 2 2 2 26" xfId="2319"/>
    <cellStyle name="Normal 2 2 2 2 2 2 2 27" xfId="2320"/>
    <cellStyle name="Normal 2 2 2 2 2 2 2 28" xfId="2321"/>
    <cellStyle name="Normal 2 2 2 2 2 2 2 29" xfId="2322"/>
    <cellStyle name="Normal 2 2 2 2 2 2 2 3" xfId="2323"/>
    <cellStyle name="Normal 2 2 2 2 2 2 2 30" xfId="2324"/>
    <cellStyle name="Normal 2 2 2 2 2 2 2 31" xfId="2325"/>
    <cellStyle name="Normal 2 2 2 2 2 2 2 32" xfId="2326"/>
    <cellStyle name="Normal 2 2 2 2 2 2 2 33" xfId="2327"/>
    <cellStyle name="Normal 2 2 2 2 2 2 2 34" xfId="2328"/>
    <cellStyle name="Normal 2 2 2 2 2 2 2 35" xfId="2329"/>
    <cellStyle name="Normal 2 2 2 2 2 2 2 36" xfId="2330"/>
    <cellStyle name="Normal 2 2 2 2 2 2 2 37" xfId="2331"/>
    <cellStyle name="Normal 2 2 2 2 2 2 2 38" xfId="2332"/>
    <cellStyle name="Normal 2 2 2 2 2 2 2 39" xfId="2333"/>
    <cellStyle name="Normal 2 2 2 2 2 2 2 4" xfId="2334"/>
    <cellStyle name="Normal 2 2 2 2 2 2 2 40" xfId="2335"/>
    <cellStyle name="Normal 2 2 2 2 2 2 2 41" xfId="2336"/>
    <cellStyle name="Normal 2 2 2 2 2 2 2 42" xfId="2337"/>
    <cellStyle name="Normal 2 2 2 2 2 2 2 43" xfId="2338"/>
    <cellStyle name="Normal 2 2 2 2 2 2 2 44" xfId="2339"/>
    <cellStyle name="Normal 2 2 2 2 2 2 2 45" xfId="2340"/>
    <cellStyle name="Normal 2 2 2 2 2 2 2 46" xfId="2341"/>
    <cellStyle name="Normal 2 2 2 2 2 2 2 47" xfId="2342"/>
    <cellStyle name="Normal 2 2 2 2 2 2 2 48" xfId="2343"/>
    <cellStyle name="Normal 2 2 2 2 2 2 2 49" xfId="2344"/>
    <cellStyle name="Normal 2 2 2 2 2 2 2 5" xfId="2345"/>
    <cellStyle name="Normal 2 2 2 2 2 2 2 50" xfId="2346"/>
    <cellStyle name="Normal 2 2 2 2 2 2 2 51" xfId="2347"/>
    <cellStyle name="Normal 2 2 2 2 2 2 2 52" xfId="2348"/>
    <cellStyle name="Normal 2 2 2 2 2 2 2 53" xfId="2349"/>
    <cellStyle name="Normal 2 2 2 2 2 2 2 54" xfId="2350"/>
    <cellStyle name="Normal 2 2 2 2 2 2 2 55" xfId="2351"/>
    <cellStyle name="Normal 2 2 2 2 2 2 2 56" xfId="2352"/>
    <cellStyle name="Normal 2 2 2 2 2 2 2 57" xfId="2353"/>
    <cellStyle name="Normal 2 2 2 2 2 2 2 58" xfId="2354"/>
    <cellStyle name="Normal 2 2 2 2 2 2 2 59" xfId="2355"/>
    <cellStyle name="Normal 2 2 2 2 2 2 2 6" xfId="2356"/>
    <cellStyle name="Normal 2 2 2 2 2 2 2 60" xfId="2357"/>
    <cellStyle name="Normal 2 2 2 2 2 2 2 61" xfId="2358"/>
    <cellStyle name="Normal 2 2 2 2 2 2 2 62" xfId="2359"/>
    <cellStyle name="Normal 2 2 2 2 2 2 2 63" xfId="2360"/>
    <cellStyle name="Normal 2 2 2 2 2 2 2 64" xfId="2361"/>
    <cellStyle name="Normal 2 2 2 2 2 2 2 65" xfId="2362"/>
    <cellStyle name="Normal 2 2 2 2 2 2 2 66" xfId="2363"/>
    <cellStyle name="Normal 2 2 2 2 2 2 2 67" xfId="2364"/>
    <cellStyle name="Normal 2 2 2 2 2 2 2 68" xfId="2365"/>
    <cellStyle name="Normal 2 2 2 2 2 2 2 69" xfId="8164"/>
    <cellStyle name="Normal 2 2 2 2 2 2 2 7" xfId="2366"/>
    <cellStyle name="Normal 2 2 2 2 2 2 2 8" xfId="2367"/>
    <cellStyle name="Normal 2 2 2 2 2 2 2 9" xfId="2368"/>
    <cellStyle name="Normal 2 2 2 2 2 2 2_Previous P&amp;L" xfId="13641"/>
    <cellStyle name="Normal 2 2 2 2 2 2 20" xfId="2369"/>
    <cellStyle name="Normal 2 2 2 2 2 2 20 2" xfId="8165"/>
    <cellStyle name="Normal 2 2 2 2 2 2 20_Previous P&amp;L" xfId="15305"/>
    <cellStyle name="Normal 2 2 2 2 2 2 21" xfId="2370"/>
    <cellStyle name="Normal 2 2 2 2 2 2 21 2" xfId="8166"/>
    <cellStyle name="Normal 2 2 2 2 2 2 21_Previous P&amp;L" xfId="14526"/>
    <cellStyle name="Normal 2 2 2 2 2 2 22" xfId="2371"/>
    <cellStyle name="Normal 2 2 2 2 2 2 22 2" xfId="8167"/>
    <cellStyle name="Normal 2 2 2 2 2 2 22_Previous P&amp;L" xfId="13480"/>
    <cellStyle name="Normal 2 2 2 2 2 2 23" xfId="2372"/>
    <cellStyle name="Normal 2 2 2 2 2 2 23 2" xfId="8168"/>
    <cellStyle name="Normal 2 2 2 2 2 2 23_Previous P&amp;L" xfId="14285"/>
    <cellStyle name="Normal 2 2 2 2 2 2 24" xfId="2373"/>
    <cellStyle name="Normal 2 2 2 2 2 2 24 2" xfId="8169"/>
    <cellStyle name="Normal 2 2 2 2 2 2 24_Previous P&amp;L" xfId="12592"/>
    <cellStyle name="Normal 2 2 2 2 2 2 25" xfId="2374"/>
    <cellStyle name="Normal 2 2 2 2 2 2 25 2" xfId="8170"/>
    <cellStyle name="Normal 2 2 2 2 2 2 25_Previous P&amp;L" xfId="14674"/>
    <cellStyle name="Normal 2 2 2 2 2 2 26" xfId="2375"/>
    <cellStyle name="Normal 2 2 2 2 2 2 26 2" xfId="8171"/>
    <cellStyle name="Normal 2 2 2 2 2 2 26_Previous P&amp;L" xfId="15959"/>
    <cellStyle name="Normal 2 2 2 2 2 2 27" xfId="2376"/>
    <cellStyle name="Normal 2 2 2 2 2 2 27 2" xfId="8172"/>
    <cellStyle name="Normal 2 2 2 2 2 2 27_Previous P&amp;L" xfId="17591"/>
    <cellStyle name="Normal 2 2 2 2 2 2 28" xfId="2377"/>
    <cellStyle name="Normal 2 2 2 2 2 2 28 2" xfId="8173"/>
    <cellStyle name="Normal 2 2 2 2 2 2 28_Previous P&amp;L" xfId="16529"/>
    <cellStyle name="Normal 2 2 2 2 2 2 29" xfId="2378"/>
    <cellStyle name="Normal 2 2 2 2 2 2 29 2" xfId="8174"/>
    <cellStyle name="Normal 2 2 2 2 2 2 29_Previous P&amp;L" xfId="16070"/>
    <cellStyle name="Normal 2 2 2 2 2 2 3" xfId="2379"/>
    <cellStyle name="Normal 2 2 2 2 2 2 3 2" xfId="8175"/>
    <cellStyle name="Normal 2 2 2 2 2 2 3_Previous P&amp;L" xfId="14944"/>
    <cellStyle name="Normal 2 2 2 2 2 2 30" xfId="2380"/>
    <cellStyle name="Normal 2 2 2 2 2 2 30 2" xfId="8176"/>
    <cellStyle name="Normal 2 2 2 2 2 2 30_Previous P&amp;L" xfId="13087"/>
    <cellStyle name="Normal 2 2 2 2 2 2 31" xfId="2381"/>
    <cellStyle name="Normal 2 2 2 2 2 2 31 2" xfId="8177"/>
    <cellStyle name="Normal 2 2 2 2 2 2 31_Previous P&amp;L" xfId="15490"/>
    <cellStyle name="Normal 2 2 2 2 2 2 32" xfId="2382"/>
    <cellStyle name="Normal 2 2 2 2 2 2 32 2" xfId="8178"/>
    <cellStyle name="Normal 2 2 2 2 2 2 32_Previous P&amp;L" xfId="13699"/>
    <cellStyle name="Normal 2 2 2 2 2 2 33" xfId="2383"/>
    <cellStyle name="Normal 2 2 2 2 2 2 33 2" xfId="8179"/>
    <cellStyle name="Normal 2 2 2 2 2 2 33_Previous P&amp;L" xfId="13248"/>
    <cellStyle name="Normal 2 2 2 2 2 2 34" xfId="2384"/>
    <cellStyle name="Normal 2 2 2 2 2 2 34 2" xfId="8180"/>
    <cellStyle name="Normal 2 2 2 2 2 2 34_Previous P&amp;L" xfId="17141"/>
    <cellStyle name="Normal 2 2 2 2 2 2 35" xfId="2385"/>
    <cellStyle name="Normal 2 2 2 2 2 2 35 2" xfId="8181"/>
    <cellStyle name="Normal 2 2 2 2 2 2 35_Previous P&amp;L" xfId="15559"/>
    <cellStyle name="Normal 2 2 2 2 2 2 36" xfId="2386"/>
    <cellStyle name="Normal 2 2 2 2 2 2 36 2" xfId="8182"/>
    <cellStyle name="Normal 2 2 2 2 2 2 36_Previous P&amp;L" xfId="14147"/>
    <cellStyle name="Normal 2 2 2 2 2 2 37" xfId="2387"/>
    <cellStyle name="Normal 2 2 2 2 2 2 37 2" xfId="8183"/>
    <cellStyle name="Normal 2 2 2 2 2 2 37_Previous P&amp;L" xfId="17476"/>
    <cellStyle name="Normal 2 2 2 2 2 2 38" xfId="2388"/>
    <cellStyle name="Normal 2 2 2 2 2 2 38 2" xfId="8184"/>
    <cellStyle name="Normal 2 2 2 2 2 2 38_Previous P&amp;L" xfId="16860"/>
    <cellStyle name="Normal 2 2 2 2 2 2 39" xfId="2389"/>
    <cellStyle name="Normal 2 2 2 2 2 2 39 2" xfId="8185"/>
    <cellStyle name="Normal 2 2 2 2 2 2 39_Previous P&amp;L" xfId="17359"/>
    <cellStyle name="Normal 2 2 2 2 2 2 4" xfId="2390"/>
    <cellStyle name="Normal 2 2 2 2 2 2 4 2" xfId="8186"/>
    <cellStyle name="Normal 2 2 2 2 2 2 4_Previous P&amp;L" xfId="12323"/>
    <cellStyle name="Normal 2 2 2 2 2 2 40" xfId="2391"/>
    <cellStyle name="Normal 2 2 2 2 2 2 40 2" xfId="8187"/>
    <cellStyle name="Normal 2 2 2 2 2 2 40_Previous P&amp;L" xfId="12518"/>
    <cellStyle name="Normal 2 2 2 2 2 2 41" xfId="2392"/>
    <cellStyle name="Normal 2 2 2 2 2 2 41 2" xfId="8188"/>
    <cellStyle name="Normal 2 2 2 2 2 2 41_Previous P&amp;L" xfId="13172"/>
    <cellStyle name="Normal 2 2 2 2 2 2 42" xfId="2393"/>
    <cellStyle name="Normal 2 2 2 2 2 2 42 2" xfId="8189"/>
    <cellStyle name="Normal 2 2 2 2 2 2 42_Previous P&amp;L" xfId="16251"/>
    <cellStyle name="Normal 2 2 2 2 2 2 43" xfId="2394"/>
    <cellStyle name="Normal 2 2 2 2 2 2 43 2" xfId="8190"/>
    <cellStyle name="Normal 2 2 2 2 2 2 43_Previous P&amp;L" xfId="17267"/>
    <cellStyle name="Normal 2 2 2 2 2 2 44" xfId="2395"/>
    <cellStyle name="Normal 2 2 2 2 2 2 44 2" xfId="8191"/>
    <cellStyle name="Normal 2 2 2 2 2 2 44_Previous P&amp;L" xfId="17731"/>
    <cellStyle name="Normal 2 2 2 2 2 2 45" xfId="2396"/>
    <cellStyle name="Normal 2 2 2 2 2 2 45 2" xfId="8192"/>
    <cellStyle name="Normal 2 2 2 2 2 2 45_Previous P&amp;L" xfId="12571"/>
    <cellStyle name="Normal 2 2 2 2 2 2 46" xfId="2397"/>
    <cellStyle name="Normal 2 2 2 2 2 2 46 2" xfId="8193"/>
    <cellStyle name="Normal 2 2 2 2 2 2 46_Previous P&amp;L" xfId="14671"/>
    <cellStyle name="Normal 2 2 2 2 2 2 47" xfId="2398"/>
    <cellStyle name="Normal 2 2 2 2 2 2 47 2" xfId="8194"/>
    <cellStyle name="Normal 2 2 2 2 2 2 47_Previous P&amp;L" xfId="13312"/>
    <cellStyle name="Normal 2 2 2 2 2 2 48" xfId="2399"/>
    <cellStyle name="Normal 2 2 2 2 2 2 48 2" xfId="8195"/>
    <cellStyle name="Normal 2 2 2 2 2 2 48_Previous P&amp;L" xfId="16630"/>
    <cellStyle name="Normal 2 2 2 2 2 2 49" xfId="2400"/>
    <cellStyle name="Normal 2 2 2 2 2 2 49 2" xfId="8196"/>
    <cellStyle name="Normal 2 2 2 2 2 2 49_Previous P&amp;L" xfId="17710"/>
    <cellStyle name="Normal 2 2 2 2 2 2 5" xfId="2401"/>
    <cellStyle name="Normal 2 2 2 2 2 2 5 2" xfId="8197"/>
    <cellStyle name="Normal 2 2 2 2 2 2 5_Previous P&amp;L" xfId="16433"/>
    <cellStyle name="Normal 2 2 2 2 2 2 50" xfId="2402"/>
    <cellStyle name="Normal 2 2 2 2 2 2 50 2" xfId="8198"/>
    <cellStyle name="Normal 2 2 2 2 2 2 50_Previous P&amp;L" xfId="13816"/>
    <cellStyle name="Normal 2 2 2 2 2 2 51" xfId="2403"/>
    <cellStyle name="Normal 2 2 2 2 2 2 51 2" xfId="8199"/>
    <cellStyle name="Normal 2 2 2 2 2 2 51_Previous P&amp;L" xfId="15191"/>
    <cellStyle name="Normal 2 2 2 2 2 2 52" xfId="2404"/>
    <cellStyle name="Normal 2 2 2 2 2 2 52 2" xfId="8200"/>
    <cellStyle name="Normal 2 2 2 2 2 2 52_Previous P&amp;L" xfId="15518"/>
    <cellStyle name="Normal 2 2 2 2 2 2 53" xfId="2405"/>
    <cellStyle name="Normal 2 2 2 2 2 2 53 2" xfId="8201"/>
    <cellStyle name="Normal 2 2 2 2 2 2 53_Previous P&amp;L" xfId="16877"/>
    <cellStyle name="Normal 2 2 2 2 2 2 54" xfId="2406"/>
    <cellStyle name="Normal 2 2 2 2 2 2 54 2" xfId="8202"/>
    <cellStyle name="Normal 2 2 2 2 2 2 54_Previous P&amp;L" xfId="13199"/>
    <cellStyle name="Normal 2 2 2 2 2 2 55" xfId="2407"/>
    <cellStyle name="Normal 2 2 2 2 2 2 55 2" xfId="8203"/>
    <cellStyle name="Normal 2 2 2 2 2 2 55_Previous P&amp;L" xfId="13438"/>
    <cellStyle name="Normal 2 2 2 2 2 2 56" xfId="2408"/>
    <cellStyle name="Normal 2 2 2 2 2 2 56 2" xfId="8204"/>
    <cellStyle name="Normal 2 2 2 2 2 2 56_Previous P&amp;L" xfId="17674"/>
    <cellStyle name="Normal 2 2 2 2 2 2 57" xfId="2409"/>
    <cellStyle name="Normal 2 2 2 2 2 2 57 2" xfId="8205"/>
    <cellStyle name="Normal 2 2 2 2 2 2 57_Previous P&amp;L" xfId="14168"/>
    <cellStyle name="Normal 2 2 2 2 2 2 58" xfId="2410"/>
    <cellStyle name="Normal 2 2 2 2 2 2 58 2" xfId="8206"/>
    <cellStyle name="Normal 2 2 2 2 2 2 58_Previous P&amp;L" xfId="12512"/>
    <cellStyle name="Normal 2 2 2 2 2 2 59" xfId="2411"/>
    <cellStyle name="Normal 2 2 2 2 2 2 59 2" xfId="8207"/>
    <cellStyle name="Normal 2 2 2 2 2 2 59_Previous P&amp;L" xfId="16110"/>
    <cellStyle name="Normal 2 2 2 2 2 2 6" xfId="2412"/>
    <cellStyle name="Normal 2 2 2 2 2 2 6 2" xfId="8208"/>
    <cellStyle name="Normal 2 2 2 2 2 2 6_Previous P&amp;L" xfId="14201"/>
    <cellStyle name="Normal 2 2 2 2 2 2 60" xfId="2413"/>
    <cellStyle name="Normal 2 2 2 2 2 2 60 2" xfId="8209"/>
    <cellStyle name="Normal 2 2 2 2 2 2 60_Previous P&amp;L" xfId="16192"/>
    <cellStyle name="Normal 2 2 2 2 2 2 61" xfId="2414"/>
    <cellStyle name="Normal 2 2 2 2 2 2 61 2" xfId="8210"/>
    <cellStyle name="Normal 2 2 2 2 2 2 61_Previous P&amp;L" xfId="15685"/>
    <cellStyle name="Normal 2 2 2 2 2 2 62" xfId="2415"/>
    <cellStyle name="Normal 2 2 2 2 2 2 62 2" xfId="8211"/>
    <cellStyle name="Normal 2 2 2 2 2 2 62_Previous P&amp;L" xfId="14640"/>
    <cellStyle name="Normal 2 2 2 2 2 2 63" xfId="2416"/>
    <cellStyle name="Normal 2 2 2 2 2 2 63 2" xfId="8212"/>
    <cellStyle name="Normal 2 2 2 2 2 2 63_Previous P&amp;L" xfId="14647"/>
    <cellStyle name="Normal 2 2 2 2 2 2 64" xfId="2417"/>
    <cellStyle name="Normal 2 2 2 2 2 2 64 2" xfId="8213"/>
    <cellStyle name="Normal 2 2 2 2 2 2 64_Previous P&amp;L" xfId="13798"/>
    <cellStyle name="Normal 2 2 2 2 2 2 65" xfId="2418"/>
    <cellStyle name="Normal 2 2 2 2 2 2 65 2" xfId="8214"/>
    <cellStyle name="Normal 2 2 2 2 2 2 65_Previous P&amp;L" xfId="17854"/>
    <cellStyle name="Normal 2 2 2 2 2 2 66" xfId="2419"/>
    <cellStyle name="Normal 2 2 2 2 2 2 66 2" xfId="8215"/>
    <cellStyle name="Normal 2 2 2 2 2 2 66_Previous P&amp;L" xfId="16706"/>
    <cellStyle name="Normal 2 2 2 2 2 2 67" xfId="2420"/>
    <cellStyle name="Normal 2 2 2 2 2 2 67 2" xfId="8216"/>
    <cellStyle name="Normal 2 2 2 2 2 2 67_Previous P&amp;L" xfId="15272"/>
    <cellStyle name="Normal 2 2 2 2 2 2 68" xfId="2421"/>
    <cellStyle name="Normal 2 2 2 2 2 2 68 2" xfId="8217"/>
    <cellStyle name="Normal 2 2 2 2 2 2 68_Previous P&amp;L" xfId="16920"/>
    <cellStyle name="Normal 2 2 2 2 2 2 7" xfId="2422"/>
    <cellStyle name="Normal 2 2 2 2 2 2 7 2" xfId="8218"/>
    <cellStyle name="Normal 2 2 2 2 2 2 7_Previous P&amp;L" xfId="12253"/>
    <cellStyle name="Normal 2 2 2 2 2 2 8" xfId="2423"/>
    <cellStyle name="Normal 2 2 2 2 2 2 8 2" xfId="8219"/>
    <cellStyle name="Normal 2 2 2 2 2 2 8_Previous P&amp;L" xfId="14214"/>
    <cellStyle name="Normal 2 2 2 2 2 2 9" xfId="2424"/>
    <cellStyle name="Normal 2 2 2 2 2 2 9 2" xfId="8220"/>
    <cellStyle name="Normal 2 2 2 2 2 2 9_Previous P&amp;L" xfId="14320"/>
    <cellStyle name="Normal 2 2 2 2 2 20" xfId="2425"/>
    <cellStyle name="Normal 2 2 2 2 2 21" xfId="2426"/>
    <cellStyle name="Normal 2 2 2 2 2 22" xfId="2427"/>
    <cellStyle name="Normal 2 2 2 2 2 23" xfId="2428"/>
    <cellStyle name="Normal 2 2 2 2 2 24" xfId="2429"/>
    <cellStyle name="Normal 2 2 2 2 2 25" xfId="2430"/>
    <cellStyle name="Normal 2 2 2 2 2 26" xfId="2431"/>
    <cellStyle name="Normal 2 2 2 2 2 27" xfId="2432"/>
    <cellStyle name="Normal 2 2 2 2 2 28" xfId="2433"/>
    <cellStyle name="Normal 2 2 2 2 2 29" xfId="2434"/>
    <cellStyle name="Normal 2 2 2 2 2 3" xfId="2435"/>
    <cellStyle name="Normal 2 2 2 2 2 30" xfId="2436"/>
    <cellStyle name="Normal 2 2 2 2 2 31" xfId="2437"/>
    <cellStyle name="Normal 2 2 2 2 2 32" xfId="2438"/>
    <cellStyle name="Normal 2 2 2 2 2 33" xfId="2439"/>
    <cellStyle name="Normal 2 2 2 2 2 34" xfId="2440"/>
    <cellStyle name="Normal 2 2 2 2 2 35" xfId="2441"/>
    <cellStyle name="Normal 2 2 2 2 2 36" xfId="2442"/>
    <cellStyle name="Normal 2 2 2 2 2 37" xfId="2443"/>
    <cellStyle name="Normal 2 2 2 2 2 38" xfId="2444"/>
    <cellStyle name="Normal 2 2 2 2 2 39" xfId="2445"/>
    <cellStyle name="Normal 2 2 2 2 2 4" xfId="2446"/>
    <cellStyle name="Normal 2 2 2 2 2 40" xfId="2447"/>
    <cellStyle name="Normal 2 2 2 2 2 41" xfId="2448"/>
    <cellStyle name="Normal 2 2 2 2 2 42" xfId="2449"/>
    <cellStyle name="Normal 2 2 2 2 2 43" xfId="2450"/>
    <cellStyle name="Normal 2 2 2 2 2 44" xfId="2451"/>
    <cellStyle name="Normal 2 2 2 2 2 45" xfId="2452"/>
    <cellStyle name="Normal 2 2 2 2 2 46" xfId="2453"/>
    <cellStyle name="Normal 2 2 2 2 2 47" xfId="2454"/>
    <cellStyle name="Normal 2 2 2 2 2 48" xfId="2455"/>
    <cellStyle name="Normal 2 2 2 2 2 49" xfId="2456"/>
    <cellStyle name="Normal 2 2 2 2 2 5" xfId="2457"/>
    <cellStyle name="Normal 2 2 2 2 2 50" xfId="2458"/>
    <cellStyle name="Normal 2 2 2 2 2 51" xfId="2459"/>
    <cellStyle name="Normal 2 2 2 2 2 52" xfId="2460"/>
    <cellStyle name="Normal 2 2 2 2 2 53" xfId="2461"/>
    <cellStyle name="Normal 2 2 2 2 2 54" xfId="2462"/>
    <cellStyle name="Normal 2 2 2 2 2 55" xfId="2463"/>
    <cellStyle name="Normal 2 2 2 2 2 56" xfId="2464"/>
    <cellStyle name="Normal 2 2 2 2 2 57" xfId="2465"/>
    <cellStyle name="Normal 2 2 2 2 2 58" xfId="2466"/>
    <cellStyle name="Normal 2 2 2 2 2 59" xfId="2467"/>
    <cellStyle name="Normal 2 2 2 2 2 6" xfId="2468"/>
    <cellStyle name="Normal 2 2 2 2 2 60" xfId="2469"/>
    <cellStyle name="Normal 2 2 2 2 2 61" xfId="2470"/>
    <cellStyle name="Normal 2 2 2 2 2 62" xfId="2471"/>
    <cellStyle name="Normal 2 2 2 2 2 63" xfId="2472"/>
    <cellStyle name="Normal 2 2 2 2 2 64" xfId="2473"/>
    <cellStyle name="Normal 2 2 2 2 2 65" xfId="2474"/>
    <cellStyle name="Normal 2 2 2 2 2 66" xfId="2475"/>
    <cellStyle name="Normal 2 2 2 2 2 67" xfId="2476"/>
    <cellStyle name="Normal 2 2 2 2 2 68" xfId="2477"/>
    <cellStyle name="Normal 2 2 2 2 2 69" xfId="2478"/>
    <cellStyle name="Normal 2 2 2 2 2 7" xfId="2479"/>
    <cellStyle name="Normal 2 2 2 2 2 70" xfId="2480"/>
    <cellStyle name="Normal 2 2 2 2 2 71" xfId="8221"/>
    <cellStyle name="Normal 2 2 2 2 2 8" xfId="2481"/>
    <cellStyle name="Normal 2 2 2 2 2 9" xfId="2482"/>
    <cellStyle name="Normal 2 2 2 2 2_Previous P&amp;L" xfId="15587"/>
    <cellStyle name="Normal 2 2 2 2 20" xfId="2483"/>
    <cellStyle name="Normal 2 2 2 2 20 2" xfId="8222"/>
    <cellStyle name="Normal 2 2 2 2 20_Previous P&amp;L" xfId="13406"/>
    <cellStyle name="Normal 2 2 2 2 21" xfId="2484"/>
    <cellStyle name="Normal 2 2 2 2 21 2" xfId="8223"/>
    <cellStyle name="Normal 2 2 2 2 21_Previous P&amp;L" xfId="17706"/>
    <cellStyle name="Normal 2 2 2 2 22" xfId="2485"/>
    <cellStyle name="Normal 2 2 2 2 22 2" xfId="8224"/>
    <cellStyle name="Normal 2 2 2 2 22_Previous P&amp;L" xfId="14951"/>
    <cellStyle name="Normal 2 2 2 2 23" xfId="2486"/>
    <cellStyle name="Normal 2 2 2 2 23 2" xfId="8225"/>
    <cellStyle name="Normal 2 2 2 2 23_Previous P&amp;L" xfId="16475"/>
    <cellStyle name="Normal 2 2 2 2 24" xfId="2487"/>
    <cellStyle name="Normal 2 2 2 2 24 2" xfId="8226"/>
    <cellStyle name="Normal 2 2 2 2 24_Previous P&amp;L" xfId="16442"/>
    <cellStyle name="Normal 2 2 2 2 25" xfId="2488"/>
    <cellStyle name="Normal 2 2 2 2 25 2" xfId="8227"/>
    <cellStyle name="Normal 2 2 2 2 25_Previous P&amp;L" xfId="17207"/>
    <cellStyle name="Normal 2 2 2 2 26" xfId="2489"/>
    <cellStyle name="Normal 2 2 2 2 26 2" xfId="8228"/>
    <cellStyle name="Normal 2 2 2 2 26_Previous P&amp;L" xfId="17118"/>
    <cellStyle name="Normal 2 2 2 2 27" xfId="2490"/>
    <cellStyle name="Normal 2 2 2 2 27 2" xfId="8229"/>
    <cellStyle name="Normal 2 2 2 2 27_Previous P&amp;L" xfId="13398"/>
    <cellStyle name="Normal 2 2 2 2 28" xfId="2491"/>
    <cellStyle name="Normal 2 2 2 2 28 2" xfId="8230"/>
    <cellStyle name="Normal 2 2 2 2 28_Previous P&amp;L" xfId="15343"/>
    <cellStyle name="Normal 2 2 2 2 29" xfId="2492"/>
    <cellStyle name="Normal 2 2 2 2 29 2" xfId="8231"/>
    <cellStyle name="Normal 2 2 2 2 29_Previous P&amp;L" xfId="17672"/>
    <cellStyle name="Normal 2 2 2 2 3" xfId="2493"/>
    <cellStyle name="Normal 2 2 2 2 3 10" xfId="2494"/>
    <cellStyle name="Normal 2 2 2 2 3 11" xfId="2495"/>
    <cellStyle name="Normal 2 2 2 2 3 12" xfId="2496"/>
    <cellStyle name="Normal 2 2 2 2 3 13" xfId="2497"/>
    <cellStyle name="Normal 2 2 2 2 3 14" xfId="2498"/>
    <cellStyle name="Normal 2 2 2 2 3 15" xfId="2499"/>
    <cellStyle name="Normal 2 2 2 2 3 16" xfId="2500"/>
    <cellStyle name="Normal 2 2 2 2 3 17" xfId="2501"/>
    <cellStyle name="Normal 2 2 2 2 3 18" xfId="2502"/>
    <cellStyle name="Normal 2 2 2 2 3 19" xfId="2503"/>
    <cellStyle name="Normal 2 2 2 2 3 2" xfId="2504"/>
    <cellStyle name="Normal 2 2 2 2 3 2 10" xfId="2505"/>
    <cellStyle name="Normal 2 2 2 2 3 2 10 2" xfId="8232"/>
    <cellStyle name="Normal 2 2 2 2 3 2 10_Previous P&amp;L" xfId="15906"/>
    <cellStyle name="Normal 2 2 2 2 3 2 11" xfId="2506"/>
    <cellStyle name="Normal 2 2 2 2 3 2 11 2" xfId="8233"/>
    <cellStyle name="Normal 2 2 2 2 3 2 11_Previous P&amp;L" xfId="13657"/>
    <cellStyle name="Normal 2 2 2 2 3 2 12" xfId="2507"/>
    <cellStyle name="Normal 2 2 2 2 3 2 12 2" xfId="8234"/>
    <cellStyle name="Normal 2 2 2 2 3 2 12_Previous P&amp;L" xfId="14436"/>
    <cellStyle name="Normal 2 2 2 2 3 2 13" xfId="2508"/>
    <cellStyle name="Normal 2 2 2 2 3 2 13 2" xfId="8235"/>
    <cellStyle name="Normal 2 2 2 2 3 2 13_Previous P&amp;L" xfId="16989"/>
    <cellStyle name="Normal 2 2 2 2 3 2 14" xfId="2509"/>
    <cellStyle name="Normal 2 2 2 2 3 2 14 2" xfId="8236"/>
    <cellStyle name="Normal 2 2 2 2 3 2 14_Previous P&amp;L" xfId="16187"/>
    <cellStyle name="Normal 2 2 2 2 3 2 15" xfId="2510"/>
    <cellStyle name="Normal 2 2 2 2 3 2 15 2" xfId="8237"/>
    <cellStyle name="Normal 2 2 2 2 3 2 15_Previous P&amp;L" xfId="16902"/>
    <cellStyle name="Normal 2 2 2 2 3 2 16" xfId="2511"/>
    <cellStyle name="Normal 2 2 2 2 3 2 16 2" xfId="8238"/>
    <cellStyle name="Normal 2 2 2 2 3 2 16_Previous P&amp;L" xfId="16100"/>
    <cellStyle name="Normal 2 2 2 2 3 2 17" xfId="2512"/>
    <cellStyle name="Normal 2 2 2 2 3 2 17 2" xfId="8239"/>
    <cellStyle name="Normal 2 2 2 2 3 2 17_Previous P&amp;L" xfId="16418"/>
    <cellStyle name="Normal 2 2 2 2 3 2 18" xfId="2513"/>
    <cellStyle name="Normal 2 2 2 2 3 2 18 2" xfId="8240"/>
    <cellStyle name="Normal 2 2 2 2 3 2 18_Previous P&amp;L" xfId="13553"/>
    <cellStyle name="Normal 2 2 2 2 3 2 19" xfId="2514"/>
    <cellStyle name="Normal 2 2 2 2 3 2 19 2" xfId="8241"/>
    <cellStyle name="Normal 2 2 2 2 3 2 19_Previous P&amp;L" xfId="16753"/>
    <cellStyle name="Normal 2 2 2 2 3 2 2" xfId="2515"/>
    <cellStyle name="Normal 2 2 2 2 3 2 2 2" xfId="8242"/>
    <cellStyle name="Normal 2 2 2 2 3 2 2_Previous P&amp;L" xfId="13288"/>
    <cellStyle name="Normal 2 2 2 2 3 2 20" xfId="2516"/>
    <cellStyle name="Normal 2 2 2 2 3 2 20 2" xfId="8243"/>
    <cellStyle name="Normal 2 2 2 2 3 2 20_Previous P&amp;L" xfId="14146"/>
    <cellStyle name="Normal 2 2 2 2 3 2 21" xfId="2517"/>
    <cellStyle name="Normal 2 2 2 2 3 2 21 2" xfId="8244"/>
    <cellStyle name="Normal 2 2 2 2 3 2 21_Previous P&amp;L" xfId="14837"/>
    <cellStyle name="Normal 2 2 2 2 3 2 22" xfId="2518"/>
    <cellStyle name="Normal 2 2 2 2 3 2 22 2" xfId="8245"/>
    <cellStyle name="Normal 2 2 2 2 3 2 22_Previous P&amp;L" xfId="15447"/>
    <cellStyle name="Normal 2 2 2 2 3 2 23" xfId="2519"/>
    <cellStyle name="Normal 2 2 2 2 3 2 23 2" xfId="8246"/>
    <cellStyle name="Normal 2 2 2 2 3 2 23_Previous P&amp;L" xfId="16609"/>
    <cellStyle name="Normal 2 2 2 2 3 2 24" xfId="2520"/>
    <cellStyle name="Normal 2 2 2 2 3 2 24 2" xfId="8247"/>
    <cellStyle name="Normal 2 2 2 2 3 2 24_Previous P&amp;L" xfId="13932"/>
    <cellStyle name="Normal 2 2 2 2 3 2 25" xfId="2521"/>
    <cellStyle name="Normal 2 2 2 2 3 2 25 2" xfId="8248"/>
    <cellStyle name="Normal 2 2 2 2 3 2 25_Previous P&amp;L" xfId="17614"/>
    <cellStyle name="Normal 2 2 2 2 3 2 26" xfId="2522"/>
    <cellStyle name="Normal 2 2 2 2 3 2 26 2" xfId="8249"/>
    <cellStyle name="Normal 2 2 2 2 3 2 26_Previous P&amp;L" xfId="15127"/>
    <cellStyle name="Normal 2 2 2 2 3 2 27" xfId="2523"/>
    <cellStyle name="Normal 2 2 2 2 3 2 27 2" xfId="8250"/>
    <cellStyle name="Normal 2 2 2 2 3 2 27_Previous P&amp;L" xfId="15473"/>
    <cellStyle name="Normal 2 2 2 2 3 2 28" xfId="2524"/>
    <cellStyle name="Normal 2 2 2 2 3 2 28 2" xfId="8251"/>
    <cellStyle name="Normal 2 2 2 2 3 2 28_Previous P&amp;L" xfId="13860"/>
    <cellStyle name="Normal 2 2 2 2 3 2 29" xfId="2525"/>
    <cellStyle name="Normal 2 2 2 2 3 2 29 2" xfId="8252"/>
    <cellStyle name="Normal 2 2 2 2 3 2 29_Previous P&amp;L" xfId="16756"/>
    <cellStyle name="Normal 2 2 2 2 3 2 3" xfId="2526"/>
    <cellStyle name="Normal 2 2 2 2 3 2 3 2" xfId="8253"/>
    <cellStyle name="Normal 2 2 2 2 3 2 3_Previous P&amp;L" xfId="17411"/>
    <cellStyle name="Normal 2 2 2 2 3 2 30" xfId="2527"/>
    <cellStyle name="Normal 2 2 2 2 3 2 30 2" xfId="8254"/>
    <cellStyle name="Normal 2 2 2 2 3 2 30_Previous P&amp;L" xfId="14301"/>
    <cellStyle name="Normal 2 2 2 2 3 2 31" xfId="2528"/>
    <cellStyle name="Normal 2 2 2 2 3 2 31 2" xfId="8255"/>
    <cellStyle name="Normal 2 2 2 2 3 2 31_Previous P&amp;L" xfId="13901"/>
    <cellStyle name="Normal 2 2 2 2 3 2 32" xfId="2529"/>
    <cellStyle name="Normal 2 2 2 2 3 2 32 2" xfId="8256"/>
    <cellStyle name="Normal 2 2 2 2 3 2 32_Previous P&amp;L" xfId="16145"/>
    <cellStyle name="Normal 2 2 2 2 3 2 33" xfId="2530"/>
    <cellStyle name="Normal 2 2 2 2 3 2 33 2" xfId="8257"/>
    <cellStyle name="Normal 2 2 2 2 3 2 33_Previous P&amp;L" xfId="16185"/>
    <cellStyle name="Normal 2 2 2 2 3 2 34" xfId="2531"/>
    <cellStyle name="Normal 2 2 2 2 3 2 34 2" xfId="8258"/>
    <cellStyle name="Normal 2 2 2 2 3 2 34_Previous P&amp;L" xfId="15833"/>
    <cellStyle name="Normal 2 2 2 2 3 2 35" xfId="2532"/>
    <cellStyle name="Normal 2 2 2 2 3 2 35 2" xfId="8259"/>
    <cellStyle name="Normal 2 2 2 2 3 2 35_Previous P&amp;L" xfId="16315"/>
    <cellStyle name="Normal 2 2 2 2 3 2 36" xfId="2533"/>
    <cellStyle name="Normal 2 2 2 2 3 2 36 2" xfId="8260"/>
    <cellStyle name="Normal 2 2 2 2 3 2 36_Previous P&amp;L" xfId="15723"/>
    <cellStyle name="Normal 2 2 2 2 3 2 37" xfId="2534"/>
    <cellStyle name="Normal 2 2 2 2 3 2 37 2" xfId="8261"/>
    <cellStyle name="Normal 2 2 2 2 3 2 37_Previous P&amp;L" xfId="13841"/>
    <cellStyle name="Normal 2 2 2 2 3 2 38" xfId="2535"/>
    <cellStyle name="Normal 2 2 2 2 3 2 38 2" xfId="8262"/>
    <cellStyle name="Normal 2 2 2 2 3 2 38_Previous P&amp;L" xfId="15691"/>
    <cellStyle name="Normal 2 2 2 2 3 2 39" xfId="2536"/>
    <cellStyle name="Normal 2 2 2 2 3 2 39 2" xfId="8263"/>
    <cellStyle name="Normal 2 2 2 2 3 2 39_Previous P&amp;L" xfId="15145"/>
    <cellStyle name="Normal 2 2 2 2 3 2 4" xfId="2537"/>
    <cellStyle name="Normal 2 2 2 2 3 2 4 2" xfId="8264"/>
    <cellStyle name="Normal 2 2 2 2 3 2 4_Previous P&amp;L" xfId="15054"/>
    <cellStyle name="Normal 2 2 2 2 3 2 40" xfId="2538"/>
    <cellStyle name="Normal 2 2 2 2 3 2 40 2" xfId="8265"/>
    <cellStyle name="Normal 2 2 2 2 3 2 40_Previous P&amp;L" xfId="14588"/>
    <cellStyle name="Normal 2 2 2 2 3 2 41" xfId="2539"/>
    <cellStyle name="Normal 2 2 2 2 3 2 41 2" xfId="8266"/>
    <cellStyle name="Normal 2 2 2 2 3 2 41_Previous P&amp;L" xfId="12800"/>
    <cellStyle name="Normal 2 2 2 2 3 2 42" xfId="2540"/>
    <cellStyle name="Normal 2 2 2 2 3 2 42 2" xfId="8267"/>
    <cellStyle name="Normal 2 2 2 2 3 2 42_Previous P&amp;L" xfId="17551"/>
    <cellStyle name="Normal 2 2 2 2 3 2 43" xfId="2541"/>
    <cellStyle name="Normal 2 2 2 2 3 2 43 2" xfId="8268"/>
    <cellStyle name="Normal 2 2 2 2 3 2 43_Previous P&amp;L" xfId="15422"/>
    <cellStyle name="Normal 2 2 2 2 3 2 44" xfId="2542"/>
    <cellStyle name="Normal 2 2 2 2 3 2 44 2" xfId="8269"/>
    <cellStyle name="Normal 2 2 2 2 3 2 44_Previous P&amp;L" xfId="16101"/>
    <cellStyle name="Normal 2 2 2 2 3 2 45" xfId="2543"/>
    <cellStyle name="Normal 2 2 2 2 3 2 45 2" xfId="8270"/>
    <cellStyle name="Normal 2 2 2 2 3 2 45_Previous P&amp;L" xfId="13592"/>
    <cellStyle name="Normal 2 2 2 2 3 2 46" xfId="2544"/>
    <cellStyle name="Normal 2 2 2 2 3 2 46 2" xfId="8271"/>
    <cellStyle name="Normal 2 2 2 2 3 2 46_Previous P&amp;L" xfId="16361"/>
    <cellStyle name="Normal 2 2 2 2 3 2 47" xfId="2545"/>
    <cellStyle name="Normal 2 2 2 2 3 2 47 2" xfId="8272"/>
    <cellStyle name="Normal 2 2 2 2 3 2 47_Previous P&amp;L" xfId="17031"/>
    <cellStyle name="Normal 2 2 2 2 3 2 48" xfId="2546"/>
    <cellStyle name="Normal 2 2 2 2 3 2 48 2" xfId="8273"/>
    <cellStyle name="Normal 2 2 2 2 3 2 48_Previous P&amp;L" xfId="15159"/>
    <cellStyle name="Normal 2 2 2 2 3 2 49" xfId="2547"/>
    <cellStyle name="Normal 2 2 2 2 3 2 49 2" xfId="8274"/>
    <cellStyle name="Normal 2 2 2 2 3 2 49_Previous P&amp;L" xfId="17822"/>
    <cellStyle name="Normal 2 2 2 2 3 2 5" xfId="2548"/>
    <cellStyle name="Normal 2 2 2 2 3 2 5 2" xfId="8275"/>
    <cellStyle name="Normal 2 2 2 2 3 2 5_Previous P&amp;L" xfId="14791"/>
    <cellStyle name="Normal 2 2 2 2 3 2 50" xfId="2549"/>
    <cellStyle name="Normal 2 2 2 2 3 2 50 2" xfId="8276"/>
    <cellStyle name="Normal 2 2 2 2 3 2 50_Previous P&amp;L" xfId="13974"/>
    <cellStyle name="Normal 2 2 2 2 3 2 51" xfId="2550"/>
    <cellStyle name="Normal 2 2 2 2 3 2 51 2" xfId="8277"/>
    <cellStyle name="Normal 2 2 2 2 3 2 51_Previous P&amp;L" xfId="15017"/>
    <cellStyle name="Normal 2 2 2 2 3 2 52" xfId="2551"/>
    <cellStyle name="Normal 2 2 2 2 3 2 52 2" xfId="8278"/>
    <cellStyle name="Normal 2 2 2 2 3 2 52_Previous P&amp;L" xfId="14736"/>
    <cellStyle name="Normal 2 2 2 2 3 2 53" xfId="2552"/>
    <cellStyle name="Normal 2 2 2 2 3 2 53 2" xfId="8279"/>
    <cellStyle name="Normal 2 2 2 2 3 2 53_Previous P&amp;L" xfId="17855"/>
    <cellStyle name="Normal 2 2 2 2 3 2 54" xfId="2553"/>
    <cellStyle name="Normal 2 2 2 2 3 2 54 2" xfId="8280"/>
    <cellStyle name="Normal 2 2 2 2 3 2 54_Previous P&amp;L" xfId="16040"/>
    <cellStyle name="Normal 2 2 2 2 3 2 55" xfId="2554"/>
    <cellStyle name="Normal 2 2 2 2 3 2 55 2" xfId="8281"/>
    <cellStyle name="Normal 2 2 2 2 3 2 55_Previous P&amp;L" xfId="13718"/>
    <cellStyle name="Normal 2 2 2 2 3 2 56" xfId="2555"/>
    <cellStyle name="Normal 2 2 2 2 3 2 56 2" xfId="8282"/>
    <cellStyle name="Normal 2 2 2 2 3 2 56_Previous P&amp;L" xfId="17154"/>
    <cellStyle name="Normal 2 2 2 2 3 2 57" xfId="2556"/>
    <cellStyle name="Normal 2 2 2 2 3 2 57 2" xfId="8283"/>
    <cellStyle name="Normal 2 2 2 2 3 2 57_Previous P&amp;L" xfId="16787"/>
    <cellStyle name="Normal 2 2 2 2 3 2 58" xfId="2557"/>
    <cellStyle name="Normal 2 2 2 2 3 2 58 2" xfId="8284"/>
    <cellStyle name="Normal 2 2 2 2 3 2 58_Previous P&amp;L" xfId="16595"/>
    <cellStyle name="Normal 2 2 2 2 3 2 59" xfId="2558"/>
    <cellStyle name="Normal 2 2 2 2 3 2 59 2" xfId="8285"/>
    <cellStyle name="Normal 2 2 2 2 3 2 59_Previous P&amp;L" xfId="15816"/>
    <cellStyle name="Normal 2 2 2 2 3 2 6" xfId="2559"/>
    <cellStyle name="Normal 2 2 2 2 3 2 6 2" xfId="8286"/>
    <cellStyle name="Normal 2 2 2 2 3 2 6_Previous P&amp;L" xfId="13873"/>
    <cellStyle name="Normal 2 2 2 2 3 2 60" xfId="2560"/>
    <cellStyle name="Normal 2 2 2 2 3 2 60 2" xfId="8287"/>
    <cellStyle name="Normal 2 2 2 2 3 2 60_Previous P&amp;L" xfId="15824"/>
    <cellStyle name="Normal 2 2 2 2 3 2 61" xfId="2561"/>
    <cellStyle name="Normal 2 2 2 2 3 2 61 2" xfId="8288"/>
    <cellStyle name="Normal 2 2 2 2 3 2 61_Previous P&amp;L" xfId="14265"/>
    <cellStyle name="Normal 2 2 2 2 3 2 62" xfId="2562"/>
    <cellStyle name="Normal 2 2 2 2 3 2 62 2" xfId="8289"/>
    <cellStyle name="Normal 2 2 2 2 3 2 62_Previous P&amp;L" xfId="16494"/>
    <cellStyle name="Normal 2 2 2 2 3 2 63" xfId="2563"/>
    <cellStyle name="Normal 2 2 2 2 3 2 63 2" xfId="8290"/>
    <cellStyle name="Normal 2 2 2 2 3 2 63_Previous P&amp;L" xfId="17435"/>
    <cellStyle name="Normal 2 2 2 2 3 2 64" xfId="2564"/>
    <cellStyle name="Normal 2 2 2 2 3 2 64 2" xfId="8291"/>
    <cellStyle name="Normal 2 2 2 2 3 2 64_Previous P&amp;L" xfId="15335"/>
    <cellStyle name="Normal 2 2 2 2 3 2 65" xfId="2565"/>
    <cellStyle name="Normal 2 2 2 2 3 2 65 2" xfId="8292"/>
    <cellStyle name="Normal 2 2 2 2 3 2 65_Previous P&amp;L" xfId="17539"/>
    <cellStyle name="Normal 2 2 2 2 3 2 66" xfId="2566"/>
    <cellStyle name="Normal 2 2 2 2 3 2 66 2" xfId="8293"/>
    <cellStyle name="Normal 2 2 2 2 3 2 66_Previous P&amp;L" xfId="14746"/>
    <cellStyle name="Normal 2 2 2 2 3 2 67" xfId="2567"/>
    <cellStyle name="Normal 2 2 2 2 3 2 67 2" xfId="8294"/>
    <cellStyle name="Normal 2 2 2 2 3 2 67_Previous P&amp;L" xfId="17022"/>
    <cellStyle name="Normal 2 2 2 2 3 2 68" xfId="2568"/>
    <cellStyle name="Normal 2 2 2 2 3 2 68 2" xfId="8295"/>
    <cellStyle name="Normal 2 2 2 2 3 2 68_Previous P&amp;L" xfId="16566"/>
    <cellStyle name="Normal 2 2 2 2 3 2 7" xfId="2569"/>
    <cellStyle name="Normal 2 2 2 2 3 2 7 2" xfId="8296"/>
    <cellStyle name="Normal 2 2 2 2 3 2 7_Previous P&amp;L" xfId="14012"/>
    <cellStyle name="Normal 2 2 2 2 3 2 8" xfId="2570"/>
    <cellStyle name="Normal 2 2 2 2 3 2 8 2" xfId="8297"/>
    <cellStyle name="Normal 2 2 2 2 3 2 8_Previous P&amp;L" xfId="12313"/>
    <cellStyle name="Normal 2 2 2 2 3 2 9" xfId="2571"/>
    <cellStyle name="Normal 2 2 2 2 3 2 9 2" xfId="8298"/>
    <cellStyle name="Normal 2 2 2 2 3 2 9_Previous P&amp;L" xfId="17308"/>
    <cellStyle name="Normal 2 2 2 2 3 20" xfId="2572"/>
    <cellStyle name="Normal 2 2 2 2 3 21" xfId="2573"/>
    <cellStyle name="Normal 2 2 2 2 3 22" xfId="2574"/>
    <cellStyle name="Normal 2 2 2 2 3 23" xfId="2575"/>
    <cellStyle name="Normal 2 2 2 2 3 24" xfId="2576"/>
    <cellStyle name="Normal 2 2 2 2 3 25" xfId="2577"/>
    <cellStyle name="Normal 2 2 2 2 3 26" xfId="2578"/>
    <cellStyle name="Normal 2 2 2 2 3 27" xfId="2579"/>
    <cellStyle name="Normal 2 2 2 2 3 28" xfId="2580"/>
    <cellStyle name="Normal 2 2 2 2 3 29" xfId="2581"/>
    <cellStyle name="Normal 2 2 2 2 3 3" xfId="2582"/>
    <cellStyle name="Normal 2 2 2 2 3 30" xfId="2583"/>
    <cellStyle name="Normal 2 2 2 2 3 31" xfId="2584"/>
    <cellStyle name="Normal 2 2 2 2 3 32" xfId="2585"/>
    <cellStyle name="Normal 2 2 2 2 3 33" xfId="2586"/>
    <cellStyle name="Normal 2 2 2 2 3 34" xfId="2587"/>
    <cellStyle name="Normal 2 2 2 2 3 35" xfId="2588"/>
    <cellStyle name="Normal 2 2 2 2 3 36" xfId="2589"/>
    <cellStyle name="Normal 2 2 2 2 3 37" xfId="2590"/>
    <cellStyle name="Normal 2 2 2 2 3 38" xfId="2591"/>
    <cellStyle name="Normal 2 2 2 2 3 39" xfId="2592"/>
    <cellStyle name="Normal 2 2 2 2 3 4" xfId="2593"/>
    <cellStyle name="Normal 2 2 2 2 3 40" xfId="2594"/>
    <cellStyle name="Normal 2 2 2 2 3 41" xfId="2595"/>
    <cellStyle name="Normal 2 2 2 2 3 42" xfId="2596"/>
    <cellStyle name="Normal 2 2 2 2 3 43" xfId="2597"/>
    <cellStyle name="Normal 2 2 2 2 3 44" xfId="2598"/>
    <cellStyle name="Normal 2 2 2 2 3 45" xfId="2599"/>
    <cellStyle name="Normal 2 2 2 2 3 46" xfId="2600"/>
    <cellStyle name="Normal 2 2 2 2 3 47" xfId="2601"/>
    <cellStyle name="Normal 2 2 2 2 3 48" xfId="2602"/>
    <cellStyle name="Normal 2 2 2 2 3 49" xfId="2603"/>
    <cellStyle name="Normal 2 2 2 2 3 5" xfId="2604"/>
    <cellStyle name="Normal 2 2 2 2 3 50" xfId="2605"/>
    <cellStyle name="Normal 2 2 2 2 3 51" xfId="2606"/>
    <cellStyle name="Normal 2 2 2 2 3 52" xfId="2607"/>
    <cellStyle name="Normal 2 2 2 2 3 53" xfId="2608"/>
    <cellStyle name="Normal 2 2 2 2 3 54" xfId="2609"/>
    <cellStyle name="Normal 2 2 2 2 3 55" xfId="2610"/>
    <cellStyle name="Normal 2 2 2 2 3 56" xfId="2611"/>
    <cellStyle name="Normal 2 2 2 2 3 57" xfId="2612"/>
    <cellStyle name="Normal 2 2 2 2 3 58" xfId="2613"/>
    <cellStyle name="Normal 2 2 2 2 3 59" xfId="2614"/>
    <cellStyle name="Normal 2 2 2 2 3 6" xfId="2615"/>
    <cellStyle name="Normal 2 2 2 2 3 60" xfId="2616"/>
    <cellStyle name="Normal 2 2 2 2 3 61" xfId="2617"/>
    <cellStyle name="Normal 2 2 2 2 3 62" xfId="2618"/>
    <cellStyle name="Normal 2 2 2 2 3 63" xfId="2619"/>
    <cellStyle name="Normal 2 2 2 2 3 64" xfId="2620"/>
    <cellStyle name="Normal 2 2 2 2 3 65" xfId="2621"/>
    <cellStyle name="Normal 2 2 2 2 3 66" xfId="2622"/>
    <cellStyle name="Normal 2 2 2 2 3 67" xfId="2623"/>
    <cellStyle name="Normal 2 2 2 2 3 68" xfId="2624"/>
    <cellStyle name="Normal 2 2 2 2 3 69" xfId="8299"/>
    <cellStyle name="Normal 2 2 2 2 3 7" xfId="2625"/>
    <cellStyle name="Normal 2 2 2 2 3 8" xfId="2626"/>
    <cellStyle name="Normal 2 2 2 2 3 9" xfId="2627"/>
    <cellStyle name="Normal 2 2 2 2 3_Previous P&amp;L" xfId="17097"/>
    <cellStyle name="Normal 2 2 2 2 30" xfId="2628"/>
    <cellStyle name="Normal 2 2 2 2 30 2" xfId="8300"/>
    <cellStyle name="Normal 2 2 2 2 30_Previous P&amp;L" xfId="15002"/>
    <cellStyle name="Normal 2 2 2 2 31" xfId="2629"/>
    <cellStyle name="Normal 2 2 2 2 31 2" xfId="8301"/>
    <cellStyle name="Normal 2 2 2 2 31_Previous P&amp;L" xfId="15681"/>
    <cellStyle name="Normal 2 2 2 2 32" xfId="2630"/>
    <cellStyle name="Normal 2 2 2 2 32 2" xfId="8302"/>
    <cellStyle name="Normal 2 2 2 2 32_Previous P&amp;L" xfId="15542"/>
    <cellStyle name="Normal 2 2 2 2 33" xfId="2631"/>
    <cellStyle name="Normal 2 2 2 2 33 2" xfId="8303"/>
    <cellStyle name="Normal 2 2 2 2 33_Previous P&amp;L" xfId="13990"/>
    <cellStyle name="Normal 2 2 2 2 34" xfId="2632"/>
    <cellStyle name="Normal 2 2 2 2 34 2" xfId="8304"/>
    <cellStyle name="Normal 2 2 2 2 34_Previous P&amp;L" xfId="15993"/>
    <cellStyle name="Normal 2 2 2 2 35" xfId="2633"/>
    <cellStyle name="Normal 2 2 2 2 35 2" xfId="8305"/>
    <cellStyle name="Normal 2 2 2 2 35_Previous P&amp;L" xfId="17642"/>
    <cellStyle name="Normal 2 2 2 2 36" xfId="2634"/>
    <cellStyle name="Normal 2 2 2 2 36 2" xfId="8306"/>
    <cellStyle name="Normal 2 2 2 2 36_Previous P&amp;L" xfId="13496"/>
    <cellStyle name="Normal 2 2 2 2 37" xfId="2635"/>
    <cellStyle name="Normal 2 2 2 2 37 2" xfId="8307"/>
    <cellStyle name="Normal 2 2 2 2 37_Previous P&amp;L" xfId="12522"/>
    <cellStyle name="Normal 2 2 2 2 38" xfId="2636"/>
    <cellStyle name="Normal 2 2 2 2 38 2" xfId="8308"/>
    <cellStyle name="Normal 2 2 2 2 38_Previous P&amp;L" xfId="16142"/>
    <cellStyle name="Normal 2 2 2 2 39" xfId="2637"/>
    <cellStyle name="Normal 2 2 2 2 39 2" xfId="8309"/>
    <cellStyle name="Normal 2 2 2 2 39_Previous P&amp;L" xfId="17685"/>
    <cellStyle name="Normal 2 2 2 2 4" xfId="2638"/>
    <cellStyle name="Normal 2 2 2 2 4 2" xfId="8310"/>
    <cellStyle name="Normal 2 2 2 2 4_Previous P&amp;L" xfId="15370"/>
    <cellStyle name="Normal 2 2 2 2 40" xfId="2639"/>
    <cellStyle name="Normal 2 2 2 2 40 2" xfId="8311"/>
    <cellStyle name="Normal 2 2 2 2 40_Previous P&amp;L" xfId="12252"/>
    <cellStyle name="Normal 2 2 2 2 41" xfId="2640"/>
    <cellStyle name="Normal 2 2 2 2 41 2" xfId="8312"/>
    <cellStyle name="Normal 2 2 2 2 41_Previous P&amp;L" xfId="14509"/>
    <cellStyle name="Normal 2 2 2 2 42" xfId="2641"/>
    <cellStyle name="Normal 2 2 2 2 42 2" xfId="8313"/>
    <cellStyle name="Normal 2 2 2 2 42_Previous P&amp;L" xfId="13006"/>
    <cellStyle name="Normal 2 2 2 2 43" xfId="2642"/>
    <cellStyle name="Normal 2 2 2 2 43 2" xfId="8314"/>
    <cellStyle name="Normal 2 2 2 2 43_Previous P&amp;L" xfId="14533"/>
    <cellStyle name="Normal 2 2 2 2 44" xfId="2643"/>
    <cellStyle name="Normal 2 2 2 2 44 2" xfId="8315"/>
    <cellStyle name="Normal 2 2 2 2 44_Previous P&amp;L" xfId="14654"/>
    <cellStyle name="Normal 2 2 2 2 45" xfId="2644"/>
    <cellStyle name="Normal 2 2 2 2 45 2" xfId="8316"/>
    <cellStyle name="Normal 2 2 2 2 45_Previous P&amp;L" xfId="16429"/>
    <cellStyle name="Normal 2 2 2 2 46" xfId="2645"/>
    <cellStyle name="Normal 2 2 2 2 46 2" xfId="8317"/>
    <cellStyle name="Normal 2 2 2 2 46_Previous P&amp;L" xfId="16584"/>
    <cellStyle name="Normal 2 2 2 2 47" xfId="2646"/>
    <cellStyle name="Normal 2 2 2 2 47 2" xfId="8318"/>
    <cellStyle name="Normal 2 2 2 2 47_Previous P&amp;L" xfId="14730"/>
    <cellStyle name="Normal 2 2 2 2 48" xfId="2647"/>
    <cellStyle name="Normal 2 2 2 2 48 2" xfId="8319"/>
    <cellStyle name="Normal 2 2 2 2 48_Previous P&amp;L" xfId="16939"/>
    <cellStyle name="Normal 2 2 2 2 49" xfId="2648"/>
    <cellStyle name="Normal 2 2 2 2 49 2" xfId="8320"/>
    <cellStyle name="Normal 2 2 2 2 49_Previous P&amp;L" xfId="13917"/>
    <cellStyle name="Normal 2 2 2 2 5" xfId="2649"/>
    <cellStyle name="Normal 2 2 2 2 5 2" xfId="8321"/>
    <cellStyle name="Normal 2 2 2 2 5_Previous P&amp;L" xfId="15527"/>
    <cellStyle name="Normal 2 2 2 2 50" xfId="2650"/>
    <cellStyle name="Normal 2 2 2 2 50 2" xfId="8322"/>
    <cellStyle name="Normal 2 2 2 2 50_Previous P&amp;L" xfId="16841"/>
    <cellStyle name="Normal 2 2 2 2 51" xfId="2651"/>
    <cellStyle name="Normal 2 2 2 2 51 2" xfId="8323"/>
    <cellStyle name="Normal 2 2 2 2 51_Previous P&amp;L" xfId="13158"/>
    <cellStyle name="Normal 2 2 2 2 52" xfId="2652"/>
    <cellStyle name="Normal 2 2 2 2 52 2" xfId="8324"/>
    <cellStyle name="Normal 2 2 2 2 52_Previous P&amp;L" xfId="13225"/>
    <cellStyle name="Normal 2 2 2 2 53" xfId="2653"/>
    <cellStyle name="Normal 2 2 2 2 53 2" xfId="8325"/>
    <cellStyle name="Normal 2 2 2 2 53_Previous P&amp;L" xfId="17439"/>
    <cellStyle name="Normal 2 2 2 2 54" xfId="2654"/>
    <cellStyle name="Normal 2 2 2 2 54 2" xfId="8326"/>
    <cellStyle name="Normal 2 2 2 2 54_Previous P&amp;L" xfId="16420"/>
    <cellStyle name="Normal 2 2 2 2 55" xfId="2655"/>
    <cellStyle name="Normal 2 2 2 2 55 2" xfId="8327"/>
    <cellStyle name="Normal 2 2 2 2 55_Previous P&amp;L" xfId="13454"/>
    <cellStyle name="Normal 2 2 2 2 56" xfId="2656"/>
    <cellStyle name="Normal 2 2 2 2 56 2" xfId="8328"/>
    <cellStyle name="Normal 2 2 2 2 56_Previous P&amp;L" xfId="14413"/>
    <cellStyle name="Normal 2 2 2 2 57" xfId="2657"/>
    <cellStyle name="Normal 2 2 2 2 57 2" xfId="8329"/>
    <cellStyle name="Normal 2 2 2 2 57_Previous P&amp;L" xfId="16822"/>
    <cellStyle name="Normal 2 2 2 2 58" xfId="2658"/>
    <cellStyle name="Normal 2 2 2 2 58 2" xfId="8330"/>
    <cellStyle name="Normal 2 2 2 2 58_Previous P&amp;L" xfId="16179"/>
    <cellStyle name="Normal 2 2 2 2 59" xfId="2659"/>
    <cellStyle name="Normal 2 2 2 2 59 2" xfId="8331"/>
    <cellStyle name="Normal 2 2 2 2 59_Previous P&amp;L" xfId="16831"/>
    <cellStyle name="Normal 2 2 2 2 6" xfId="2660"/>
    <cellStyle name="Normal 2 2 2 2 6 2" xfId="8332"/>
    <cellStyle name="Normal 2 2 2 2 6_Previous P&amp;L" xfId="14879"/>
    <cellStyle name="Normal 2 2 2 2 60" xfId="2661"/>
    <cellStyle name="Normal 2 2 2 2 60 2" xfId="8333"/>
    <cellStyle name="Normal 2 2 2 2 60_Previous P&amp;L" xfId="17806"/>
    <cellStyle name="Normal 2 2 2 2 61" xfId="2662"/>
    <cellStyle name="Normal 2 2 2 2 61 2" xfId="8334"/>
    <cellStyle name="Normal 2 2 2 2 61_Previous P&amp;L" xfId="13389"/>
    <cellStyle name="Normal 2 2 2 2 62" xfId="2663"/>
    <cellStyle name="Normal 2 2 2 2 62 2" xfId="8335"/>
    <cellStyle name="Normal 2 2 2 2 62_Previous P&amp;L" xfId="15586"/>
    <cellStyle name="Normal 2 2 2 2 63" xfId="2664"/>
    <cellStyle name="Normal 2 2 2 2 63 2" xfId="8336"/>
    <cellStyle name="Normal 2 2 2 2 63_Previous P&amp;L" xfId="13771"/>
    <cellStyle name="Normal 2 2 2 2 64" xfId="2665"/>
    <cellStyle name="Normal 2 2 2 2 64 2" xfId="8337"/>
    <cellStyle name="Normal 2 2 2 2 64_Previous P&amp;L" xfId="12402"/>
    <cellStyle name="Normal 2 2 2 2 65" xfId="2666"/>
    <cellStyle name="Normal 2 2 2 2 65 2" xfId="8338"/>
    <cellStyle name="Normal 2 2 2 2 65_Previous P&amp;L" xfId="16344"/>
    <cellStyle name="Normal 2 2 2 2 66" xfId="2667"/>
    <cellStyle name="Normal 2 2 2 2 66 2" xfId="8339"/>
    <cellStyle name="Normal 2 2 2 2 66_Previous P&amp;L" xfId="15791"/>
    <cellStyle name="Normal 2 2 2 2 67" xfId="2668"/>
    <cellStyle name="Normal 2 2 2 2 67 2" xfId="8340"/>
    <cellStyle name="Normal 2 2 2 2 67_Previous P&amp;L" xfId="15077"/>
    <cellStyle name="Normal 2 2 2 2 68" xfId="2669"/>
    <cellStyle name="Normal 2 2 2 2 68 2" xfId="8341"/>
    <cellStyle name="Normal 2 2 2 2 68_Previous P&amp;L" xfId="17276"/>
    <cellStyle name="Normal 2 2 2 2 69" xfId="2670"/>
    <cellStyle name="Normal 2 2 2 2 69 2" xfId="8342"/>
    <cellStyle name="Normal 2 2 2 2 69_Previous P&amp;L" xfId="14296"/>
    <cellStyle name="Normal 2 2 2 2 7" xfId="2671"/>
    <cellStyle name="Normal 2 2 2 2 7 2" xfId="8343"/>
    <cellStyle name="Normal 2 2 2 2 7_Previous P&amp;L" xfId="16441"/>
    <cellStyle name="Normal 2 2 2 2 70" xfId="2672"/>
    <cellStyle name="Normal 2 2 2 2 70 2" xfId="8344"/>
    <cellStyle name="Normal 2 2 2 2 70_Previous P&amp;L" xfId="17784"/>
    <cellStyle name="Normal 2 2 2 2 8" xfId="2673"/>
    <cellStyle name="Normal 2 2 2 2 8 2" xfId="8345"/>
    <cellStyle name="Normal 2 2 2 2 8_Previous P&amp;L" xfId="16458"/>
    <cellStyle name="Normal 2 2 2 2 9" xfId="2674"/>
    <cellStyle name="Normal 2 2 2 2 9 2" xfId="8346"/>
    <cellStyle name="Normal 2 2 2 2 9_Previous P&amp;L" xfId="14974"/>
    <cellStyle name="Normal 2 2 2 20" xfId="2675"/>
    <cellStyle name="Normal 2 2 2 21" xfId="2676"/>
    <cellStyle name="Normal 2 2 2 22" xfId="2677"/>
    <cellStyle name="Normal 2 2 2 23" xfId="2678"/>
    <cellStyle name="Normal 2 2 2 24" xfId="2679"/>
    <cellStyle name="Normal 2 2 2 25" xfId="2680"/>
    <cellStyle name="Normal 2 2 2 26" xfId="2681"/>
    <cellStyle name="Normal 2 2 2 27" xfId="2682"/>
    <cellStyle name="Normal 2 2 2 28" xfId="2683"/>
    <cellStyle name="Normal 2 2 2 29" xfId="2684"/>
    <cellStyle name="Normal 2 2 2 3" xfId="2685"/>
    <cellStyle name="Normal 2 2 2 30" xfId="2686"/>
    <cellStyle name="Normal 2 2 2 31" xfId="2687"/>
    <cellStyle name="Normal 2 2 2 32" xfId="2688"/>
    <cellStyle name="Normal 2 2 2 33" xfId="2689"/>
    <cellStyle name="Normal 2 2 2 34" xfId="2690"/>
    <cellStyle name="Normal 2 2 2 35" xfId="2691"/>
    <cellStyle name="Normal 2 2 2 36" xfId="2692"/>
    <cellStyle name="Normal 2 2 2 37" xfId="2693"/>
    <cellStyle name="Normal 2 2 2 38" xfId="2694"/>
    <cellStyle name="Normal 2 2 2 39" xfId="2695"/>
    <cellStyle name="Normal 2 2 2 4" xfId="2696"/>
    <cellStyle name="Normal 2 2 2 4 10" xfId="2697"/>
    <cellStyle name="Normal 2 2 2 4 10 2" xfId="8347"/>
    <cellStyle name="Normal 2 2 2 4 10_Previous P&amp;L" xfId="13709"/>
    <cellStyle name="Normal 2 2 2 4 11" xfId="2698"/>
    <cellStyle name="Normal 2 2 2 4 11 2" xfId="8348"/>
    <cellStyle name="Normal 2 2 2 4 11_Previous P&amp;L" xfId="16732"/>
    <cellStyle name="Normal 2 2 2 4 12" xfId="2699"/>
    <cellStyle name="Normal 2 2 2 4 12 2" xfId="8349"/>
    <cellStyle name="Normal 2 2 2 4 12_Previous P&amp;L" xfId="14932"/>
    <cellStyle name="Normal 2 2 2 4 13" xfId="2700"/>
    <cellStyle name="Normal 2 2 2 4 13 2" xfId="8350"/>
    <cellStyle name="Normal 2 2 2 4 13_Previous P&amp;L" xfId="15168"/>
    <cellStyle name="Normal 2 2 2 4 14" xfId="2701"/>
    <cellStyle name="Normal 2 2 2 4 14 2" xfId="8351"/>
    <cellStyle name="Normal 2 2 2 4 14_Previous P&amp;L" xfId="14913"/>
    <cellStyle name="Normal 2 2 2 4 15" xfId="2702"/>
    <cellStyle name="Normal 2 2 2 4 15 2" xfId="8352"/>
    <cellStyle name="Normal 2 2 2 4 15_Previous P&amp;L" xfId="12574"/>
    <cellStyle name="Normal 2 2 2 4 16" xfId="2703"/>
    <cellStyle name="Normal 2 2 2 4 16 2" xfId="8353"/>
    <cellStyle name="Normal 2 2 2 4 16_Previous P&amp;L" xfId="13995"/>
    <cellStyle name="Normal 2 2 2 4 17" xfId="2704"/>
    <cellStyle name="Normal 2 2 2 4 17 2" xfId="8354"/>
    <cellStyle name="Normal 2 2 2 4 17_Previous P&amp;L" xfId="14661"/>
    <cellStyle name="Normal 2 2 2 4 18" xfId="2705"/>
    <cellStyle name="Normal 2 2 2 4 18 2" xfId="8355"/>
    <cellStyle name="Normal 2 2 2 4 18_Previous P&amp;L" xfId="14078"/>
    <cellStyle name="Normal 2 2 2 4 19" xfId="2706"/>
    <cellStyle name="Normal 2 2 2 4 19 2" xfId="8356"/>
    <cellStyle name="Normal 2 2 2 4 19_Previous P&amp;L" xfId="15019"/>
    <cellStyle name="Normal 2 2 2 4 2" xfId="2707"/>
    <cellStyle name="Normal 2 2 2 4 2 10" xfId="2708"/>
    <cellStyle name="Normal 2 2 2 4 2 11" xfId="2709"/>
    <cellStyle name="Normal 2 2 2 4 2 12" xfId="2710"/>
    <cellStyle name="Normal 2 2 2 4 2 13" xfId="2711"/>
    <cellStyle name="Normal 2 2 2 4 2 14" xfId="2712"/>
    <cellStyle name="Normal 2 2 2 4 2 15" xfId="2713"/>
    <cellStyle name="Normal 2 2 2 4 2 16" xfId="2714"/>
    <cellStyle name="Normal 2 2 2 4 2 17" xfId="2715"/>
    <cellStyle name="Normal 2 2 2 4 2 18" xfId="2716"/>
    <cellStyle name="Normal 2 2 2 4 2 19" xfId="2717"/>
    <cellStyle name="Normal 2 2 2 4 2 2" xfId="2718"/>
    <cellStyle name="Normal 2 2 2 4 2 20" xfId="2719"/>
    <cellStyle name="Normal 2 2 2 4 2 21" xfId="2720"/>
    <cellStyle name="Normal 2 2 2 4 2 22" xfId="2721"/>
    <cellStyle name="Normal 2 2 2 4 2 23" xfId="2722"/>
    <cellStyle name="Normal 2 2 2 4 2 24" xfId="2723"/>
    <cellStyle name="Normal 2 2 2 4 2 25" xfId="2724"/>
    <cellStyle name="Normal 2 2 2 4 2 26" xfId="2725"/>
    <cellStyle name="Normal 2 2 2 4 2 27" xfId="2726"/>
    <cellStyle name="Normal 2 2 2 4 2 28" xfId="2727"/>
    <cellStyle name="Normal 2 2 2 4 2 29" xfId="2728"/>
    <cellStyle name="Normal 2 2 2 4 2 3" xfId="2729"/>
    <cellStyle name="Normal 2 2 2 4 2 30" xfId="2730"/>
    <cellStyle name="Normal 2 2 2 4 2 31" xfId="2731"/>
    <cellStyle name="Normal 2 2 2 4 2 32" xfId="2732"/>
    <cellStyle name="Normal 2 2 2 4 2 33" xfId="2733"/>
    <cellStyle name="Normal 2 2 2 4 2 34" xfId="2734"/>
    <cellStyle name="Normal 2 2 2 4 2 35" xfId="2735"/>
    <cellStyle name="Normal 2 2 2 4 2 36" xfId="2736"/>
    <cellStyle name="Normal 2 2 2 4 2 37" xfId="2737"/>
    <cellStyle name="Normal 2 2 2 4 2 38" xfId="2738"/>
    <cellStyle name="Normal 2 2 2 4 2 39" xfId="2739"/>
    <cellStyle name="Normal 2 2 2 4 2 4" xfId="2740"/>
    <cellStyle name="Normal 2 2 2 4 2 40" xfId="2741"/>
    <cellStyle name="Normal 2 2 2 4 2 41" xfId="2742"/>
    <cellStyle name="Normal 2 2 2 4 2 42" xfId="2743"/>
    <cellStyle name="Normal 2 2 2 4 2 43" xfId="2744"/>
    <cellStyle name="Normal 2 2 2 4 2 44" xfId="2745"/>
    <cellStyle name="Normal 2 2 2 4 2 45" xfId="2746"/>
    <cellStyle name="Normal 2 2 2 4 2 46" xfId="2747"/>
    <cellStyle name="Normal 2 2 2 4 2 47" xfId="2748"/>
    <cellStyle name="Normal 2 2 2 4 2 48" xfId="2749"/>
    <cellStyle name="Normal 2 2 2 4 2 49" xfId="2750"/>
    <cellStyle name="Normal 2 2 2 4 2 5" xfId="2751"/>
    <cellStyle name="Normal 2 2 2 4 2 50" xfId="2752"/>
    <cellStyle name="Normal 2 2 2 4 2 51" xfId="2753"/>
    <cellStyle name="Normal 2 2 2 4 2 52" xfId="2754"/>
    <cellStyle name="Normal 2 2 2 4 2 53" xfId="2755"/>
    <cellStyle name="Normal 2 2 2 4 2 54" xfId="2756"/>
    <cellStyle name="Normal 2 2 2 4 2 55" xfId="2757"/>
    <cellStyle name="Normal 2 2 2 4 2 56" xfId="2758"/>
    <cellStyle name="Normal 2 2 2 4 2 57" xfId="2759"/>
    <cellStyle name="Normal 2 2 2 4 2 58" xfId="2760"/>
    <cellStyle name="Normal 2 2 2 4 2 59" xfId="2761"/>
    <cellStyle name="Normal 2 2 2 4 2 6" xfId="2762"/>
    <cellStyle name="Normal 2 2 2 4 2 60" xfId="2763"/>
    <cellStyle name="Normal 2 2 2 4 2 61" xfId="2764"/>
    <cellStyle name="Normal 2 2 2 4 2 62" xfId="2765"/>
    <cellStyle name="Normal 2 2 2 4 2 63" xfId="2766"/>
    <cellStyle name="Normal 2 2 2 4 2 64" xfId="2767"/>
    <cellStyle name="Normal 2 2 2 4 2 65" xfId="2768"/>
    <cellStyle name="Normal 2 2 2 4 2 66" xfId="2769"/>
    <cellStyle name="Normal 2 2 2 4 2 67" xfId="2770"/>
    <cellStyle name="Normal 2 2 2 4 2 68" xfId="2771"/>
    <cellStyle name="Normal 2 2 2 4 2 69" xfId="8357"/>
    <cellStyle name="Normal 2 2 2 4 2 7" xfId="2772"/>
    <cellStyle name="Normal 2 2 2 4 2 8" xfId="2773"/>
    <cellStyle name="Normal 2 2 2 4 2 9" xfId="2774"/>
    <cellStyle name="Normal 2 2 2 4 2_Previous P&amp;L" xfId="12617"/>
    <cellStyle name="Normal 2 2 2 4 20" xfId="2775"/>
    <cellStyle name="Normal 2 2 2 4 20 2" xfId="8358"/>
    <cellStyle name="Normal 2 2 2 4 20_Previous P&amp;L" xfId="14857"/>
    <cellStyle name="Normal 2 2 2 4 21" xfId="2776"/>
    <cellStyle name="Normal 2 2 2 4 21 2" xfId="8359"/>
    <cellStyle name="Normal 2 2 2 4 21_Previous P&amp;L" xfId="17343"/>
    <cellStyle name="Normal 2 2 2 4 22" xfId="2777"/>
    <cellStyle name="Normal 2 2 2 4 22 2" xfId="8360"/>
    <cellStyle name="Normal 2 2 2 4 22_Previous P&amp;L" xfId="16861"/>
    <cellStyle name="Normal 2 2 2 4 23" xfId="2778"/>
    <cellStyle name="Normal 2 2 2 4 23 2" xfId="8361"/>
    <cellStyle name="Normal 2 2 2 4 23_Previous P&amp;L" xfId="17408"/>
    <cellStyle name="Normal 2 2 2 4 24" xfId="2779"/>
    <cellStyle name="Normal 2 2 2 4 24 2" xfId="8362"/>
    <cellStyle name="Normal 2 2 2 4 24_Previous P&amp;L" xfId="16289"/>
    <cellStyle name="Normal 2 2 2 4 25" xfId="2780"/>
    <cellStyle name="Normal 2 2 2 4 25 2" xfId="8363"/>
    <cellStyle name="Normal 2 2 2 4 25_Previous P&amp;L" xfId="16534"/>
    <cellStyle name="Normal 2 2 2 4 26" xfId="2781"/>
    <cellStyle name="Normal 2 2 2 4 26 2" xfId="8364"/>
    <cellStyle name="Normal 2 2 2 4 26_Previous P&amp;L" xfId="15545"/>
    <cellStyle name="Normal 2 2 2 4 27" xfId="2782"/>
    <cellStyle name="Normal 2 2 2 4 27 2" xfId="8365"/>
    <cellStyle name="Normal 2 2 2 4 27_Previous P&amp;L" xfId="16137"/>
    <cellStyle name="Normal 2 2 2 4 28" xfId="2783"/>
    <cellStyle name="Normal 2 2 2 4 28 2" xfId="8366"/>
    <cellStyle name="Normal 2 2 2 4 28_Previous P&amp;L" xfId="15876"/>
    <cellStyle name="Normal 2 2 2 4 29" xfId="2784"/>
    <cellStyle name="Normal 2 2 2 4 29 2" xfId="8367"/>
    <cellStyle name="Normal 2 2 2 4 29_Previous P&amp;L" xfId="15211"/>
    <cellStyle name="Normal 2 2 2 4 3" xfId="2785"/>
    <cellStyle name="Normal 2 2 2 4 3 2" xfId="8368"/>
    <cellStyle name="Normal 2 2 2 4 3_Previous P&amp;L" xfId="16673"/>
    <cellStyle name="Normal 2 2 2 4 30" xfId="2786"/>
    <cellStyle name="Normal 2 2 2 4 30 2" xfId="8369"/>
    <cellStyle name="Normal 2 2 2 4 30_Previous P&amp;L" xfId="14967"/>
    <cellStyle name="Normal 2 2 2 4 31" xfId="2787"/>
    <cellStyle name="Normal 2 2 2 4 31 2" xfId="8370"/>
    <cellStyle name="Normal 2 2 2 4 31_Previous P&amp;L" xfId="12902"/>
    <cellStyle name="Normal 2 2 2 4 32" xfId="2788"/>
    <cellStyle name="Normal 2 2 2 4 32 2" xfId="8371"/>
    <cellStyle name="Normal 2 2 2 4 32_Previous P&amp;L" xfId="14359"/>
    <cellStyle name="Normal 2 2 2 4 33" xfId="2789"/>
    <cellStyle name="Normal 2 2 2 4 33 2" xfId="8372"/>
    <cellStyle name="Normal 2 2 2 4 33_Previous P&amp;L" xfId="17491"/>
    <cellStyle name="Normal 2 2 2 4 34" xfId="2790"/>
    <cellStyle name="Normal 2 2 2 4 34 2" xfId="8373"/>
    <cellStyle name="Normal 2 2 2 4 34_Previous P&amp;L" xfId="17751"/>
    <cellStyle name="Normal 2 2 2 4 35" xfId="2791"/>
    <cellStyle name="Normal 2 2 2 4 35 2" xfId="8374"/>
    <cellStyle name="Normal 2 2 2 4 35_Previous P&amp;L" xfId="16575"/>
    <cellStyle name="Normal 2 2 2 4 36" xfId="2792"/>
    <cellStyle name="Normal 2 2 2 4 36 2" xfId="8375"/>
    <cellStyle name="Normal 2 2 2 4 36_Previous P&amp;L" xfId="17590"/>
    <cellStyle name="Normal 2 2 2 4 37" xfId="2793"/>
    <cellStyle name="Normal 2 2 2 4 37 2" xfId="8376"/>
    <cellStyle name="Normal 2 2 2 4 37_Previous P&amp;L" xfId="17061"/>
    <cellStyle name="Normal 2 2 2 4 38" xfId="2794"/>
    <cellStyle name="Normal 2 2 2 4 38 2" xfId="8377"/>
    <cellStyle name="Normal 2 2 2 4 38_Previous P&amp;L" xfId="17856"/>
    <cellStyle name="Normal 2 2 2 4 39" xfId="2795"/>
    <cellStyle name="Normal 2 2 2 4 39 2" xfId="8378"/>
    <cellStyle name="Normal 2 2 2 4 39_Previous P&amp;L" xfId="17290"/>
    <cellStyle name="Normal 2 2 2 4 4" xfId="2796"/>
    <cellStyle name="Normal 2 2 2 4 4 2" xfId="8379"/>
    <cellStyle name="Normal 2 2 2 4 4_Previous P&amp;L" xfId="15950"/>
    <cellStyle name="Normal 2 2 2 4 40" xfId="2797"/>
    <cellStyle name="Normal 2 2 2 4 40 2" xfId="8380"/>
    <cellStyle name="Normal 2 2 2 4 40_Previous P&amp;L" xfId="17613"/>
    <cellStyle name="Normal 2 2 2 4 41" xfId="2798"/>
    <cellStyle name="Normal 2 2 2 4 41 2" xfId="8381"/>
    <cellStyle name="Normal 2 2 2 4 41_Previous P&amp;L" xfId="13340"/>
    <cellStyle name="Normal 2 2 2 4 42" xfId="2799"/>
    <cellStyle name="Normal 2 2 2 4 42 2" xfId="8382"/>
    <cellStyle name="Normal 2 2 2 4 42_Previous P&amp;L" xfId="17522"/>
    <cellStyle name="Normal 2 2 2 4 43" xfId="2800"/>
    <cellStyle name="Normal 2 2 2 4 43 2" xfId="8383"/>
    <cellStyle name="Normal 2 2 2 4 43_Previous P&amp;L" xfId="15084"/>
    <cellStyle name="Normal 2 2 2 4 44" xfId="2801"/>
    <cellStyle name="Normal 2 2 2 4 44 2" xfId="8384"/>
    <cellStyle name="Normal 2 2 2 4 44_Previous P&amp;L" xfId="15929"/>
    <cellStyle name="Normal 2 2 2 4 45" xfId="2802"/>
    <cellStyle name="Normal 2 2 2 4 45 2" xfId="8385"/>
    <cellStyle name="Normal 2 2 2 4 45_Previous P&amp;L" xfId="16173"/>
    <cellStyle name="Normal 2 2 2 4 46" xfId="2803"/>
    <cellStyle name="Normal 2 2 2 4 46 2" xfId="8386"/>
    <cellStyle name="Normal 2 2 2 4 46_Previous P&amp;L" xfId="12338"/>
    <cellStyle name="Normal 2 2 2 4 47" xfId="2804"/>
    <cellStyle name="Normal 2 2 2 4 47 2" xfId="8387"/>
    <cellStyle name="Normal 2 2 2 4 47_Previous P&amp;L" xfId="15113"/>
    <cellStyle name="Normal 2 2 2 4 48" xfId="2805"/>
    <cellStyle name="Normal 2 2 2 4 48 2" xfId="8388"/>
    <cellStyle name="Normal 2 2 2 4 48_Previous P&amp;L" xfId="15179"/>
    <cellStyle name="Normal 2 2 2 4 49" xfId="2806"/>
    <cellStyle name="Normal 2 2 2 4 49 2" xfId="8389"/>
    <cellStyle name="Normal 2 2 2 4 49_Previous P&amp;L" xfId="14635"/>
    <cellStyle name="Normal 2 2 2 4 5" xfId="2807"/>
    <cellStyle name="Normal 2 2 2 4 5 2" xfId="8390"/>
    <cellStyle name="Normal 2 2 2 4 5_Previous P&amp;L" xfId="13907"/>
    <cellStyle name="Normal 2 2 2 4 50" xfId="2808"/>
    <cellStyle name="Normal 2 2 2 4 50 2" xfId="8391"/>
    <cellStyle name="Normal 2 2 2 4 50_Previous P&amp;L" xfId="14004"/>
    <cellStyle name="Normal 2 2 2 4 51" xfId="2809"/>
    <cellStyle name="Normal 2 2 2 4 51 2" xfId="8392"/>
    <cellStyle name="Normal 2 2 2 4 51_Previous P&amp;L" xfId="16551"/>
    <cellStyle name="Normal 2 2 2 4 52" xfId="2810"/>
    <cellStyle name="Normal 2 2 2 4 52 2" xfId="8393"/>
    <cellStyle name="Normal 2 2 2 4 52_Previous P&amp;L" xfId="17181"/>
    <cellStyle name="Normal 2 2 2 4 53" xfId="2811"/>
    <cellStyle name="Normal 2 2 2 4 53 2" xfId="8394"/>
    <cellStyle name="Normal 2 2 2 4 53_Previous P&amp;L" xfId="15171"/>
    <cellStyle name="Normal 2 2 2 4 54" xfId="2812"/>
    <cellStyle name="Normal 2 2 2 4 54 2" xfId="8395"/>
    <cellStyle name="Normal 2 2 2 4 54_Previous P&amp;L" xfId="17711"/>
    <cellStyle name="Normal 2 2 2 4 55" xfId="2813"/>
    <cellStyle name="Normal 2 2 2 4 55 2" xfId="8396"/>
    <cellStyle name="Normal 2 2 2 4 55_Previous P&amp;L" xfId="13739"/>
    <cellStyle name="Normal 2 2 2 4 56" xfId="2814"/>
    <cellStyle name="Normal 2 2 2 4 56 2" xfId="8397"/>
    <cellStyle name="Normal 2 2 2 4 56_Previous P&amp;L" xfId="15504"/>
    <cellStyle name="Normal 2 2 2 4 57" xfId="2815"/>
    <cellStyle name="Normal 2 2 2 4 57 2" xfId="8398"/>
    <cellStyle name="Normal 2 2 2 4 57_Previous P&amp;L" xfId="16406"/>
    <cellStyle name="Normal 2 2 2 4 58" xfId="2816"/>
    <cellStyle name="Normal 2 2 2 4 58 2" xfId="8399"/>
    <cellStyle name="Normal 2 2 2 4 58_Previous P&amp;L" xfId="12413"/>
    <cellStyle name="Normal 2 2 2 4 59" xfId="2817"/>
    <cellStyle name="Normal 2 2 2 4 59 2" xfId="8400"/>
    <cellStyle name="Normal 2 2 2 4 59_Previous P&amp;L" xfId="13533"/>
    <cellStyle name="Normal 2 2 2 4 6" xfId="2818"/>
    <cellStyle name="Normal 2 2 2 4 6 2" xfId="8401"/>
    <cellStyle name="Normal 2 2 2 4 6_Previous P&amp;L" xfId="14326"/>
    <cellStyle name="Normal 2 2 2 4 60" xfId="2819"/>
    <cellStyle name="Normal 2 2 2 4 60 2" xfId="8402"/>
    <cellStyle name="Normal 2 2 2 4 60_Previous P&amp;L" xfId="14860"/>
    <cellStyle name="Normal 2 2 2 4 61" xfId="2820"/>
    <cellStyle name="Normal 2 2 2 4 61 2" xfId="8403"/>
    <cellStyle name="Normal 2 2 2 4 61_Previous P&amp;L" xfId="13397"/>
    <cellStyle name="Normal 2 2 2 4 62" xfId="2821"/>
    <cellStyle name="Normal 2 2 2 4 62 2" xfId="8404"/>
    <cellStyle name="Normal 2 2 2 4 62_Previous P&amp;L" xfId="12689"/>
    <cellStyle name="Normal 2 2 2 4 63" xfId="2822"/>
    <cellStyle name="Normal 2 2 2 4 63 2" xfId="8405"/>
    <cellStyle name="Normal 2 2 2 4 63_Previous P&amp;L" xfId="17901"/>
    <cellStyle name="Normal 2 2 2 4 64" xfId="2823"/>
    <cellStyle name="Normal 2 2 2 4 64 2" xfId="8406"/>
    <cellStyle name="Normal 2 2 2 4 64_Previous P&amp;L" xfId="17823"/>
    <cellStyle name="Normal 2 2 2 4 65" xfId="2824"/>
    <cellStyle name="Normal 2 2 2 4 65 2" xfId="8407"/>
    <cellStyle name="Normal 2 2 2 4 65_Previous P&amp;L" xfId="15725"/>
    <cellStyle name="Normal 2 2 2 4 66" xfId="2825"/>
    <cellStyle name="Normal 2 2 2 4 66 2" xfId="8408"/>
    <cellStyle name="Normal 2 2 2 4 66_Previous P&amp;L" xfId="15274"/>
    <cellStyle name="Normal 2 2 2 4 67" xfId="2826"/>
    <cellStyle name="Normal 2 2 2 4 67 2" xfId="8409"/>
    <cellStyle name="Normal 2 2 2 4 67_Previous P&amp;L" xfId="14874"/>
    <cellStyle name="Normal 2 2 2 4 68" xfId="2827"/>
    <cellStyle name="Normal 2 2 2 4 68 2" xfId="8410"/>
    <cellStyle name="Normal 2 2 2 4 68_Previous P&amp;L" xfId="15202"/>
    <cellStyle name="Normal 2 2 2 4 7" xfId="2828"/>
    <cellStyle name="Normal 2 2 2 4 7 2" xfId="8411"/>
    <cellStyle name="Normal 2 2 2 4 7_Previous P&amp;L" xfId="14145"/>
    <cellStyle name="Normal 2 2 2 4 8" xfId="2829"/>
    <cellStyle name="Normal 2 2 2 4 8 2" xfId="8412"/>
    <cellStyle name="Normal 2 2 2 4 8_Previous P&amp;L" xfId="13614"/>
    <cellStyle name="Normal 2 2 2 4 9" xfId="2830"/>
    <cellStyle name="Normal 2 2 2 4 9 2" xfId="8413"/>
    <cellStyle name="Normal 2 2 2 4 9_Previous P&amp;L" xfId="17382"/>
    <cellStyle name="Normal 2 2 2 40" xfId="2831"/>
    <cellStyle name="Normal 2 2 2 41" xfId="2832"/>
    <cellStyle name="Normal 2 2 2 42" xfId="2833"/>
    <cellStyle name="Normal 2 2 2 43" xfId="2834"/>
    <cellStyle name="Normal 2 2 2 44" xfId="2835"/>
    <cellStyle name="Normal 2 2 2 45" xfId="2836"/>
    <cellStyle name="Normal 2 2 2 46" xfId="2837"/>
    <cellStyle name="Normal 2 2 2 47" xfId="2838"/>
    <cellStyle name="Normal 2 2 2 48" xfId="2839"/>
    <cellStyle name="Normal 2 2 2 49" xfId="2840"/>
    <cellStyle name="Normal 2 2 2 5" xfId="2841"/>
    <cellStyle name="Normal 2 2 2 50" xfId="2842"/>
    <cellStyle name="Normal 2 2 2 51" xfId="2843"/>
    <cellStyle name="Normal 2 2 2 52" xfId="2844"/>
    <cellStyle name="Normal 2 2 2 53" xfId="2845"/>
    <cellStyle name="Normal 2 2 2 54" xfId="2846"/>
    <cellStyle name="Normal 2 2 2 55" xfId="2847"/>
    <cellStyle name="Normal 2 2 2 56" xfId="2848"/>
    <cellStyle name="Normal 2 2 2 57" xfId="2849"/>
    <cellStyle name="Normal 2 2 2 58" xfId="2850"/>
    <cellStyle name="Normal 2 2 2 59" xfId="2851"/>
    <cellStyle name="Normal 2 2 2 6" xfId="2852"/>
    <cellStyle name="Normal 2 2 2 60" xfId="2853"/>
    <cellStyle name="Normal 2 2 2 61" xfId="2854"/>
    <cellStyle name="Normal 2 2 2 62" xfId="2855"/>
    <cellStyle name="Normal 2 2 2 63" xfId="2856"/>
    <cellStyle name="Normal 2 2 2 64" xfId="2857"/>
    <cellStyle name="Normal 2 2 2 65" xfId="2858"/>
    <cellStyle name="Normal 2 2 2 66" xfId="2859"/>
    <cellStyle name="Normal 2 2 2 67" xfId="2860"/>
    <cellStyle name="Normal 2 2 2 68" xfId="2861"/>
    <cellStyle name="Normal 2 2 2 69" xfId="2862"/>
    <cellStyle name="Normal 2 2 2 7" xfId="2863"/>
    <cellStyle name="Normal 2 2 2 70" xfId="2864"/>
    <cellStyle name="Normal 2 2 2 71" xfId="2865"/>
    <cellStyle name="Normal 2 2 2 72" xfId="2866"/>
    <cellStyle name="Normal 2 2 2 73" xfId="8414"/>
    <cellStyle name="Normal 2 2 2 8" xfId="2867"/>
    <cellStyle name="Normal 2 2 2 9" xfId="2868"/>
    <cellStyle name="Normal 2 2 2_Previous P&amp;L" xfId="16589"/>
    <cellStyle name="Normal 2 2 20" xfId="2869"/>
    <cellStyle name="Normal 2 2 20 2" xfId="8415"/>
    <cellStyle name="Normal 2 2 20_Previous P&amp;L" xfId="14912"/>
    <cellStyle name="Normal 2 2 21" xfId="2870"/>
    <cellStyle name="Normal 2 2 21 2" xfId="8416"/>
    <cellStyle name="Normal 2 2 21_Previous P&amp;L" xfId="16670"/>
    <cellStyle name="Normal 2 2 22" xfId="2871"/>
    <cellStyle name="Normal 2 2 22 2" xfId="8417"/>
    <cellStyle name="Normal 2 2 22_Previous P&amp;L" xfId="14681"/>
    <cellStyle name="Normal 2 2 23" xfId="2872"/>
    <cellStyle name="Normal 2 2 23 2" xfId="8418"/>
    <cellStyle name="Normal 2 2 23_Previous P&amp;L" xfId="16403"/>
    <cellStyle name="Normal 2 2 24" xfId="2873"/>
    <cellStyle name="Normal 2 2 24 2" xfId="8419"/>
    <cellStyle name="Normal 2 2 24_Previous P&amp;L" xfId="15118"/>
    <cellStyle name="Normal 2 2 25" xfId="2874"/>
    <cellStyle name="Normal 2 2 25 2" xfId="8420"/>
    <cellStyle name="Normal 2 2 25_Previous P&amp;L" xfId="15249"/>
    <cellStyle name="Normal 2 2 26" xfId="2875"/>
    <cellStyle name="Normal 2 2 26 2" xfId="8421"/>
    <cellStyle name="Normal 2 2 26_Previous P&amp;L" xfId="15011"/>
    <cellStyle name="Normal 2 2 27" xfId="2876"/>
    <cellStyle name="Normal 2 2 27 2" xfId="8422"/>
    <cellStyle name="Normal 2 2 27_Previous P&amp;L" xfId="14422"/>
    <cellStyle name="Normal 2 2 28" xfId="2877"/>
    <cellStyle name="Normal 2 2 28 2" xfId="8423"/>
    <cellStyle name="Normal 2 2 28_Previous P&amp;L" xfId="16229"/>
    <cellStyle name="Normal 2 2 29" xfId="2878"/>
    <cellStyle name="Normal 2 2 29 2" xfId="8424"/>
    <cellStyle name="Normal 2 2 29_Previous P&amp;L" xfId="17840"/>
    <cellStyle name="Normal 2 2 3" xfId="2879"/>
    <cellStyle name="Normal 2 2 3 10" xfId="2880"/>
    <cellStyle name="Normal 2 2 3 11" xfId="2881"/>
    <cellStyle name="Normal 2 2 3 12" xfId="2882"/>
    <cellStyle name="Normal 2 2 3 13" xfId="2883"/>
    <cellStyle name="Normal 2 2 3 14" xfId="2884"/>
    <cellStyle name="Normal 2 2 3 15" xfId="2885"/>
    <cellStyle name="Normal 2 2 3 16" xfId="2886"/>
    <cellStyle name="Normal 2 2 3 17" xfId="2887"/>
    <cellStyle name="Normal 2 2 3 18" xfId="2888"/>
    <cellStyle name="Normal 2 2 3 19" xfId="2889"/>
    <cellStyle name="Normal 2 2 3 2" xfId="2890"/>
    <cellStyle name="Normal 2 2 3 2 10" xfId="2891"/>
    <cellStyle name="Normal 2 2 3 2 10 2" xfId="8425"/>
    <cellStyle name="Normal 2 2 3 2 10_Previous P&amp;L" xfId="16751"/>
    <cellStyle name="Normal 2 2 3 2 11" xfId="2892"/>
    <cellStyle name="Normal 2 2 3 2 11 2" xfId="8426"/>
    <cellStyle name="Normal 2 2 3 2 11_Previous P&amp;L" xfId="13969"/>
    <cellStyle name="Normal 2 2 3 2 12" xfId="2893"/>
    <cellStyle name="Normal 2 2 3 2 12 2" xfId="8427"/>
    <cellStyle name="Normal 2 2 3 2 12_Previous P&amp;L" xfId="17223"/>
    <cellStyle name="Normal 2 2 3 2 13" xfId="2894"/>
    <cellStyle name="Normal 2 2 3 2 13 2" xfId="8428"/>
    <cellStyle name="Normal 2 2 3 2 13_Previous P&amp;L" xfId="17336"/>
    <cellStyle name="Normal 2 2 3 2 14" xfId="2895"/>
    <cellStyle name="Normal 2 2 3 2 14 2" xfId="8429"/>
    <cellStyle name="Normal 2 2 3 2 14_Previous P&amp;L" xfId="13365"/>
    <cellStyle name="Normal 2 2 3 2 15" xfId="2896"/>
    <cellStyle name="Normal 2 2 3 2 15 2" xfId="8430"/>
    <cellStyle name="Normal 2 2 3 2 15_Previous P&amp;L" xfId="14677"/>
    <cellStyle name="Normal 2 2 3 2 16" xfId="2897"/>
    <cellStyle name="Normal 2 2 3 2 16 2" xfId="8431"/>
    <cellStyle name="Normal 2 2 3 2 16_Previous P&amp;L" xfId="14610"/>
    <cellStyle name="Normal 2 2 3 2 17" xfId="2898"/>
    <cellStyle name="Normal 2 2 3 2 17 2" xfId="8432"/>
    <cellStyle name="Normal 2 2 3 2 17_Previous P&amp;L" xfId="13692"/>
    <cellStyle name="Normal 2 2 3 2 18" xfId="2899"/>
    <cellStyle name="Normal 2 2 3 2 18 2" xfId="8433"/>
    <cellStyle name="Normal 2 2 3 2 18_Previous P&amp;L" xfId="15882"/>
    <cellStyle name="Normal 2 2 3 2 19" xfId="2900"/>
    <cellStyle name="Normal 2 2 3 2 19 2" xfId="8434"/>
    <cellStyle name="Normal 2 2 3 2 19_Previous P&amp;L" xfId="17189"/>
    <cellStyle name="Normal 2 2 3 2 2" xfId="2901"/>
    <cellStyle name="Normal 2 2 3 2 2 10" xfId="2902"/>
    <cellStyle name="Normal 2 2 3 2 2 11" xfId="2903"/>
    <cellStyle name="Normal 2 2 3 2 2 12" xfId="2904"/>
    <cellStyle name="Normal 2 2 3 2 2 13" xfId="2905"/>
    <cellStyle name="Normal 2 2 3 2 2 14" xfId="2906"/>
    <cellStyle name="Normal 2 2 3 2 2 15" xfId="2907"/>
    <cellStyle name="Normal 2 2 3 2 2 16" xfId="2908"/>
    <cellStyle name="Normal 2 2 3 2 2 17" xfId="2909"/>
    <cellStyle name="Normal 2 2 3 2 2 18" xfId="2910"/>
    <cellStyle name="Normal 2 2 3 2 2 19" xfId="2911"/>
    <cellStyle name="Normal 2 2 3 2 2 2" xfId="2912"/>
    <cellStyle name="Normal 2 2 3 2 2 2 10" xfId="2913"/>
    <cellStyle name="Normal 2 2 3 2 2 2 10 2" xfId="8435"/>
    <cellStyle name="Normal 2 2 3 2 2 2 10_Previous P&amp;L" xfId="14482"/>
    <cellStyle name="Normal 2 2 3 2 2 2 11" xfId="2914"/>
    <cellStyle name="Normal 2 2 3 2 2 2 11 2" xfId="8436"/>
    <cellStyle name="Normal 2 2 3 2 2 2 11_Previous P&amp;L" xfId="17857"/>
    <cellStyle name="Normal 2 2 3 2 2 2 12" xfId="2915"/>
    <cellStyle name="Normal 2 2 3 2 2 2 12 2" xfId="8437"/>
    <cellStyle name="Normal 2 2 3 2 2 2 12_Previous P&amp;L" xfId="15944"/>
    <cellStyle name="Normal 2 2 3 2 2 2 13" xfId="2916"/>
    <cellStyle name="Normal 2 2 3 2 2 2 13 2" xfId="8438"/>
    <cellStyle name="Normal 2 2 3 2 2 2 13_Previous P&amp;L" xfId="15541"/>
    <cellStyle name="Normal 2 2 3 2 2 2 14" xfId="2917"/>
    <cellStyle name="Normal 2 2 3 2 2 2 14 2" xfId="8439"/>
    <cellStyle name="Normal 2 2 3 2 2 2 14_Previous P&amp;L" xfId="12874"/>
    <cellStyle name="Normal 2 2 3 2 2 2 15" xfId="2918"/>
    <cellStyle name="Normal 2 2 3 2 2 2 15 2" xfId="8440"/>
    <cellStyle name="Normal 2 2 3 2 2 2 15_Previous P&amp;L" xfId="17467"/>
    <cellStyle name="Normal 2 2 3 2 2 2 16" xfId="2919"/>
    <cellStyle name="Normal 2 2 3 2 2 2 16 2" xfId="8441"/>
    <cellStyle name="Normal 2 2 3 2 2 2 16_Previous P&amp;L" xfId="13650"/>
    <cellStyle name="Normal 2 2 3 2 2 2 17" xfId="2920"/>
    <cellStyle name="Normal 2 2 3 2 2 2 17 2" xfId="8442"/>
    <cellStyle name="Normal 2 2 3 2 2 2 17_Previous P&amp;L" xfId="16247"/>
    <cellStyle name="Normal 2 2 3 2 2 2 18" xfId="2921"/>
    <cellStyle name="Normal 2 2 3 2 2 2 18 2" xfId="8443"/>
    <cellStyle name="Normal 2 2 3 2 2 2 18_Previous P&amp;L" xfId="15558"/>
    <cellStyle name="Normal 2 2 3 2 2 2 19" xfId="2922"/>
    <cellStyle name="Normal 2 2 3 2 2 2 19 2" xfId="8444"/>
    <cellStyle name="Normal 2 2 3 2 2 2 19_Previous P&amp;L" xfId="16069"/>
    <cellStyle name="Normal 2 2 3 2 2 2 2" xfId="2923"/>
    <cellStyle name="Normal 2 2 3 2 2 2 2 2" xfId="8445"/>
    <cellStyle name="Normal 2 2 3 2 2 2 2_Previous P&amp;L" xfId="13647"/>
    <cellStyle name="Normal 2 2 3 2 2 2 20" xfId="2924"/>
    <cellStyle name="Normal 2 2 3 2 2 2 20 2" xfId="8446"/>
    <cellStyle name="Normal 2 2 3 2 2 2 20_Previous P&amp;L" xfId="15346"/>
    <cellStyle name="Normal 2 2 3 2 2 2 21" xfId="2925"/>
    <cellStyle name="Normal 2 2 3 2 2 2 21 2" xfId="8447"/>
    <cellStyle name="Normal 2 2 3 2 2 2 21_Previous P&amp;L" xfId="15021"/>
    <cellStyle name="Normal 2 2 3 2 2 2 22" xfId="2926"/>
    <cellStyle name="Normal 2 2 3 2 2 2 22 2" xfId="8448"/>
    <cellStyle name="Normal 2 2 3 2 2 2 22_Previous P&amp;L" xfId="15326"/>
    <cellStyle name="Normal 2 2 3 2 2 2 23" xfId="2927"/>
    <cellStyle name="Normal 2 2 3 2 2 2 23 2" xfId="8449"/>
    <cellStyle name="Normal 2 2 3 2 2 2 23_Previous P&amp;L" xfId="14291"/>
    <cellStyle name="Normal 2 2 3 2 2 2 24" xfId="2928"/>
    <cellStyle name="Normal 2 2 3 2 2 2 24 2" xfId="8450"/>
    <cellStyle name="Normal 2 2 3 2 2 2 24_Previous P&amp;L" xfId="14943"/>
    <cellStyle name="Normal 2 2 3 2 2 2 25" xfId="2929"/>
    <cellStyle name="Normal 2 2 3 2 2 2 25 2" xfId="8451"/>
    <cellStyle name="Normal 2 2 3 2 2 2 25_Previous P&amp;L" xfId="16523"/>
    <cellStyle name="Normal 2 2 3 2 2 2 26" xfId="2930"/>
    <cellStyle name="Normal 2 2 3 2 2 2 26 2" xfId="8452"/>
    <cellStyle name="Normal 2 2 3 2 2 2 26_Previous P&amp;L" xfId="14578"/>
    <cellStyle name="Normal 2 2 3 2 2 2 27" xfId="2931"/>
    <cellStyle name="Normal 2 2 3 2 2 2 27 2" xfId="8453"/>
    <cellStyle name="Normal 2 2 3 2 2 2 27_Previous P&amp;L" xfId="13815"/>
    <cellStyle name="Normal 2 2 3 2 2 2 28" xfId="2932"/>
    <cellStyle name="Normal 2 2 3 2 2 2 28 2" xfId="8454"/>
    <cellStyle name="Normal 2 2 3 2 2 2 28_Previous P&amp;L" xfId="14332"/>
    <cellStyle name="Normal 2 2 3 2 2 2 29" xfId="2933"/>
    <cellStyle name="Normal 2 2 3 2 2 2 29 2" xfId="8455"/>
    <cellStyle name="Normal 2 2 3 2 2 2 29_Previous P&amp;L" xfId="15292"/>
    <cellStyle name="Normal 2 2 3 2 2 2 3" xfId="2934"/>
    <cellStyle name="Normal 2 2 3 2 2 2 3 2" xfId="8456"/>
    <cellStyle name="Normal 2 2 3 2 2 2 3_Previous P&amp;L" xfId="17164"/>
    <cellStyle name="Normal 2 2 3 2 2 2 30" xfId="2935"/>
    <cellStyle name="Normal 2 2 3 2 2 2 30 2" xfId="8457"/>
    <cellStyle name="Normal 2 2 3 2 2 2 30_Previous P&amp;L" xfId="14049"/>
    <cellStyle name="Normal 2 2 3 2 2 2 31" xfId="2936"/>
    <cellStyle name="Normal 2 2 3 2 2 2 31 2" xfId="8458"/>
    <cellStyle name="Normal 2 2 3 2 2 2 31_Previous P&amp;L" xfId="14353"/>
    <cellStyle name="Normal 2 2 3 2 2 2 32" xfId="2937"/>
    <cellStyle name="Normal 2 2 3 2 2 2 32 2" xfId="8459"/>
    <cellStyle name="Normal 2 2 3 2 2 2 32_Previous P&amp;L" xfId="14248"/>
    <cellStyle name="Normal 2 2 3 2 2 2 33" xfId="2938"/>
    <cellStyle name="Normal 2 2 3 2 2 2 33 2" xfId="8460"/>
    <cellStyle name="Normal 2 2 3 2 2 2 33_Previous P&amp;L" xfId="14400"/>
    <cellStyle name="Normal 2 2 3 2 2 2 34" xfId="2939"/>
    <cellStyle name="Normal 2 2 3 2 2 2 34 2" xfId="8461"/>
    <cellStyle name="Normal 2 2 3 2 2 2 34_Previous P&amp;L" xfId="17266"/>
    <cellStyle name="Normal 2 2 3 2 2 2 35" xfId="2940"/>
    <cellStyle name="Normal 2 2 3 2 2 2 35 2" xfId="8462"/>
    <cellStyle name="Normal 2 2 3 2 2 2 35_Previous P&amp;L" xfId="16848"/>
    <cellStyle name="Normal 2 2 3 2 2 2 36" xfId="2941"/>
    <cellStyle name="Normal 2 2 3 2 2 2 36 2" xfId="8463"/>
    <cellStyle name="Normal 2 2 3 2 2 2 36_Previous P&amp;L" xfId="13669"/>
    <cellStyle name="Normal 2 2 3 2 2 2 37" xfId="2942"/>
    <cellStyle name="Normal 2 2 3 2 2 2 37 2" xfId="8464"/>
    <cellStyle name="Normal 2 2 3 2 2 2 37_Previous P&amp;L" xfId="15679"/>
    <cellStyle name="Normal 2 2 3 2 2 2 38" xfId="2943"/>
    <cellStyle name="Normal 2 2 3 2 2 2 38 2" xfId="8465"/>
    <cellStyle name="Normal 2 2 3 2 2 2 38_Previous P&amp;L" xfId="17169"/>
    <cellStyle name="Normal 2 2 3 2 2 2 39" xfId="2944"/>
    <cellStyle name="Normal 2 2 3 2 2 2 39 2" xfId="8466"/>
    <cellStyle name="Normal 2 2 3 2 2 2 39_Previous P&amp;L" xfId="15517"/>
    <cellStyle name="Normal 2 2 3 2 2 2 4" xfId="2945"/>
    <cellStyle name="Normal 2 2 3 2 2 2 4 2" xfId="8467"/>
    <cellStyle name="Normal 2 2 3 2 2 2 4_Previous P&amp;L" xfId="17294"/>
    <cellStyle name="Normal 2 2 3 2 2 2 40" xfId="2946"/>
    <cellStyle name="Normal 2 2 3 2 2 2 40 2" xfId="8468"/>
    <cellStyle name="Normal 2 2 3 2 2 2 40_Previous P&amp;L" xfId="15253"/>
    <cellStyle name="Normal 2 2 3 2 2 2 41" xfId="2947"/>
    <cellStyle name="Normal 2 2 3 2 2 2 41 2" xfId="8469"/>
    <cellStyle name="Normal 2 2 3 2 2 2 41_Previous P&amp;L" xfId="14144"/>
    <cellStyle name="Normal 2 2 3 2 2 2 42" xfId="2948"/>
    <cellStyle name="Normal 2 2 3 2 2 2 42 2" xfId="8470"/>
    <cellStyle name="Normal 2 2 3 2 2 2 42_Previous P&amp;L" xfId="14167"/>
    <cellStyle name="Normal 2 2 3 2 2 2 43" xfId="2949"/>
    <cellStyle name="Normal 2 2 3 2 2 2 43 2" xfId="8471"/>
    <cellStyle name="Normal 2 2 3 2 2 2 43_Previous P&amp;L" xfId="16032"/>
    <cellStyle name="Normal 2 2 3 2 2 2 44" xfId="2950"/>
    <cellStyle name="Normal 2 2 3 2 2 2 44 2" xfId="8472"/>
    <cellStyle name="Normal 2 2 3 2 2 2 44_Previous P&amp;L" xfId="16714"/>
    <cellStyle name="Normal 2 2 3 2 2 2 45" xfId="2951"/>
    <cellStyle name="Normal 2 2 3 2 2 2 45 2" xfId="8473"/>
    <cellStyle name="Normal 2 2 3 2 2 2 45_Previous P&amp;L" xfId="16876"/>
    <cellStyle name="Normal 2 2 3 2 2 2 46" xfId="2952"/>
    <cellStyle name="Normal 2 2 3 2 2 2 46 2" xfId="8474"/>
    <cellStyle name="Normal 2 2 3 2 2 2 46_Previous P&amp;L" xfId="17732"/>
    <cellStyle name="Normal 2 2 3 2 2 2 47" xfId="2953"/>
    <cellStyle name="Normal 2 2 3 2 2 2 47 2" xfId="8475"/>
    <cellStyle name="Normal 2 2 3 2 2 2 47_Previous P&amp;L" xfId="16775"/>
    <cellStyle name="Normal 2 2 3 2 2 2 48" xfId="2954"/>
    <cellStyle name="Normal 2 2 3 2 2 2 48 2" xfId="8476"/>
    <cellStyle name="Normal 2 2 3 2 2 2 48_Previous P&amp;L" xfId="14213"/>
    <cellStyle name="Normal 2 2 3 2 2 2 49" xfId="2955"/>
    <cellStyle name="Normal 2 2 3 2 2 2 49 2" xfId="8477"/>
    <cellStyle name="Normal 2 2 3 2 2 2 49_Previous P&amp;L" xfId="12511"/>
    <cellStyle name="Normal 2 2 3 2 2 2 5" xfId="2956"/>
    <cellStyle name="Normal 2 2 3 2 2 2 5 2" xfId="8478"/>
    <cellStyle name="Normal 2 2 3 2 2 2 5_Previous P&amp;L" xfId="14082"/>
    <cellStyle name="Normal 2 2 3 2 2 2 50" xfId="2957"/>
    <cellStyle name="Normal 2 2 3 2 2 2 50 2" xfId="8479"/>
    <cellStyle name="Normal 2 2 3 2 2 2 50_Previous P&amp;L" xfId="15972"/>
    <cellStyle name="Normal 2 2 3 2 2 2 51" xfId="2958"/>
    <cellStyle name="Normal 2 2 3 2 2 2 51 2" xfId="8480"/>
    <cellStyle name="Normal 2 2 3 2 2 2 51_Previous P&amp;L" xfId="16919"/>
    <cellStyle name="Normal 2 2 3 2 2 2 52" xfId="2959"/>
    <cellStyle name="Normal 2 2 3 2 2 2 52 2" xfId="8481"/>
    <cellStyle name="Normal 2 2 3 2 2 2 52_Previous P&amp;L" xfId="17017"/>
    <cellStyle name="Normal 2 2 3 2 2 2 53" xfId="2960"/>
    <cellStyle name="Normal 2 2 3 2 2 2 53 2" xfId="8482"/>
    <cellStyle name="Normal 2 2 3 2 2 2 53_Previous P&amp;L" xfId="15809"/>
    <cellStyle name="Normal 2 2 3 2 2 2 54" xfId="2961"/>
    <cellStyle name="Normal 2 2 3 2 2 2 54 2" xfId="8483"/>
    <cellStyle name="Normal 2 2 3 2 2 2 54_Previous P&amp;L" xfId="14803"/>
    <cellStyle name="Normal 2 2 3 2 2 2 55" xfId="2962"/>
    <cellStyle name="Normal 2 2 3 2 2 2 55 2" xfId="8484"/>
    <cellStyle name="Normal 2 2 3 2 2 2 55_Previous P&amp;L" xfId="16863"/>
    <cellStyle name="Normal 2 2 3 2 2 2 56" xfId="2963"/>
    <cellStyle name="Normal 2 2 3 2 2 2 56 2" xfId="8485"/>
    <cellStyle name="Normal 2 2 3 2 2 2 56_Previous P&amp;L" xfId="13275"/>
    <cellStyle name="Normal 2 2 3 2 2 2 57" xfId="2964"/>
    <cellStyle name="Normal 2 2 3 2 2 2 57 2" xfId="8486"/>
    <cellStyle name="Normal 2 2 3 2 2 2 57_Previous P&amp;L" xfId="16804"/>
    <cellStyle name="Normal 2 2 3 2 2 2 58" xfId="2965"/>
    <cellStyle name="Normal 2 2 3 2 2 2 58 2" xfId="8487"/>
    <cellStyle name="Normal 2 2 3 2 2 2 58_Previous P&amp;L" xfId="14688"/>
    <cellStyle name="Normal 2 2 3 2 2 2 59" xfId="2966"/>
    <cellStyle name="Normal 2 2 3 2 2 2 59 2" xfId="8488"/>
    <cellStyle name="Normal 2 2 3 2 2 2 59_Previous P&amp;L" xfId="16827"/>
    <cellStyle name="Normal 2 2 3 2 2 2 6" xfId="2967"/>
    <cellStyle name="Normal 2 2 3 2 2 2 6 2" xfId="8489"/>
    <cellStyle name="Normal 2 2 3 2 2 2 6_Previous P&amp;L" xfId="16261"/>
    <cellStyle name="Normal 2 2 3 2 2 2 60" xfId="2968"/>
    <cellStyle name="Normal 2 2 3 2 2 2 60 2" xfId="8490"/>
    <cellStyle name="Normal 2 2 3 2 2 2 60_Previous P&amp;L" xfId="15785"/>
    <cellStyle name="Normal 2 2 3 2 2 2 61" xfId="2969"/>
    <cellStyle name="Normal 2 2 3 2 2 2 61 2" xfId="8491"/>
    <cellStyle name="Normal 2 2 3 2 2 2 61_Previous P&amp;L" xfId="15440"/>
    <cellStyle name="Normal 2 2 3 2 2 2 62" xfId="2970"/>
    <cellStyle name="Normal 2 2 3 2 2 2 62 2" xfId="8492"/>
    <cellStyle name="Normal 2 2 3 2 2 2 62_Previous P&amp;L" xfId="16657"/>
    <cellStyle name="Normal 2 2 3 2 2 2 63" xfId="2971"/>
    <cellStyle name="Normal 2 2 3 2 2 2 63 2" xfId="8493"/>
    <cellStyle name="Normal 2 2 3 2 2 2 63_Previous P&amp;L" xfId="17282"/>
    <cellStyle name="Normal 2 2 3 2 2 2 64" xfId="2972"/>
    <cellStyle name="Normal 2 2 3 2 2 2 64 2" xfId="8494"/>
    <cellStyle name="Normal 2 2 3 2 2 2 64_Previous P&amp;L" xfId="14319"/>
    <cellStyle name="Normal 2 2 3 2 2 2 65" xfId="2973"/>
    <cellStyle name="Normal 2 2 3 2 2 2 65 2" xfId="8495"/>
    <cellStyle name="Normal 2 2 3 2 2 2 65_Previous P&amp;L" xfId="13508"/>
    <cellStyle name="Normal 2 2 3 2 2 2 66" xfId="2974"/>
    <cellStyle name="Normal 2 2 3 2 2 2 66 2" xfId="8496"/>
    <cellStyle name="Normal 2 2 3 2 2 2 66_Previous P&amp;L" xfId="17050"/>
    <cellStyle name="Normal 2 2 3 2 2 2 67" xfId="2975"/>
    <cellStyle name="Normal 2 2 3 2 2 2 67 2" xfId="8497"/>
    <cellStyle name="Normal 2 2 3 2 2 2 67_Previous P&amp;L" xfId="14561"/>
    <cellStyle name="Normal 2 2 3 2 2 2 68" xfId="2976"/>
    <cellStyle name="Normal 2 2 3 2 2 2 68 2" xfId="8498"/>
    <cellStyle name="Normal 2 2 3 2 2 2 68_Previous P&amp;L" xfId="13445"/>
    <cellStyle name="Normal 2 2 3 2 2 2 7" xfId="2977"/>
    <cellStyle name="Normal 2 2 3 2 2 2 7 2" xfId="8499"/>
    <cellStyle name="Normal 2 2 3 2 2 2 7_Previous P&amp;L" xfId="12682"/>
    <cellStyle name="Normal 2 2 3 2 2 2 8" xfId="2978"/>
    <cellStyle name="Normal 2 2 3 2 2 2 8 2" xfId="8500"/>
    <cellStyle name="Normal 2 2 3 2 2 2 8_Previous P&amp;L" xfId="17069"/>
    <cellStyle name="Normal 2 2 3 2 2 2 9" xfId="2979"/>
    <cellStyle name="Normal 2 2 3 2 2 2 9 2" xfId="8501"/>
    <cellStyle name="Normal 2 2 3 2 2 2 9_Previous P&amp;L" xfId="17858"/>
    <cellStyle name="Normal 2 2 3 2 2 20" xfId="2980"/>
    <cellStyle name="Normal 2 2 3 2 2 21" xfId="2981"/>
    <cellStyle name="Normal 2 2 3 2 2 22" xfId="2982"/>
    <cellStyle name="Normal 2 2 3 2 2 23" xfId="2983"/>
    <cellStyle name="Normal 2 2 3 2 2 24" xfId="2984"/>
    <cellStyle name="Normal 2 2 3 2 2 25" xfId="2985"/>
    <cellStyle name="Normal 2 2 3 2 2 26" xfId="2986"/>
    <cellStyle name="Normal 2 2 3 2 2 27" xfId="2987"/>
    <cellStyle name="Normal 2 2 3 2 2 28" xfId="2988"/>
    <cellStyle name="Normal 2 2 3 2 2 29" xfId="2989"/>
    <cellStyle name="Normal 2 2 3 2 2 3" xfId="2990"/>
    <cellStyle name="Normal 2 2 3 2 2 30" xfId="2991"/>
    <cellStyle name="Normal 2 2 3 2 2 31" xfId="2992"/>
    <cellStyle name="Normal 2 2 3 2 2 32" xfId="2993"/>
    <cellStyle name="Normal 2 2 3 2 2 33" xfId="2994"/>
    <cellStyle name="Normal 2 2 3 2 2 34" xfId="2995"/>
    <cellStyle name="Normal 2 2 3 2 2 35" xfId="2996"/>
    <cellStyle name="Normal 2 2 3 2 2 36" xfId="2997"/>
    <cellStyle name="Normal 2 2 3 2 2 37" xfId="2998"/>
    <cellStyle name="Normal 2 2 3 2 2 38" xfId="2999"/>
    <cellStyle name="Normal 2 2 3 2 2 39" xfId="3000"/>
    <cellStyle name="Normal 2 2 3 2 2 4" xfId="3001"/>
    <cellStyle name="Normal 2 2 3 2 2 40" xfId="3002"/>
    <cellStyle name="Normal 2 2 3 2 2 41" xfId="3003"/>
    <cellStyle name="Normal 2 2 3 2 2 42" xfId="3004"/>
    <cellStyle name="Normal 2 2 3 2 2 43" xfId="3005"/>
    <cellStyle name="Normal 2 2 3 2 2 44" xfId="3006"/>
    <cellStyle name="Normal 2 2 3 2 2 45" xfId="3007"/>
    <cellStyle name="Normal 2 2 3 2 2 46" xfId="3008"/>
    <cellStyle name="Normal 2 2 3 2 2 47" xfId="3009"/>
    <cellStyle name="Normal 2 2 3 2 2 48" xfId="3010"/>
    <cellStyle name="Normal 2 2 3 2 2 49" xfId="3011"/>
    <cellStyle name="Normal 2 2 3 2 2 5" xfId="3012"/>
    <cellStyle name="Normal 2 2 3 2 2 50" xfId="3013"/>
    <cellStyle name="Normal 2 2 3 2 2 51" xfId="3014"/>
    <cellStyle name="Normal 2 2 3 2 2 52" xfId="3015"/>
    <cellStyle name="Normal 2 2 3 2 2 53" xfId="3016"/>
    <cellStyle name="Normal 2 2 3 2 2 54" xfId="3017"/>
    <cellStyle name="Normal 2 2 3 2 2 55" xfId="3018"/>
    <cellStyle name="Normal 2 2 3 2 2 56" xfId="3019"/>
    <cellStyle name="Normal 2 2 3 2 2 57" xfId="3020"/>
    <cellStyle name="Normal 2 2 3 2 2 58" xfId="3021"/>
    <cellStyle name="Normal 2 2 3 2 2 59" xfId="3022"/>
    <cellStyle name="Normal 2 2 3 2 2 6" xfId="3023"/>
    <cellStyle name="Normal 2 2 3 2 2 60" xfId="3024"/>
    <cellStyle name="Normal 2 2 3 2 2 61" xfId="3025"/>
    <cellStyle name="Normal 2 2 3 2 2 62" xfId="3026"/>
    <cellStyle name="Normal 2 2 3 2 2 63" xfId="3027"/>
    <cellStyle name="Normal 2 2 3 2 2 64" xfId="3028"/>
    <cellStyle name="Normal 2 2 3 2 2 65" xfId="3029"/>
    <cellStyle name="Normal 2 2 3 2 2 66" xfId="3030"/>
    <cellStyle name="Normal 2 2 3 2 2 67" xfId="3031"/>
    <cellStyle name="Normal 2 2 3 2 2 68" xfId="3032"/>
    <cellStyle name="Normal 2 2 3 2 2 69" xfId="8502"/>
    <cellStyle name="Normal 2 2 3 2 2 7" xfId="3033"/>
    <cellStyle name="Normal 2 2 3 2 2 8" xfId="3034"/>
    <cellStyle name="Normal 2 2 3 2 2 9" xfId="3035"/>
    <cellStyle name="Normal 2 2 3 2 2_Previous P&amp;L" xfId="16017"/>
    <cellStyle name="Normal 2 2 3 2 20" xfId="3036"/>
    <cellStyle name="Normal 2 2 3 2 20 2" xfId="8503"/>
    <cellStyle name="Normal 2 2 3 2 20_Previous P&amp;L" xfId="15687"/>
    <cellStyle name="Normal 2 2 3 2 21" xfId="3037"/>
    <cellStyle name="Normal 2 2 3 2 21 2" xfId="8504"/>
    <cellStyle name="Normal 2 2 3 2 21_Previous P&amp;L" xfId="14810"/>
    <cellStyle name="Normal 2 2 3 2 22" xfId="3038"/>
    <cellStyle name="Normal 2 2 3 2 22 2" xfId="8505"/>
    <cellStyle name="Normal 2 2 3 2 22_Previous P&amp;L" xfId="16365"/>
    <cellStyle name="Normal 2 2 3 2 23" xfId="3039"/>
    <cellStyle name="Normal 2 2 3 2 23 2" xfId="8506"/>
    <cellStyle name="Normal 2 2 3 2 23_Previous P&amp;L" xfId="14307"/>
    <cellStyle name="Normal 2 2 3 2 24" xfId="3040"/>
    <cellStyle name="Normal 2 2 3 2 24 2" xfId="8507"/>
    <cellStyle name="Normal 2 2 3 2 24_Previous P&amp;L" xfId="14088"/>
    <cellStyle name="Normal 2 2 3 2 25" xfId="3041"/>
    <cellStyle name="Normal 2 2 3 2 25 2" xfId="8508"/>
    <cellStyle name="Normal 2 2 3 2 25_Previous P&amp;L" xfId="14911"/>
    <cellStyle name="Normal 2 2 3 2 26" xfId="3042"/>
    <cellStyle name="Normal 2 2 3 2 26 2" xfId="8509"/>
    <cellStyle name="Normal 2 2 3 2 26_Previous P&amp;L" xfId="14820"/>
    <cellStyle name="Normal 2 2 3 2 27" xfId="3043"/>
    <cellStyle name="Normal 2 2 3 2 27 2" xfId="8510"/>
    <cellStyle name="Normal 2 2 3 2 27_Previous P&amp;L" xfId="13484"/>
    <cellStyle name="Normal 2 2 3 2 28" xfId="3044"/>
    <cellStyle name="Normal 2 2 3 2 28 2" xfId="8511"/>
    <cellStyle name="Normal 2 2 3 2 28_Previous P&amp;L" xfId="14228"/>
    <cellStyle name="Normal 2 2 3 2 29" xfId="3045"/>
    <cellStyle name="Normal 2 2 3 2 29 2" xfId="8512"/>
    <cellStyle name="Normal 2 2 3 2 29_Previous P&amp;L" xfId="16084"/>
    <cellStyle name="Normal 2 2 3 2 3" xfId="3046"/>
    <cellStyle name="Normal 2 2 3 2 3 2" xfId="8513"/>
    <cellStyle name="Normal 2 2 3 2 3_Previous P&amp;L" xfId="16571"/>
    <cellStyle name="Normal 2 2 3 2 30" xfId="3047"/>
    <cellStyle name="Normal 2 2 3 2 30 2" xfId="8514"/>
    <cellStyle name="Normal 2 2 3 2 30_Previous P&amp;L" xfId="12910"/>
    <cellStyle name="Normal 2 2 3 2 31" xfId="3048"/>
    <cellStyle name="Normal 2 2 3 2 31 2" xfId="8515"/>
    <cellStyle name="Normal 2 2 3 2 31_Previous P&amp;L" xfId="16746"/>
    <cellStyle name="Normal 2 2 3 2 32" xfId="3049"/>
    <cellStyle name="Normal 2 2 3 2 32 2" xfId="8516"/>
    <cellStyle name="Normal 2 2 3 2 32_Previous P&amp;L" xfId="12897"/>
    <cellStyle name="Normal 2 2 3 2 33" xfId="3050"/>
    <cellStyle name="Normal 2 2 3 2 33 2" xfId="8517"/>
    <cellStyle name="Normal 2 2 3 2 33_Previous P&amp;L" xfId="17217"/>
    <cellStyle name="Normal 2 2 3 2 34" xfId="3051"/>
    <cellStyle name="Normal 2 2 3 2 34 2" xfId="8518"/>
    <cellStyle name="Normal 2 2 3 2 34_Previous P&amp;L" xfId="15144"/>
    <cellStyle name="Normal 2 2 3 2 35" xfId="3052"/>
    <cellStyle name="Normal 2 2 3 2 35 2" xfId="8519"/>
    <cellStyle name="Normal 2 2 3 2 35_Previous P&amp;L" xfId="13256"/>
    <cellStyle name="Normal 2 2 3 2 36" xfId="3053"/>
    <cellStyle name="Normal 2 2 3 2 36 2" xfId="8520"/>
    <cellStyle name="Normal 2 2 3 2 36_Previous P&amp;L" xfId="16681"/>
    <cellStyle name="Normal 2 2 3 2 37" xfId="3054"/>
    <cellStyle name="Normal 2 2 3 2 37 2" xfId="8521"/>
    <cellStyle name="Normal 2 2 3 2 37_Previous P&amp;L" xfId="15658"/>
    <cellStyle name="Normal 2 2 3 2 38" xfId="3055"/>
    <cellStyle name="Normal 2 2 3 2 38 2" xfId="8522"/>
    <cellStyle name="Normal 2 2 3 2 38_Previous P&amp;L" xfId="13904"/>
    <cellStyle name="Normal 2 2 3 2 39" xfId="3056"/>
    <cellStyle name="Normal 2 2 3 2 39 2" xfId="8523"/>
    <cellStyle name="Normal 2 2 3 2 39_Previous P&amp;L" xfId="15585"/>
    <cellStyle name="Normal 2 2 3 2 4" xfId="3057"/>
    <cellStyle name="Normal 2 2 3 2 4 2" xfId="8524"/>
    <cellStyle name="Normal 2 2 3 2 4_Previous P&amp;L" xfId="12330"/>
    <cellStyle name="Normal 2 2 3 2 40" xfId="3058"/>
    <cellStyle name="Normal 2 2 3 2 40 2" xfId="8525"/>
    <cellStyle name="Normal 2 2 3 2 40_Previous P&amp;L" xfId="15173"/>
    <cellStyle name="Normal 2 2 3 2 41" xfId="3059"/>
    <cellStyle name="Normal 2 2 3 2 41 2" xfId="8526"/>
    <cellStyle name="Normal 2 2 3 2 41_Previous P&amp;L" xfId="15872"/>
    <cellStyle name="Normal 2 2 3 2 42" xfId="3060"/>
    <cellStyle name="Normal 2 2 3 2 42 2" xfId="8527"/>
    <cellStyle name="Normal 2 2 3 2 42_Previous P&amp;L" xfId="14490"/>
    <cellStyle name="Normal 2 2 3 2 43" xfId="3061"/>
    <cellStyle name="Normal 2 2 3 2 43 2" xfId="8528"/>
    <cellStyle name="Normal 2 2 3 2 43_Previous P&amp;L" xfId="15939"/>
    <cellStyle name="Normal 2 2 3 2 44" xfId="3062"/>
    <cellStyle name="Normal 2 2 3 2 44 2" xfId="8529"/>
    <cellStyle name="Normal 2 2 3 2 44_Previous P&amp;L" xfId="17577"/>
    <cellStyle name="Normal 2 2 3 2 45" xfId="3063"/>
    <cellStyle name="Normal 2 2 3 2 45 2" xfId="8530"/>
    <cellStyle name="Normal 2 2 3 2 45_Previous P&amp;L" xfId="16288"/>
    <cellStyle name="Normal 2 2 3 2 46" xfId="3064"/>
    <cellStyle name="Normal 2 2 3 2 46 2" xfId="8531"/>
    <cellStyle name="Normal 2 2 3 2 46_Previous P&amp;L" xfId="13005"/>
    <cellStyle name="Normal 2 2 3 2 47" xfId="3065"/>
    <cellStyle name="Normal 2 2 3 2 47 2" xfId="8532"/>
    <cellStyle name="Normal 2 2 3 2 47_Previous P&amp;L" xfId="14856"/>
    <cellStyle name="Normal 2 2 3 2 48" xfId="3066"/>
    <cellStyle name="Normal 2 2 3 2 48 2" xfId="8533"/>
    <cellStyle name="Normal 2 2 3 2 48_Previous P&amp;L" xfId="15442"/>
    <cellStyle name="Normal 2 2 3 2 49" xfId="3067"/>
    <cellStyle name="Normal 2 2 3 2 49 2" xfId="8534"/>
    <cellStyle name="Normal 2 2 3 2 49_Previous P&amp;L" xfId="16468"/>
    <cellStyle name="Normal 2 2 3 2 5" xfId="3068"/>
    <cellStyle name="Normal 2 2 3 2 5 2" xfId="8535"/>
    <cellStyle name="Normal 2 2 3 2 5_Previous P&amp;L" xfId="17686"/>
    <cellStyle name="Normal 2 2 3 2 50" xfId="3069"/>
    <cellStyle name="Normal 2 2 3 2 50 2" xfId="8536"/>
    <cellStyle name="Normal 2 2 3 2 50_Previous P&amp;L" xfId="16817"/>
    <cellStyle name="Normal 2 2 3 2 51" xfId="3070"/>
    <cellStyle name="Normal 2 2 3 2 51 2" xfId="8537"/>
    <cellStyle name="Normal 2 2 3 2 51_Previous P&amp;L" xfId="13349"/>
    <cellStyle name="Normal 2 2 3 2 52" xfId="3071"/>
    <cellStyle name="Normal 2 2 3 2 52 2" xfId="8538"/>
    <cellStyle name="Normal 2 2 3 2 52_Previous P&amp;L" xfId="16994"/>
    <cellStyle name="Normal 2 2 3 2 53" xfId="3072"/>
    <cellStyle name="Normal 2 2 3 2 53 2" xfId="8539"/>
    <cellStyle name="Normal 2 2 3 2 53_Previous P&amp;L" xfId="16938"/>
    <cellStyle name="Normal 2 2 3 2 54" xfId="3073"/>
    <cellStyle name="Normal 2 2 3 2 54 2" xfId="8540"/>
    <cellStyle name="Normal 2 2 3 2 54_Previous P&amp;L" xfId="16639"/>
    <cellStyle name="Normal 2 2 3 2 55" xfId="3074"/>
    <cellStyle name="Normal 2 2 3 2 55 2" xfId="8541"/>
    <cellStyle name="Normal 2 2 3 2 55_Previous P&amp;L" xfId="15071"/>
    <cellStyle name="Normal 2 2 3 2 56" xfId="3075"/>
    <cellStyle name="Normal 2 2 3 2 56 2" xfId="8542"/>
    <cellStyle name="Normal 2 2 3 2 56_Previous P&amp;L" xfId="13788"/>
    <cellStyle name="Normal 2 2 3 2 57" xfId="3076"/>
    <cellStyle name="Normal 2 2 3 2 57 2" xfId="8543"/>
    <cellStyle name="Normal 2 2 3 2 57_Previous P&amp;L" xfId="16196"/>
    <cellStyle name="Normal 2 2 3 2 58" xfId="3077"/>
    <cellStyle name="Normal 2 2 3 2 58 2" xfId="8544"/>
    <cellStyle name="Normal 2 2 3 2 58_Previous P&amp;L" xfId="17216"/>
    <cellStyle name="Normal 2 2 3 2 59" xfId="3078"/>
    <cellStyle name="Normal 2 2 3 2 59 2" xfId="8545"/>
    <cellStyle name="Normal 2 2 3 2 59_Previous P&amp;L" xfId="13431"/>
    <cellStyle name="Normal 2 2 3 2 6" xfId="3079"/>
    <cellStyle name="Normal 2 2 3 2 6 2" xfId="8546"/>
    <cellStyle name="Normal 2 2 3 2 6_Previous P&amp;L" xfId="13175"/>
    <cellStyle name="Normal 2 2 3 2 60" xfId="3080"/>
    <cellStyle name="Normal 2 2 3 2 60 2" xfId="8547"/>
    <cellStyle name="Normal 2 2 3 2 60_Previous P&amp;L" xfId="14020"/>
    <cellStyle name="Normal 2 2 3 2 61" xfId="3081"/>
    <cellStyle name="Normal 2 2 3 2 61 2" xfId="8548"/>
    <cellStyle name="Normal 2 2 3 2 61_Previous P&amp;L" xfId="15146"/>
    <cellStyle name="Normal 2 2 3 2 62" xfId="3082"/>
    <cellStyle name="Normal 2 2 3 2 62 2" xfId="8549"/>
    <cellStyle name="Normal 2 2 3 2 62_Previous P&amp;L" xfId="17025"/>
    <cellStyle name="Normal 2 2 3 2 63" xfId="3083"/>
    <cellStyle name="Normal 2 2 3 2 63 2" xfId="8550"/>
    <cellStyle name="Normal 2 2 3 2 63_Previous P&amp;L" xfId="15161"/>
    <cellStyle name="Normal 2 2 3 2 64" xfId="3084"/>
    <cellStyle name="Normal 2 2 3 2 64 2" xfId="8551"/>
    <cellStyle name="Normal 2 2 3 2 64_Previous P&amp;L" xfId="15646"/>
    <cellStyle name="Normal 2 2 3 2 65" xfId="3085"/>
    <cellStyle name="Normal 2 2 3 2 65 2" xfId="8552"/>
    <cellStyle name="Normal 2 2 3 2 65_Previous P&amp;L" xfId="13428"/>
    <cellStyle name="Normal 2 2 3 2 66" xfId="3086"/>
    <cellStyle name="Normal 2 2 3 2 66 2" xfId="8553"/>
    <cellStyle name="Normal 2 2 3 2 66_Previous P&amp;L" xfId="15969"/>
    <cellStyle name="Normal 2 2 3 2 67" xfId="3087"/>
    <cellStyle name="Normal 2 2 3 2 67 2" xfId="8554"/>
    <cellStyle name="Normal 2 2 3 2 67_Previous P&amp;L" xfId="14429"/>
    <cellStyle name="Normal 2 2 3 2 68" xfId="3088"/>
    <cellStyle name="Normal 2 2 3 2 68 2" xfId="8555"/>
    <cellStyle name="Normal 2 2 3 2 68_Previous P&amp;L" xfId="17641"/>
    <cellStyle name="Normal 2 2 3 2 69" xfId="3089"/>
    <cellStyle name="Normal 2 2 3 2 69 2" xfId="8556"/>
    <cellStyle name="Normal 2 2 3 2 69_Previous P&amp;L" xfId="15186"/>
    <cellStyle name="Normal 2 2 3 2 7" xfId="3090"/>
    <cellStyle name="Normal 2 2 3 2 7 2" xfId="8557"/>
    <cellStyle name="Normal 2 2 3 2 7_Previous P&amp;L" xfId="13318"/>
    <cellStyle name="Normal 2 2 3 2 70" xfId="3091"/>
    <cellStyle name="Normal 2 2 3 2 70 2" xfId="8558"/>
    <cellStyle name="Normal 2 2 3 2 70_Previous P&amp;L" xfId="13796"/>
    <cellStyle name="Normal 2 2 3 2 8" xfId="3092"/>
    <cellStyle name="Normal 2 2 3 2 8 2" xfId="8559"/>
    <cellStyle name="Normal 2 2 3 2 8_Previous P&amp;L" xfId="15460"/>
    <cellStyle name="Normal 2 2 3 2 9" xfId="3093"/>
    <cellStyle name="Normal 2 2 3 2 9 2" xfId="8560"/>
    <cellStyle name="Normal 2 2 3 2 9_Previous P&amp;L" xfId="15001"/>
    <cellStyle name="Normal 2 2 3 20" xfId="3094"/>
    <cellStyle name="Normal 2 2 3 21" xfId="3095"/>
    <cellStyle name="Normal 2 2 3 22" xfId="3096"/>
    <cellStyle name="Normal 2 2 3 23" xfId="3097"/>
    <cellStyle name="Normal 2 2 3 24" xfId="3098"/>
    <cellStyle name="Normal 2 2 3 25" xfId="3099"/>
    <cellStyle name="Normal 2 2 3 26" xfId="3100"/>
    <cellStyle name="Normal 2 2 3 27" xfId="3101"/>
    <cellStyle name="Normal 2 2 3 28" xfId="3102"/>
    <cellStyle name="Normal 2 2 3 29" xfId="3103"/>
    <cellStyle name="Normal 2 2 3 3" xfId="3104"/>
    <cellStyle name="Normal 2 2 3 3 10" xfId="3105"/>
    <cellStyle name="Normal 2 2 3 3 10 2" xfId="8561"/>
    <cellStyle name="Normal 2 2 3 3 10_Previous P&amp;L" xfId="16891"/>
    <cellStyle name="Normal 2 2 3 3 11" xfId="3106"/>
    <cellStyle name="Normal 2 2 3 3 11 2" xfId="8562"/>
    <cellStyle name="Normal 2 2 3 3 11_Previous P&amp;L" xfId="14006"/>
    <cellStyle name="Normal 2 2 3 3 12" xfId="3107"/>
    <cellStyle name="Normal 2 2 3 3 12 2" xfId="8563"/>
    <cellStyle name="Normal 2 2 3 3 12_Previous P&amp;L" xfId="15058"/>
    <cellStyle name="Normal 2 2 3 3 13" xfId="3108"/>
    <cellStyle name="Normal 2 2 3 3 13 2" xfId="8564"/>
    <cellStyle name="Normal 2 2 3 3 13_Previous P&amp;L" xfId="15830"/>
    <cellStyle name="Normal 2 2 3 3 14" xfId="3109"/>
    <cellStyle name="Normal 2 2 3 3 14 2" xfId="8565"/>
    <cellStyle name="Normal 2 2 3 3 14_Previous P&amp;L" xfId="17131"/>
    <cellStyle name="Normal 2 2 3 3 15" xfId="3110"/>
    <cellStyle name="Normal 2 2 3 3 15 2" xfId="8566"/>
    <cellStyle name="Normal 2 2 3 3 15_Previous P&amp;L" xfId="14454"/>
    <cellStyle name="Normal 2 2 3 3 16" xfId="3111"/>
    <cellStyle name="Normal 2 2 3 3 16 2" xfId="8567"/>
    <cellStyle name="Normal 2 2 3 3 16_Previous P&amp;L" xfId="14582"/>
    <cellStyle name="Normal 2 2 3 3 17" xfId="3112"/>
    <cellStyle name="Normal 2 2 3 3 17 2" xfId="8568"/>
    <cellStyle name="Normal 2 2 3 3 17_Previous P&amp;L" xfId="16966"/>
    <cellStyle name="Normal 2 2 3 3 18" xfId="3113"/>
    <cellStyle name="Normal 2 2 3 3 18 2" xfId="8569"/>
    <cellStyle name="Normal 2 2 3 3 18_Previous P&amp;L" xfId="12401"/>
    <cellStyle name="Normal 2 2 3 3 19" xfId="3114"/>
    <cellStyle name="Normal 2 2 3 3 19 2" xfId="8570"/>
    <cellStyle name="Normal 2 2 3 3 19_Previous P&amp;L" xfId="16115"/>
    <cellStyle name="Normal 2 2 3 3 2" xfId="3115"/>
    <cellStyle name="Normal 2 2 3 3 2 10" xfId="3116"/>
    <cellStyle name="Normal 2 2 3 3 2 11" xfId="3117"/>
    <cellStyle name="Normal 2 2 3 3 2 12" xfId="3118"/>
    <cellStyle name="Normal 2 2 3 3 2 13" xfId="3119"/>
    <cellStyle name="Normal 2 2 3 3 2 14" xfId="3120"/>
    <cellStyle name="Normal 2 2 3 3 2 15" xfId="3121"/>
    <cellStyle name="Normal 2 2 3 3 2 16" xfId="3122"/>
    <cellStyle name="Normal 2 2 3 3 2 17" xfId="3123"/>
    <cellStyle name="Normal 2 2 3 3 2 18" xfId="3124"/>
    <cellStyle name="Normal 2 2 3 3 2 19" xfId="3125"/>
    <cellStyle name="Normal 2 2 3 3 2 2" xfId="3126"/>
    <cellStyle name="Normal 2 2 3 3 2 20" xfId="3127"/>
    <cellStyle name="Normal 2 2 3 3 2 21" xfId="3128"/>
    <cellStyle name="Normal 2 2 3 3 2 22" xfId="3129"/>
    <cellStyle name="Normal 2 2 3 3 2 23" xfId="3130"/>
    <cellStyle name="Normal 2 2 3 3 2 24" xfId="3131"/>
    <cellStyle name="Normal 2 2 3 3 2 25" xfId="3132"/>
    <cellStyle name="Normal 2 2 3 3 2 26" xfId="3133"/>
    <cellStyle name="Normal 2 2 3 3 2 27" xfId="3134"/>
    <cellStyle name="Normal 2 2 3 3 2 28" xfId="3135"/>
    <cellStyle name="Normal 2 2 3 3 2 29" xfId="3136"/>
    <cellStyle name="Normal 2 2 3 3 2 3" xfId="3137"/>
    <cellStyle name="Normal 2 2 3 3 2 30" xfId="3138"/>
    <cellStyle name="Normal 2 2 3 3 2 31" xfId="3139"/>
    <cellStyle name="Normal 2 2 3 3 2 32" xfId="3140"/>
    <cellStyle name="Normal 2 2 3 3 2 33" xfId="3141"/>
    <cellStyle name="Normal 2 2 3 3 2 34" xfId="3142"/>
    <cellStyle name="Normal 2 2 3 3 2 35" xfId="3143"/>
    <cellStyle name="Normal 2 2 3 3 2 36" xfId="3144"/>
    <cellStyle name="Normal 2 2 3 3 2 37" xfId="3145"/>
    <cellStyle name="Normal 2 2 3 3 2 38" xfId="3146"/>
    <cellStyle name="Normal 2 2 3 3 2 39" xfId="3147"/>
    <cellStyle name="Normal 2 2 3 3 2 4" xfId="3148"/>
    <cellStyle name="Normal 2 2 3 3 2 40" xfId="3149"/>
    <cellStyle name="Normal 2 2 3 3 2 41" xfId="3150"/>
    <cellStyle name="Normal 2 2 3 3 2 42" xfId="3151"/>
    <cellStyle name="Normal 2 2 3 3 2 43" xfId="3152"/>
    <cellStyle name="Normal 2 2 3 3 2 44" xfId="3153"/>
    <cellStyle name="Normal 2 2 3 3 2 45" xfId="3154"/>
    <cellStyle name="Normal 2 2 3 3 2 46" xfId="3155"/>
    <cellStyle name="Normal 2 2 3 3 2 47" xfId="3156"/>
    <cellStyle name="Normal 2 2 3 3 2 48" xfId="3157"/>
    <cellStyle name="Normal 2 2 3 3 2 49" xfId="3158"/>
    <cellStyle name="Normal 2 2 3 3 2 5" xfId="3159"/>
    <cellStyle name="Normal 2 2 3 3 2 50" xfId="3160"/>
    <cellStyle name="Normal 2 2 3 3 2 51" xfId="3161"/>
    <cellStyle name="Normal 2 2 3 3 2 52" xfId="3162"/>
    <cellStyle name="Normal 2 2 3 3 2 53" xfId="3163"/>
    <cellStyle name="Normal 2 2 3 3 2 54" xfId="3164"/>
    <cellStyle name="Normal 2 2 3 3 2 55" xfId="3165"/>
    <cellStyle name="Normal 2 2 3 3 2 56" xfId="3166"/>
    <cellStyle name="Normal 2 2 3 3 2 57" xfId="3167"/>
    <cellStyle name="Normal 2 2 3 3 2 58" xfId="3168"/>
    <cellStyle name="Normal 2 2 3 3 2 59" xfId="3169"/>
    <cellStyle name="Normal 2 2 3 3 2 6" xfId="3170"/>
    <cellStyle name="Normal 2 2 3 3 2 60" xfId="3171"/>
    <cellStyle name="Normal 2 2 3 3 2 61" xfId="3172"/>
    <cellStyle name="Normal 2 2 3 3 2 62" xfId="3173"/>
    <cellStyle name="Normal 2 2 3 3 2 63" xfId="3174"/>
    <cellStyle name="Normal 2 2 3 3 2 64" xfId="3175"/>
    <cellStyle name="Normal 2 2 3 3 2 65" xfId="3176"/>
    <cellStyle name="Normal 2 2 3 3 2 66" xfId="3177"/>
    <cellStyle name="Normal 2 2 3 3 2 67" xfId="3178"/>
    <cellStyle name="Normal 2 2 3 3 2 68" xfId="3179"/>
    <cellStyle name="Normal 2 2 3 3 2 69" xfId="8571"/>
    <cellStyle name="Normal 2 2 3 3 2 7" xfId="3180"/>
    <cellStyle name="Normal 2 2 3 3 2 8" xfId="3181"/>
    <cellStyle name="Normal 2 2 3 3 2 9" xfId="3182"/>
    <cellStyle name="Normal 2 2 3 3 2_Previous P&amp;L" xfId="14910"/>
    <cellStyle name="Normal 2 2 3 3 20" xfId="3183"/>
    <cellStyle name="Normal 2 2 3 3 20 2" xfId="8572"/>
    <cellStyle name="Normal 2 2 3 3 20_Previous P&amp;L" xfId="12795"/>
    <cellStyle name="Normal 2 2 3 3 21" xfId="3184"/>
    <cellStyle name="Normal 2 2 3 3 21 2" xfId="8573"/>
    <cellStyle name="Normal 2 2 3 3 21_Previous P&amp;L" xfId="14066"/>
    <cellStyle name="Normal 2 2 3 3 22" xfId="3185"/>
    <cellStyle name="Normal 2 2 3 3 22 2" xfId="8574"/>
    <cellStyle name="Normal 2 2 3 3 22_Previous P&amp;L" xfId="12812"/>
    <cellStyle name="Normal 2 2 3 3 23" xfId="3186"/>
    <cellStyle name="Normal 2 2 3 3 23 2" xfId="8575"/>
    <cellStyle name="Normal 2 2 3 3 23_Previous P&amp;L" xfId="14366"/>
    <cellStyle name="Normal 2 2 3 3 24" xfId="3187"/>
    <cellStyle name="Normal 2 2 3 3 24 2" xfId="8576"/>
    <cellStyle name="Normal 2 2 3 3 24_Previous P&amp;L" xfId="16454"/>
    <cellStyle name="Normal 2 2 3 3 25" xfId="3188"/>
    <cellStyle name="Normal 2 2 3 3 25 2" xfId="8577"/>
    <cellStyle name="Normal 2 2 3 3 25_Previous P&amp;L" xfId="12418"/>
    <cellStyle name="Normal 2 2 3 3 26" xfId="3189"/>
    <cellStyle name="Normal 2 2 3 3 26 2" xfId="8578"/>
    <cellStyle name="Normal 2 2 3 3 26_Previous P&amp;L" xfId="12416"/>
    <cellStyle name="Normal 2 2 3 3 27" xfId="3190"/>
    <cellStyle name="Normal 2 2 3 3 27 2" xfId="8579"/>
    <cellStyle name="Normal 2 2 3 3 27_Previous P&amp;L" xfId="13453"/>
    <cellStyle name="Normal 2 2 3 3 28" xfId="3191"/>
    <cellStyle name="Normal 2 2 3 3 28 2" xfId="8580"/>
    <cellStyle name="Normal 2 2 3 3 28_Previous P&amp;L" xfId="17841"/>
    <cellStyle name="Normal 2 2 3 3 29" xfId="3192"/>
    <cellStyle name="Normal 2 2 3 3 29 2" xfId="8581"/>
    <cellStyle name="Normal 2 2 3 3 29_Previous P&amp;L" xfId="14391"/>
    <cellStyle name="Normal 2 2 3 3 3" xfId="3193"/>
    <cellStyle name="Normal 2 2 3 3 3 2" xfId="8582"/>
    <cellStyle name="Normal 2 2 3 3 3_Previous P&amp;L" xfId="17785"/>
    <cellStyle name="Normal 2 2 3 3 30" xfId="3194"/>
    <cellStyle name="Normal 2 2 3 3 30 2" xfId="8583"/>
    <cellStyle name="Normal 2 2 3 3 30_Previous P&amp;L" xfId="15359"/>
    <cellStyle name="Normal 2 2 3 3 31" xfId="3195"/>
    <cellStyle name="Normal 2 2 3 3 31 2" xfId="8584"/>
    <cellStyle name="Normal 2 2 3 3 31_Previous P&amp;L" xfId="15509"/>
    <cellStyle name="Normal 2 2 3 3 32" xfId="3196"/>
    <cellStyle name="Normal 2 2 3 3 32 2" xfId="8585"/>
    <cellStyle name="Normal 2 2 3 3 32_Previous P&amp;L" xfId="13945"/>
    <cellStyle name="Normal 2 2 3 3 33" xfId="3197"/>
    <cellStyle name="Normal 2 2 3 3 33 2" xfId="8586"/>
    <cellStyle name="Normal 2 2 3 3 33_Previous P&amp;L" xfId="15787"/>
    <cellStyle name="Normal 2 2 3 3 34" xfId="3198"/>
    <cellStyle name="Normal 2 2 3 3 34 2" xfId="8587"/>
    <cellStyle name="Normal 2 2 3 3 34_Previous P&amp;L" xfId="15584"/>
    <cellStyle name="Normal 2 2 3 3 35" xfId="3199"/>
    <cellStyle name="Normal 2 2 3 3 35 2" xfId="8588"/>
    <cellStyle name="Normal 2 2 3 3 35_Previous P&amp;L" xfId="15362"/>
    <cellStyle name="Normal 2 2 3 3 36" xfId="3200"/>
    <cellStyle name="Normal 2 2 3 3 36 2" xfId="8589"/>
    <cellStyle name="Normal 2 2 3 3 36_Previous P&amp;L" xfId="17894"/>
    <cellStyle name="Normal 2 2 3 3 37" xfId="3201"/>
    <cellStyle name="Normal 2 2 3 3 37 2" xfId="8590"/>
    <cellStyle name="Normal 2 2 3 3 37_Previous P&amp;L" xfId="14982"/>
    <cellStyle name="Normal 2 2 3 3 38" xfId="3202"/>
    <cellStyle name="Normal 2 2 3 3 38 2" xfId="8591"/>
    <cellStyle name="Normal 2 2 3 3 38_Previous P&amp;L" xfId="15979"/>
    <cellStyle name="Normal 2 2 3 3 39" xfId="3203"/>
    <cellStyle name="Normal 2 2 3 3 39 2" xfId="8592"/>
    <cellStyle name="Normal 2 2 3 3 39_Previous P&amp;L" xfId="17129"/>
    <cellStyle name="Normal 2 2 3 3 4" xfId="3204"/>
    <cellStyle name="Normal 2 2 3 3 4 2" xfId="8593"/>
    <cellStyle name="Normal 2 2 3 3 4_Previous P&amp;L" xfId="17149"/>
    <cellStyle name="Normal 2 2 3 3 40" xfId="3205"/>
    <cellStyle name="Normal 2 2 3 3 40 2" xfId="8594"/>
    <cellStyle name="Normal 2 2 3 3 40_Previous P&amp;L" xfId="17598"/>
    <cellStyle name="Normal 2 2 3 3 41" xfId="3206"/>
    <cellStyle name="Normal 2 2 3 3 41 2" xfId="8595"/>
    <cellStyle name="Normal 2 2 3 3 41_Previous P&amp;L" xfId="15526"/>
    <cellStyle name="Normal 2 2 3 3 42" xfId="3207"/>
    <cellStyle name="Normal 2 2 3 3 42 2" xfId="8596"/>
    <cellStyle name="Normal 2 2 3 3 42_Previous P&amp;L" xfId="12516"/>
    <cellStyle name="Normal 2 2 3 3 43" xfId="3208"/>
    <cellStyle name="Normal 2 2 3 3 43 2" xfId="8597"/>
    <cellStyle name="Normal 2 2 3 3 43_Previous P&amp;L" xfId="16440"/>
    <cellStyle name="Normal 2 2 3 3 44" xfId="3209"/>
    <cellStyle name="Normal 2 2 3 3 44 2" xfId="8598"/>
    <cellStyle name="Normal 2 2 3 3 44_Previous P&amp;L" xfId="13686"/>
    <cellStyle name="Normal 2 2 3 3 45" xfId="3210"/>
    <cellStyle name="Normal 2 2 3 3 45 2" xfId="8599"/>
    <cellStyle name="Normal 2 2 3 3 45_Previous P&amp;L" xfId="13880"/>
    <cellStyle name="Normal 2 2 3 3 46" xfId="3211"/>
    <cellStyle name="Normal 2 2 3 3 46 2" xfId="8600"/>
    <cellStyle name="Normal 2 2 3 3 46_Previous P&amp;L" xfId="15197"/>
    <cellStyle name="Normal 2 2 3 3 47" xfId="3212"/>
    <cellStyle name="Normal 2 2 3 3 47 2" xfId="8601"/>
    <cellStyle name="Normal 2 2 3 3 47_Previous P&amp;L" xfId="16340"/>
    <cellStyle name="Normal 2 2 3 3 48" xfId="3213"/>
    <cellStyle name="Normal 2 2 3 3 48 2" xfId="8602"/>
    <cellStyle name="Normal 2 2 3 3 48_Previous P&amp;L" xfId="12685"/>
    <cellStyle name="Normal 2 2 3 3 49" xfId="3214"/>
    <cellStyle name="Normal 2 2 3 3 49 2" xfId="8603"/>
    <cellStyle name="Normal 2 2 3 3 49_Previous P&amp;L" xfId="14798"/>
    <cellStyle name="Normal 2 2 3 3 5" xfId="3215"/>
    <cellStyle name="Normal 2 2 3 3 5 2" xfId="8604"/>
    <cellStyle name="Normal 2 2 3 3 5_Previous P&amp;L" xfId="15470"/>
    <cellStyle name="Normal 2 2 3 3 50" xfId="3216"/>
    <cellStyle name="Normal 2 2 3 3 50 2" xfId="8605"/>
    <cellStyle name="Normal 2 2 3 3 50_Previous P&amp;L" xfId="16937"/>
    <cellStyle name="Normal 2 2 3 3 51" xfId="3217"/>
    <cellStyle name="Normal 2 2 3 3 51 2" xfId="8606"/>
    <cellStyle name="Normal 2 2 3 3 51_Previous P&amp;L" xfId="16205"/>
    <cellStyle name="Normal 2 2 3 3 52" xfId="3218"/>
    <cellStyle name="Normal 2 2 3 3 52 2" xfId="8607"/>
    <cellStyle name="Normal 2 2 3 3 52_Previous P&amp;L" xfId="13994"/>
    <cellStyle name="Normal 2 2 3 3 53" xfId="3219"/>
    <cellStyle name="Normal 2 2 3 3 53 2" xfId="8608"/>
    <cellStyle name="Normal 2 2 3 3 53_Previous P&amp;L" xfId="17743"/>
    <cellStyle name="Normal 2 2 3 3 54" xfId="3220"/>
    <cellStyle name="Normal 2 2 3 3 54 2" xfId="8609"/>
    <cellStyle name="Normal 2 2 3 3 54_Previous P&amp;L" xfId="13405"/>
    <cellStyle name="Normal 2 2 3 3 55" xfId="3221"/>
    <cellStyle name="Normal 2 2 3 3 55 2" xfId="8610"/>
    <cellStyle name="Normal 2 2 3 3 55_Previous P&amp;L" xfId="15380"/>
    <cellStyle name="Normal 2 2 3 3 56" xfId="3222"/>
    <cellStyle name="Normal 2 2 3 3 56 2" xfId="8611"/>
    <cellStyle name="Normal 2 2 3 3 56_Previous P&amp;L" xfId="15152"/>
    <cellStyle name="Normal 2 2 3 3 57" xfId="3223"/>
    <cellStyle name="Normal 2 2 3 3 57 2" xfId="8612"/>
    <cellStyle name="Normal 2 2 3 3 57_Previous P&amp;L" xfId="13284"/>
    <cellStyle name="Normal 2 2 3 3 58" xfId="3224"/>
    <cellStyle name="Normal 2 2 3 3 58 2" xfId="8613"/>
    <cellStyle name="Normal 2 2 3 3 58_Previous P&amp;L" xfId="17342"/>
    <cellStyle name="Normal 2 2 3 3 59" xfId="3225"/>
    <cellStyle name="Normal 2 2 3 3 59 2" xfId="8614"/>
    <cellStyle name="Normal 2 2 3 3 59_Previous P&amp;L" xfId="15767"/>
    <cellStyle name="Normal 2 2 3 3 6" xfId="3226"/>
    <cellStyle name="Normal 2 2 3 3 6 2" xfId="8615"/>
    <cellStyle name="Normal 2 2 3 3 6_Previous P&amp;L" xfId="14424"/>
    <cellStyle name="Normal 2 2 3 3 60" xfId="3227"/>
    <cellStyle name="Normal 2 2 3 3 60 2" xfId="8616"/>
    <cellStyle name="Normal 2 2 3 3 60_Previous P&amp;L" xfId="17067"/>
    <cellStyle name="Normal 2 2 3 3 61" xfId="3228"/>
    <cellStyle name="Normal 2 2 3 3 61 2" xfId="8617"/>
    <cellStyle name="Normal 2 2 3 3 61_Previous P&amp;L" xfId="14434"/>
    <cellStyle name="Normal 2 2 3 3 62" xfId="3229"/>
    <cellStyle name="Normal 2 2 3 3 62 2" xfId="8618"/>
    <cellStyle name="Normal 2 2 3 3 62_Previous P&amp;L" xfId="16776"/>
    <cellStyle name="Normal 2 2 3 3 63" xfId="3230"/>
    <cellStyle name="Normal 2 2 3 3 63 2" xfId="8619"/>
    <cellStyle name="Normal 2 2 3 3 63_Previous P&amp;L" xfId="14950"/>
    <cellStyle name="Normal 2 2 3 3 64" xfId="3231"/>
    <cellStyle name="Normal 2 2 3 3 64 2" xfId="8620"/>
    <cellStyle name="Normal 2 2 3 3 64_Previous P&amp;L" xfId="16199"/>
    <cellStyle name="Normal 2 2 3 3 65" xfId="3232"/>
    <cellStyle name="Normal 2 2 3 3 65 2" xfId="8621"/>
    <cellStyle name="Normal 2 2 3 3 65_Previous P&amp;L" xfId="17640"/>
    <cellStyle name="Normal 2 2 3 3 66" xfId="3233"/>
    <cellStyle name="Normal 2 2 3 3 66 2" xfId="8622"/>
    <cellStyle name="Normal 2 2 3 3 66_Previous P&amp;L" xfId="13252"/>
    <cellStyle name="Normal 2 2 3 3 67" xfId="3234"/>
    <cellStyle name="Normal 2 2 3 3 67 2" xfId="8623"/>
    <cellStyle name="Normal 2 2 3 3 67_Previous P&amp;L" xfId="12616"/>
    <cellStyle name="Normal 2 2 3 3 68" xfId="3235"/>
    <cellStyle name="Normal 2 2 3 3 68 2" xfId="8624"/>
    <cellStyle name="Normal 2 2 3 3 68_Previous P&amp;L" xfId="13936"/>
    <cellStyle name="Normal 2 2 3 3 7" xfId="3236"/>
    <cellStyle name="Normal 2 2 3 3 7 2" xfId="8625"/>
    <cellStyle name="Normal 2 2 3 3 7_Previous P&amp;L" xfId="13558"/>
    <cellStyle name="Normal 2 2 3 3 8" xfId="3237"/>
    <cellStyle name="Normal 2 2 3 3 8 2" xfId="8626"/>
    <cellStyle name="Normal 2 2 3 3 8_Previous P&amp;L" xfId="14397"/>
    <cellStyle name="Normal 2 2 3 3 9" xfId="3238"/>
    <cellStyle name="Normal 2 2 3 3 9 2" xfId="8627"/>
    <cellStyle name="Normal 2 2 3 3 9_Previous P&amp;L" xfId="13599"/>
    <cellStyle name="Normal 2 2 3 30" xfId="3239"/>
    <cellStyle name="Normal 2 2 3 31" xfId="3240"/>
    <cellStyle name="Normal 2 2 3 32" xfId="3241"/>
    <cellStyle name="Normal 2 2 3 33" xfId="3242"/>
    <cellStyle name="Normal 2 2 3 34" xfId="3243"/>
    <cellStyle name="Normal 2 2 3 35" xfId="3244"/>
    <cellStyle name="Normal 2 2 3 36" xfId="3245"/>
    <cellStyle name="Normal 2 2 3 37" xfId="3246"/>
    <cellStyle name="Normal 2 2 3 38" xfId="3247"/>
    <cellStyle name="Normal 2 2 3 39" xfId="3248"/>
    <cellStyle name="Normal 2 2 3 4" xfId="3249"/>
    <cellStyle name="Normal 2 2 3 40" xfId="3250"/>
    <cellStyle name="Normal 2 2 3 41" xfId="3251"/>
    <cellStyle name="Normal 2 2 3 42" xfId="3252"/>
    <cellStyle name="Normal 2 2 3 43" xfId="3253"/>
    <cellStyle name="Normal 2 2 3 44" xfId="3254"/>
    <cellStyle name="Normal 2 2 3 45" xfId="3255"/>
    <cellStyle name="Normal 2 2 3 46" xfId="3256"/>
    <cellStyle name="Normal 2 2 3 47" xfId="3257"/>
    <cellStyle name="Normal 2 2 3 48" xfId="3258"/>
    <cellStyle name="Normal 2 2 3 49" xfId="3259"/>
    <cellStyle name="Normal 2 2 3 5" xfId="3260"/>
    <cellStyle name="Normal 2 2 3 50" xfId="3261"/>
    <cellStyle name="Normal 2 2 3 51" xfId="3262"/>
    <cellStyle name="Normal 2 2 3 52" xfId="3263"/>
    <cellStyle name="Normal 2 2 3 53" xfId="3264"/>
    <cellStyle name="Normal 2 2 3 54" xfId="3265"/>
    <cellStyle name="Normal 2 2 3 55" xfId="3266"/>
    <cellStyle name="Normal 2 2 3 56" xfId="3267"/>
    <cellStyle name="Normal 2 2 3 57" xfId="3268"/>
    <cellStyle name="Normal 2 2 3 58" xfId="3269"/>
    <cellStyle name="Normal 2 2 3 59" xfId="3270"/>
    <cellStyle name="Normal 2 2 3 6" xfId="3271"/>
    <cellStyle name="Normal 2 2 3 60" xfId="3272"/>
    <cellStyle name="Normal 2 2 3 61" xfId="3273"/>
    <cellStyle name="Normal 2 2 3 62" xfId="3274"/>
    <cellStyle name="Normal 2 2 3 63" xfId="3275"/>
    <cellStyle name="Normal 2 2 3 64" xfId="3276"/>
    <cellStyle name="Normal 2 2 3 65" xfId="3277"/>
    <cellStyle name="Normal 2 2 3 66" xfId="3278"/>
    <cellStyle name="Normal 2 2 3 67" xfId="3279"/>
    <cellStyle name="Normal 2 2 3 68" xfId="3280"/>
    <cellStyle name="Normal 2 2 3 69" xfId="3281"/>
    <cellStyle name="Normal 2 2 3 7" xfId="3282"/>
    <cellStyle name="Normal 2 2 3 70" xfId="3283"/>
    <cellStyle name="Normal 2 2 3 71" xfId="8628"/>
    <cellStyle name="Normal 2 2 3 8" xfId="3284"/>
    <cellStyle name="Normal 2 2 3 9" xfId="3285"/>
    <cellStyle name="Normal 2 2 3_Previous P&amp;L" xfId="14771"/>
    <cellStyle name="Normal 2 2 30" xfId="3286"/>
    <cellStyle name="Normal 2 2 30 2" xfId="8629"/>
    <cellStyle name="Normal 2 2 30_Previous P&amp;L" xfId="13383"/>
    <cellStyle name="Normal 2 2 31" xfId="3287"/>
    <cellStyle name="Normal 2 2 31 2" xfId="8630"/>
    <cellStyle name="Normal 2 2 31_Previous P&amp;L" xfId="15765"/>
    <cellStyle name="Normal 2 2 32" xfId="3288"/>
    <cellStyle name="Normal 2 2 32 2" xfId="8631"/>
    <cellStyle name="Normal 2 2 32_Previous P&amp;L" xfId="15033"/>
    <cellStyle name="Normal 2 2 33" xfId="3289"/>
    <cellStyle name="Normal 2 2 33 2" xfId="8632"/>
    <cellStyle name="Normal 2 2 33_Previous P&amp;L" xfId="17859"/>
    <cellStyle name="Normal 2 2 34" xfId="3290"/>
    <cellStyle name="Normal 2 2 34 2" xfId="8633"/>
    <cellStyle name="Normal 2 2 34_Previous P&amp;L" xfId="14893"/>
    <cellStyle name="Normal 2 2 35" xfId="3291"/>
    <cellStyle name="Normal 2 2 35 2" xfId="8634"/>
    <cellStyle name="Normal 2 2 35_Previous P&amp;L" xfId="14247"/>
    <cellStyle name="Normal 2 2 36" xfId="3292"/>
    <cellStyle name="Normal 2 2 36 2" xfId="8635"/>
    <cellStyle name="Normal 2 2 36_Previous P&amp;L" xfId="14388"/>
    <cellStyle name="Normal 2 2 37" xfId="3293"/>
    <cellStyle name="Normal 2 2 37 2" xfId="8636"/>
    <cellStyle name="Normal 2 2 37_Previous P&amp;L" xfId="13831"/>
    <cellStyle name="Normal 2 2 38" xfId="3294"/>
    <cellStyle name="Normal 2 2 38 2" xfId="8637"/>
    <cellStyle name="Normal 2 2 38_Previous P&amp;L" xfId="14376"/>
    <cellStyle name="Normal 2 2 39" xfId="3295"/>
    <cellStyle name="Normal 2 2 39 2" xfId="8638"/>
    <cellStyle name="Normal 2 2 39_Previous P&amp;L" xfId="15041"/>
    <cellStyle name="Normal 2 2 4" xfId="3296"/>
    <cellStyle name="Normal 2 2 4 10" xfId="3297"/>
    <cellStyle name="Normal 2 2 4 11" xfId="3298"/>
    <cellStyle name="Normal 2 2 4 12" xfId="3299"/>
    <cellStyle name="Normal 2 2 4 13" xfId="3300"/>
    <cellStyle name="Normal 2 2 4 14" xfId="3301"/>
    <cellStyle name="Normal 2 2 4 15" xfId="3302"/>
    <cellStyle name="Normal 2 2 4 16" xfId="3303"/>
    <cellStyle name="Normal 2 2 4 17" xfId="3304"/>
    <cellStyle name="Normal 2 2 4 18" xfId="3305"/>
    <cellStyle name="Normal 2 2 4 19" xfId="3306"/>
    <cellStyle name="Normal 2 2 4 2" xfId="3307"/>
    <cellStyle name="Normal 2 2 4 2 10" xfId="3308"/>
    <cellStyle name="Normal 2 2 4 2 10 2" xfId="8639"/>
    <cellStyle name="Normal 2 2 4 2 10_Previous P&amp;L" xfId="16936"/>
    <cellStyle name="Normal 2 2 4 2 11" xfId="3309"/>
    <cellStyle name="Normal 2 2 4 2 11 2" xfId="8640"/>
    <cellStyle name="Normal 2 2 4 2 11_Previous P&amp;L" xfId="14055"/>
    <cellStyle name="Normal 2 2 4 2 12" xfId="3310"/>
    <cellStyle name="Normal 2 2 4 2 12 2" xfId="8641"/>
    <cellStyle name="Normal 2 2 4 2 12_Previous P&amp;L" xfId="15094"/>
    <cellStyle name="Normal 2 2 4 2 13" xfId="3311"/>
    <cellStyle name="Normal 2 2 4 2 13 2" xfId="8642"/>
    <cellStyle name="Normal 2 2 4 2 13_Previous P&amp;L" xfId="15819"/>
    <cellStyle name="Normal 2 2 4 2 14" xfId="3312"/>
    <cellStyle name="Normal 2 2 4 2 14 2" xfId="8643"/>
    <cellStyle name="Normal 2 2 4 2 14_Previous P&amp;L" xfId="17035"/>
    <cellStyle name="Normal 2 2 4 2 15" xfId="3313"/>
    <cellStyle name="Normal 2 2 4 2 15 2" xfId="8644"/>
    <cellStyle name="Normal 2 2 4 2 15_Previous P&amp;L" xfId="14158"/>
    <cellStyle name="Normal 2 2 4 2 16" xfId="3314"/>
    <cellStyle name="Normal 2 2 4 2 16 2" xfId="8645"/>
    <cellStyle name="Normal 2 2 4 2 16_Previous P&amp;L" xfId="16647"/>
    <cellStyle name="Normal 2 2 4 2 17" xfId="3315"/>
    <cellStyle name="Normal 2 2 4 2 17 2" xfId="8646"/>
    <cellStyle name="Normal 2 2 4 2 17_Previous P&amp;L" xfId="14204"/>
    <cellStyle name="Normal 2 2 4 2 18" xfId="3316"/>
    <cellStyle name="Normal 2 2 4 2 18 2" xfId="8647"/>
    <cellStyle name="Normal 2 2 4 2 18_Previous P&amp;L" xfId="14701"/>
    <cellStyle name="Normal 2 2 4 2 19" xfId="3317"/>
    <cellStyle name="Normal 2 2 4 2 19 2" xfId="8648"/>
    <cellStyle name="Normal 2 2 4 2 19_Previous P&amp;L" xfId="16882"/>
    <cellStyle name="Normal 2 2 4 2 2" xfId="3318"/>
    <cellStyle name="Normal 2 2 4 2 2 2" xfId="8649"/>
    <cellStyle name="Normal 2 2 4 2 2_Previous P&amp;L" xfId="14751"/>
    <cellStyle name="Normal 2 2 4 2 20" xfId="3319"/>
    <cellStyle name="Normal 2 2 4 2 20 2" xfId="8650"/>
    <cellStyle name="Normal 2 2 4 2 20_Previous P&amp;L" xfId="17707"/>
    <cellStyle name="Normal 2 2 4 2 21" xfId="3320"/>
    <cellStyle name="Normal 2 2 4 2 21 2" xfId="8651"/>
    <cellStyle name="Normal 2 2 4 2 21_Previous P&amp;L" xfId="16781"/>
    <cellStyle name="Normal 2 2 4 2 22" xfId="3321"/>
    <cellStyle name="Normal 2 2 4 2 22 2" xfId="8652"/>
    <cellStyle name="Normal 2 2 4 2 22_Previous P&amp;L" xfId="15027"/>
    <cellStyle name="Normal 2 2 4 2 23" xfId="3322"/>
    <cellStyle name="Normal 2 2 4 2 23 2" xfId="8653"/>
    <cellStyle name="Normal 2 2 4 2 23_Previous P&amp;L" xfId="15485"/>
    <cellStyle name="Normal 2 2 4 2 24" xfId="3323"/>
    <cellStyle name="Normal 2 2 4 2 24 2" xfId="8654"/>
    <cellStyle name="Normal 2 2 4 2 24_Previous P&amp;L" xfId="15583"/>
    <cellStyle name="Normal 2 2 4 2 25" xfId="3324"/>
    <cellStyle name="Normal 2 2 4 2 25 2" xfId="8655"/>
    <cellStyle name="Normal 2 2 4 2 25_Previous P&amp;L" xfId="17472"/>
    <cellStyle name="Normal 2 2 4 2 26" xfId="3325"/>
    <cellStyle name="Normal 2 2 4 2 26 2" xfId="8656"/>
    <cellStyle name="Normal 2 2 4 2 26_Previous P&amp;L" xfId="13218"/>
    <cellStyle name="Normal 2 2 4 2 27" xfId="3326"/>
    <cellStyle name="Normal 2 2 4 2 27 2" xfId="8657"/>
    <cellStyle name="Normal 2 2 4 2 27_Previous P&amp;L" xfId="14878"/>
    <cellStyle name="Normal 2 2 4 2 28" xfId="3327"/>
    <cellStyle name="Normal 2 2 4 2 28 2" xfId="8658"/>
    <cellStyle name="Normal 2 2 4 2 28_Previous P&amp;L" xfId="13238"/>
    <cellStyle name="Normal 2 2 4 2 29" xfId="3328"/>
    <cellStyle name="Normal 2 2 4 2 29 2" xfId="8659"/>
    <cellStyle name="Normal 2 2 4 2 29_Previous P&amp;L" xfId="13680"/>
    <cellStyle name="Normal 2 2 4 2 3" xfId="3329"/>
    <cellStyle name="Normal 2 2 4 2 3 2" xfId="8660"/>
    <cellStyle name="Normal 2 2 4 2 3_Previous P&amp;L" xfId="14183"/>
    <cellStyle name="Normal 2 2 4 2 30" xfId="3330"/>
    <cellStyle name="Normal 2 2 4 2 30 2" xfId="8661"/>
    <cellStyle name="Normal 2 2 4 2 30_Previous P&amp;L" xfId="16866"/>
    <cellStyle name="Normal 2 2 4 2 31" xfId="3331"/>
    <cellStyle name="Normal 2 2 4 2 31 2" xfId="8662"/>
    <cellStyle name="Normal 2 2 4 2 31_Previous P&amp;L" xfId="13086"/>
    <cellStyle name="Normal 2 2 4 2 32" xfId="3332"/>
    <cellStyle name="Normal 2 2 4 2 32 2" xfId="8663"/>
    <cellStyle name="Normal 2 2 4 2 32_Previous P&amp;L" xfId="17673"/>
    <cellStyle name="Normal 2 2 4 2 33" xfId="3333"/>
    <cellStyle name="Normal 2 2 4 2 33 2" xfId="8664"/>
    <cellStyle name="Normal 2 2 4 2 33_Previous P&amp;L" xfId="17074"/>
    <cellStyle name="Normal 2 2 4 2 34" xfId="3334"/>
    <cellStyle name="Normal 2 2 4 2 34 2" xfId="8665"/>
    <cellStyle name="Normal 2 2 4 2 34_Previous P&amp;L" xfId="15860"/>
    <cellStyle name="Normal 2 2 4 2 35" xfId="3335"/>
    <cellStyle name="Normal 2 2 4 2 35 2" xfId="8666"/>
    <cellStyle name="Normal 2 2 4 2 35_Previous P&amp;L" xfId="17687"/>
    <cellStyle name="Normal 2 2 4 2 36" xfId="3336"/>
    <cellStyle name="Normal 2 2 4 2 36 2" xfId="8667"/>
    <cellStyle name="Normal 2 2 4 2 36_Previous P&amp;L" xfId="16840"/>
    <cellStyle name="Normal 2 2 4 2 37" xfId="3337"/>
    <cellStyle name="Normal 2 2 4 2 37 2" xfId="8668"/>
    <cellStyle name="Normal 2 2 4 2 37_Previous P&amp;L" xfId="17528"/>
    <cellStyle name="Normal 2 2 4 2 38" xfId="3338"/>
    <cellStyle name="Normal 2 2 4 2 38 2" xfId="8669"/>
    <cellStyle name="Normal 2 2 4 2 38_Previous P&amp;L" xfId="14667"/>
    <cellStyle name="Normal 2 2 4 2 39" xfId="3339"/>
    <cellStyle name="Normal 2 2 4 2 39 2" xfId="8670"/>
    <cellStyle name="Normal 2 2 4 2 39_Previous P&amp;L" xfId="14909"/>
    <cellStyle name="Normal 2 2 4 2 4" xfId="3340"/>
    <cellStyle name="Normal 2 2 4 2 4 2" xfId="8671"/>
    <cellStyle name="Normal 2 2 4 2 4_Previous P&amp;L" xfId="14564"/>
    <cellStyle name="Normal 2 2 4 2 40" xfId="3341"/>
    <cellStyle name="Normal 2 2 4 2 40 2" xfId="8672"/>
    <cellStyle name="Normal 2 2 4 2 40_Previous P&amp;L" xfId="14739"/>
    <cellStyle name="Normal 2 2 4 2 41" xfId="3342"/>
    <cellStyle name="Normal 2 2 4 2 41 2" xfId="8673"/>
    <cellStyle name="Normal 2 2 4 2 41_Previous P&amp;L" xfId="14440"/>
    <cellStyle name="Normal 2 2 4 2 42" xfId="3343"/>
    <cellStyle name="Normal 2 2 4 2 42 2" xfId="8674"/>
    <cellStyle name="Normal 2 2 4 2 42_Previous P&amp;L" xfId="15256"/>
    <cellStyle name="Normal 2 2 4 2 43" xfId="3344"/>
    <cellStyle name="Normal 2 2 4 2 43 2" xfId="8675"/>
    <cellStyle name="Normal 2 2 4 2 43_Previous P&amp;L" xfId="16127"/>
    <cellStyle name="Normal 2 2 4 2 44" xfId="3345"/>
    <cellStyle name="Normal 2 2 4 2 44 2" xfId="8676"/>
    <cellStyle name="Normal 2 2 4 2 44_Previous P&amp;L" xfId="17004"/>
    <cellStyle name="Normal 2 2 4 2 45" xfId="3346"/>
    <cellStyle name="Normal 2 2 4 2 45 2" xfId="8677"/>
    <cellStyle name="Normal 2 2 4 2 45_Previous P&amp;L" xfId="14549"/>
    <cellStyle name="Normal 2 2 4 2 46" xfId="3347"/>
    <cellStyle name="Normal 2 2 4 2 46 2" xfId="8678"/>
    <cellStyle name="Normal 2 2 4 2 46_Previous P&amp;L" xfId="16228"/>
    <cellStyle name="Normal 2 2 4 2 47" xfId="3348"/>
    <cellStyle name="Normal 2 2 4 2 47 2" xfId="8679"/>
    <cellStyle name="Normal 2 2 4 2 47_Previous P&amp;L" xfId="15373"/>
    <cellStyle name="Normal 2 2 4 2 48" xfId="3349"/>
    <cellStyle name="Normal 2 2 4 2 48 2" xfId="8680"/>
    <cellStyle name="Normal 2 2 4 2 48_Previous P&amp;L" xfId="17318"/>
    <cellStyle name="Normal 2 2 4 2 49" xfId="3350"/>
    <cellStyle name="Normal 2 2 4 2 49 2" xfId="8681"/>
    <cellStyle name="Normal 2 2 4 2 49_Previous P&amp;L" xfId="16253"/>
    <cellStyle name="Normal 2 2 4 2 5" xfId="3351"/>
    <cellStyle name="Normal 2 2 4 2 5 2" xfId="8682"/>
    <cellStyle name="Normal 2 2 4 2 5_Previous P&amp;L" xfId="13764"/>
    <cellStyle name="Normal 2 2 4 2 50" xfId="3352"/>
    <cellStyle name="Normal 2 2 4 2 50 2" xfId="8683"/>
    <cellStyle name="Normal 2 2 4 2 50_Previous P&amp;L" xfId="16156"/>
    <cellStyle name="Normal 2 2 4 2 51" xfId="3353"/>
    <cellStyle name="Normal 2 2 4 2 51 2" xfId="8684"/>
    <cellStyle name="Normal 2 2 4 2 51_Previous P&amp;L" xfId="16702"/>
    <cellStyle name="Normal 2 2 4 2 52" xfId="3354"/>
    <cellStyle name="Normal 2 2 4 2 52 2" xfId="8685"/>
    <cellStyle name="Normal 2 2 4 2 52_Previous P&amp;L" xfId="17639"/>
    <cellStyle name="Normal 2 2 4 2 53" xfId="3355"/>
    <cellStyle name="Normal 2 2 4 2 53 2" xfId="8686"/>
    <cellStyle name="Normal 2 2 4 2 53_Previous P&amp;L" xfId="17159"/>
    <cellStyle name="Normal 2 2 4 2 54" xfId="3356"/>
    <cellStyle name="Normal 2 2 4 2 54 2" xfId="8687"/>
    <cellStyle name="Normal 2 2 4 2 54_Previous P&amp;L" xfId="14642"/>
    <cellStyle name="Normal 2 2 4 2 55" xfId="3357"/>
    <cellStyle name="Normal 2 2 4 2 55 2" xfId="8688"/>
    <cellStyle name="Normal 2 2 4 2 55_Previous P&amp;L" xfId="14350"/>
    <cellStyle name="Normal 2 2 4 2 56" xfId="3358"/>
    <cellStyle name="Normal 2 2 4 2 56 2" xfId="8689"/>
    <cellStyle name="Normal 2 2 4 2 56_Previous P&amp;L" xfId="17500"/>
    <cellStyle name="Normal 2 2 4 2 57" xfId="3359"/>
    <cellStyle name="Normal 2 2 4 2 57 2" xfId="8690"/>
    <cellStyle name="Normal 2 2 4 2 57_Previous P&amp;L" xfId="15900"/>
    <cellStyle name="Normal 2 2 4 2 58" xfId="3360"/>
    <cellStyle name="Normal 2 2 4 2 58 2" xfId="8691"/>
    <cellStyle name="Normal 2 2 4 2 58_Previous P&amp;L" xfId="15759"/>
    <cellStyle name="Normal 2 2 4 2 59" xfId="3361"/>
    <cellStyle name="Normal 2 2 4 2 59 2" xfId="8692"/>
    <cellStyle name="Normal 2 2 4 2 59_Previous P&amp;L" xfId="16659"/>
    <cellStyle name="Normal 2 2 4 2 6" xfId="3362"/>
    <cellStyle name="Normal 2 2 4 2 6 2" xfId="8693"/>
    <cellStyle name="Normal 2 2 4 2 6_Previous P&amp;L" xfId="16935"/>
    <cellStyle name="Normal 2 2 4 2 60" xfId="3363"/>
    <cellStyle name="Normal 2 2 4 2 60 2" xfId="8694"/>
    <cellStyle name="Normal 2 2 4 2 60_Previous P&amp;L" xfId="17123"/>
    <cellStyle name="Normal 2 2 4 2 61" xfId="3364"/>
    <cellStyle name="Normal 2 2 4 2 61 2" xfId="8695"/>
    <cellStyle name="Normal 2 2 4 2 61_Previous P&amp;L" xfId="17576"/>
    <cellStyle name="Normal 2 2 4 2 62" xfId="3365"/>
    <cellStyle name="Normal 2 2 4 2 62 2" xfId="8696"/>
    <cellStyle name="Normal 2 2 4 2 62_Previous P&amp;L" xfId="13344"/>
    <cellStyle name="Normal 2 2 4 2 63" xfId="3366"/>
    <cellStyle name="Normal 2 2 4 2 63 2" xfId="8697"/>
    <cellStyle name="Normal 2 2 4 2 63_Previous P&amp;L" xfId="13328"/>
    <cellStyle name="Normal 2 2 4 2 64" xfId="3367"/>
    <cellStyle name="Normal 2 2 4 2 64 2" xfId="8698"/>
    <cellStyle name="Normal 2 2 4 2 64_Previous P&amp;L" xfId="14476"/>
    <cellStyle name="Normal 2 2 4 2 65" xfId="3368"/>
    <cellStyle name="Normal 2 2 4 2 65 2" xfId="8699"/>
    <cellStyle name="Normal 2 2 4 2 65_Previous P&amp;L" xfId="17310"/>
    <cellStyle name="Normal 2 2 4 2 66" xfId="3369"/>
    <cellStyle name="Normal 2 2 4 2 66 2" xfId="8700"/>
    <cellStyle name="Normal 2 2 4 2 66_Previous P&amp;L" xfId="15124"/>
    <cellStyle name="Normal 2 2 4 2 67" xfId="3370"/>
    <cellStyle name="Normal 2 2 4 2 67 2" xfId="8701"/>
    <cellStyle name="Normal 2 2 4 2 67_Previous P&amp;L" xfId="17083"/>
    <cellStyle name="Normal 2 2 4 2 68" xfId="3371"/>
    <cellStyle name="Normal 2 2 4 2 68 2" xfId="8702"/>
    <cellStyle name="Normal 2 2 4 2 68_Previous P&amp;L" xfId="14378"/>
    <cellStyle name="Normal 2 2 4 2 7" xfId="3372"/>
    <cellStyle name="Normal 2 2 4 2 7 2" xfId="8703"/>
    <cellStyle name="Normal 2 2 4 2 7_Previous P&amp;L" xfId="17723"/>
    <cellStyle name="Normal 2 2 4 2 8" xfId="3373"/>
    <cellStyle name="Normal 2 2 4 2 8 2" xfId="8704"/>
    <cellStyle name="Normal 2 2 4 2 8_Previous P&amp;L" xfId="15636"/>
    <cellStyle name="Normal 2 2 4 2 9" xfId="3374"/>
    <cellStyle name="Normal 2 2 4 2 9 2" xfId="8705"/>
    <cellStyle name="Normal 2 2 4 2 9_Previous P&amp;L" xfId="12705"/>
    <cellStyle name="Normal 2 2 4 20" xfId="3375"/>
    <cellStyle name="Normal 2 2 4 21" xfId="3376"/>
    <cellStyle name="Normal 2 2 4 22" xfId="3377"/>
    <cellStyle name="Normal 2 2 4 23" xfId="3378"/>
    <cellStyle name="Normal 2 2 4 24" xfId="3379"/>
    <cellStyle name="Normal 2 2 4 25" xfId="3380"/>
    <cellStyle name="Normal 2 2 4 26" xfId="3381"/>
    <cellStyle name="Normal 2 2 4 27" xfId="3382"/>
    <cellStyle name="Normal 2 2 4 28" xfId="3383"/>
    <cellStyle name="Normal 2 2 4 29" xfId="3384"/>
    <cellStyle name="Normal 2 2 4 3" xfId="3385"/>
    <cellStyle name="Normal 2 2 4 30" xfId="3386"/>
    <cellStyle name="Normal 2 2 4 31" xfId="3387"/>
    <cellStyle name="Normal 2 2 4 32" xfId="3388"/>
    <cellStyle name="Normal 2 2 4 33" xfId="3389"/>
    <cellStyle name="Normal 2 2 4 34" xfId="3390"/>
    <cellStyle name="Normal 2 2 4 35" xfId="3391"/>
    <cellStyle name="Normal 2 2 4 36" xfId="3392"/>
    <cellStyle name="Normal 2 2 4 37" xfId="3393"/>
    <cellStyle name="Normal 2 2 4 38" xfId="3394"/>
    <cellStyle name="Normal 2 2 4 39" xfId="3395"/>
    <cellStyle name="Normal 2 2 4 4" xfId="3396"/>
    <cellStyle name="Normal 2 2 4 40" xfId="3397"/>
    <cellStyle name="Normal 2 2 4 41" xfId="3398"/>
    <cellStyle name="Normal 2 2 4 42" xfId="3399"/>
    <cellStyle name="Normal 2 2 4 43" xfId="3400"/>
    <cellStyle name="Normal 2 2 4 44" xfId="3401"/>
    <cellStyle name="Normal 2 2 4 45" xfId="3402"/>
    <cellStyle name="Normal 2 2 4 46" xfId="3403"/>
    <cellStyle name="Normal 2 2 4 47" xfId="3404"/>
    <cellStyle name="Normal 2 2 4 48" xfId="3405"/>
    <cellStyle name="Normal 2 2 4 49" xfId="3406"/>
    <cellStyle name="Normal 2 2 4 5" xfId="3407"/>
    <cellStyle name="Normal 2 2 4 50" xfId="3408"/>
    <cellStyle name="Normal 2 2 4 51" xfId="3409"/>
    <cellStyle name="Normal 2 2 4 52" xfId="3410"/>
    <cellStyle name="Normal 2 2 4 53" xfId="3411"/>
    <cellStyle name="Normal 2 2 4 54" xfId="3412"/>
    <cellStyle name="Normal 2 2 4 55" xfId="3413"/>
    <cellStyle name="Normal 2 2 4 56" xfId="3414"/>
    <cellStyle name="Normal 2 2 4 57" xfId="3415"/>
    <cellStyle name="Normal 2 2 4 58" xfId="3416"/>
    <cellStyle name="Normal 2 2 4 59" xfId="3417"/>
    <cellStyle name="Normal 2 2 4 6" xfId="3418"/>
    <cellStyle name="Normal 2 2 4 60" xfId="3419"/>
    <cellStyle name="Normal 2 2 4 61" xfId="3420"/>
    <cellStyle name="Normal 2 2 4 62" xfId="3421"/>
    <cellStyle name="Normal 2 2 4 63" xfId="3422"/>
    <cellStyle name="Normal 2 2 4 64" xfId="3423"/>
    <cellStyle name="Normal 2 2 4 65" xfId="3424"/>
    <cellStyle name="Normal 2 2 4 66" xfId="3425"/>
    <cellStyle name="Normal 2 2 4 67" xfId="3426"/>
    <cellStyle name="Normal 2 2 4 68" xfId="3427"/>
    <cellStyle name="Normal 2 2 4 69" xfId="8706"/>
    <cellStyle name="Normal 2 2 4 7" xfId="3428"/>
    <cellStyle name="Normal 2 2 4 8" xfId="3429"/>
    <cellStyle name="Normal 2 2 4 9" xfId="3430"/>
    <cellStyle name="Normal 2 2 4_Previous P&amp;L" xfId="12510"/>
    <cellStyle name="Normal 2 2 40" xfId="3431"/>
    <cellStyle name="Normal 2 2 40 2" xfId="8707"/>
    <cellStyle name="Normal 2 2 40_Previous P&amp;L" xfId="14966"/>
    <cellStyle name="Normal 2 2 41" xfId="3432"/>
    <cellStyle name="Normal 2 2 41 2" xfId="8708"/>
    <cellStyle name="Normal 2 2 41_Previous P&amp;L" xfId="13956"/>
    <cellStyle name="Normal 2 2 42" xfId="3433"/>
    <cellStyle name="Normal 2 2 42 2" xfId="8709"/>
    <cellStyle name="Normal 2 2 42_Previous P&amp;L" xfId="12412"/>
    <cellStyle name="Normal 2 2 43" xfId="3434"/>
    <cellStyle name="Normal 2 2 43 2" xfId="8710"/>
    <cellStyle name="Normal 2 2 43_Previous P&amp;L" xfId="12609"/>
    <cellStyle name="Normal 2 2 44" xfId="3435"/>
    <cellStyle name="Normal 2 2 44 2" xfId="8711"/>
    <cellStyle name="Normal 2 2 44_Previous P&amp;L" xfId="16372"/>
    <cellStyle name="Normal 2 2 45" xfId="3436"/>
    <cellStyle name="Normal 2 2 45 2" xfId="8712"/>
    <cellStyle name="Normal 2 2 45_Previous P&amp;L" xfId="13302"/>
    <cellStyle name="Normal 2 2 46" xfId="3437"/>
    <cellStyle name="Normal 2 2 46 2" xfId="8713"/>
    <cellStyle name="Normal 2 2 46_Previous P&amp;L" xfId="12322"/>
    <cellStyle name="Normal 2 2 47" xfId="3438"/>
    <cellStyle name="Normal 2 2 47 2" xfId="8714"/>
    <cellStyle name="Normal 2 2 47_Previous P&amp;L" xfId="14279"/>
    <cellStyle name="Normal 2 2 48" xfId="3439"/>
    <cellStyle name="Normal 2 2 48 2" xfId="8715"/>
    <cellStyle name="Normal 2 2 48_Previous P&amp;L" xfId="16389"/>
    <cellStyle name="Normal 2 2 49" xfId="3440"/>
    <cellStyle name="Normal 2 2 49 2" xfId="8716"/>
    <cellStyle name="Normal 2 2 49_Previous P&amp;L" xfId="15304"/>
    <cellStyle name="Normal 2 2 5" xfId="3441"/>
    <cellStyle name="Normal 2 2 5 2" xfId="8717"/>
    <cellStyle name="Normal 2 2 5_Previous P&amp;L" xfId="13814"/>
    <cellStyle name="Normal 2 2 50" xfId="3442"/>
    <cellStyle name="Normal 2 2 50 2" xfId="8718"/>
    <cellStyle name="Normal 2 2 50_Previous P&amp;L" xfId="16269"/>
    <cellStyle name="Normal 2 2 51" xfId="3443"/>
    <cellStyle name="Normal 2 2 51 2" xfId="8719"/>
    <cellStyle name="Normal 2 2 51_Previous P&amp;L" xfId="16049"/>
    <cellStyle name="Normal 2 2 52" xfId="3444"/>
    <cellStyle name="Normal 2 2 52 2" xfId="8720"/>
    <cellStyle name="Normal 2 2 52_Previous P&amp;L" xfId="17163"/>
    <cellStyle name="Normal 2 2 53" xfId="3445"/>
    <cellStyle name="Normal 2 2 53 2" xfId="8721"/>
    <cellStyle name="Normal 2 2 53_Previous P&amp;L" xfId="15430"/>
    <cellStyle name="Normal 2 2 54" xfId="3446"/>
    <cellStyle name="Normal 2 2 54 2" xfId="8722"/>
    <cellStyle name="Normal 2 2 54_Previous P&amp;L" xfId="12517"/>
    <cellStyle name="Normal 2 2 55" xfId="3447"/>
    <cellStyle name="Normal 2 2 55 2" xfId="8723"/>
    <cellStyle name="Normal 2 2 55_Previous P&amp;L" xfId="17589"/>
    <cellStyle name="Normal 2 2 56" xfId="3448"/>
    <cellStyle name="Normal 2 2 56 2" xfId="8724"/>
    <cellStyle name="Normal 2 2 56_Previous P&amp;L" xfId="13490"/>
    <cellStyle name="Normal 2 2 57" xfId="3449"/>
    <cellStyle name="Normal 2 2 57 2" xfId="8725"/>
    <cellStyle name="Normal 2 2 57_Previous P&amp;L" xfId="13518"/>
    <cellStyle name="Normal 2 2 58" xfId="3450"/>
    <cellStyle name="Normal 2 2 58 2" xfId="8726"/>
    <cellStyle name="Normal 2 2 58_Previous P&amp;L" xfId="13479"/>
    <cellStyle name="Normal 2 2 59" xfId="3451"/>
    <cellStyle name="Normal 2 2 59 2" xfId="8727"/>
    <cellStyle name="Normal 2 2 59_Previous P&amp;L" xfId="15925"/>
    <cellStyle name="Normal 2 2 6" xfId="3452"/>
    <cellStyle name="Normal 2 2 6 2" xfId="8728"/>
    <cellStyle name="Normal 2 2 6_Previous P&amp;L" xfId="13198"/>
    <cellStyle name="Normal 2 2 60" xfId="3453"/>
    <cellStyle name="Normal 2 2 60 2" xfId="8729"/>
    <cellStyle name="Normal 2 2 60_Previous P&amp;L" xfId="16875"/>
    <cellStyle name="Normal 2 2 61" xfId="3454"/>
    <cellStyle name="Normal 2 2 61 2" xfId="8730"/>
    <cellStyle name="Normal 2 2 61_Previous P&amp;L" xfId="14827"/>
    <cellStyle name="Normal 2 2 62" xfId="3455"/>
    <cellStyle name="Normal 2 2 62 2" xfId="8731"/>
    <cellStyle name="Normal 2 2 62_Previous P&amp;L" xfId="17381"/>
    <cellStyle name="Normal 2 2 63" xfId="3456"/>
    <cellStyle name="Normal 2 2 63 2" xfId="8732"/>
    <cellStyle name="Normal 2 2 63_Previous P&amp;L" xfId="15557"/>
    <cellStyle name="Normal 2 2 64" xfId="3457"/>
    <cellStyle name="Normal 2 2 64 2" xfId="8733"/>
    <cellStyle name="Normal 2 2 64_Previous P&amp;L" xfId="14143"/>
    <cellStyle name="Normal 2 2 65" xfId="3458"/>
    <cellStyle name="Normal 2 2 65 2" xfId="8734"/>
    <cellStyle name="Normal 2 2 65_Previous P&amp;L" xfId="14405"/>
    <cellStyle name="Normal 2 2 66" xfId="3459"/>
    <cellStyle name="Normal 2 2 66 2" xfId="8735"/>
    <cellStyle name="Normal 2 2 66_Previous P&amp;L" xfId="17312"/>
    <cellStyle name="Normal 2 2 67" xfId="3460"/>
    <cellStyle name="Normal 2 2 67 2" xfId="8736"/>
    <cellStyle name="Normal 2 2 67_Previous P&amp;L" xfId="13756"/>
    <cellStyle name="Normal 2 2 68" xfId="3461"/>
    <cellStyle name="Normal 2 2 68 2" xfId="8737"/>
    <cellStyle name="Normal 2 2 68_Previous P&amp;L" xfId="14670"/>
    <cellStyle name="Normal 2 2 69" xfId="3462"/>
    <cellStyle name="Normal 2 2 69 2" xfId="8738"/>
    <cellStyle name="Normal 2 2 69_Previous P&amp;L" xfId="14048"/>
    <cellStyle name="Normal 2 2 7" xfId="3463"/>
    <cellStyle name="Normal 2 2 7 2" xfId="8739"/>
    <cellStyle name="Normal 2 2 7_Previous P&amp;L" xfId="14166"/>
    <cellStyle name="Normal 2 2 70" xfId="3464"/>
    <cellStyle name="Normal 2 2 70 2" xfId="8740"/>
    <cellStyle name="Normal 2 2 70_Previous P&amp;L" xfId="17108"/>
    <cellStyle name="Normal 2 2 71" xfId="3465"/>
    <cellStyle name="Normal 2 2 71 2" xfId="8741"/>
    <cellStyle name="Normal 2 2 71_Previous P&amp;L" xfId="15454"/>
    <cellStyle name="Normal 2 2 72" xfId="3466"/>
    <cellStyle name="Normal 2 2 72 2" xfId="8742"/>
    <cellStyle name="Normal 2 2 72_Previous P&amp;L" xfId="16172"/>
    <cellStyle name="Normal 2 2 8" xfId="3467"/>
    <cellStyle name="Normal 2 2 8 2" xfId="8743"/>
    <cellStyle name="Normal 2 2 8_Previous P&amp;L" xfId="17475"/>
    <cellStyle name="Normal 2 2 9" xfId="3468"/>
    <cellStyle name="Normal 2 2 9 2" xfId="8744"/>
    <cellStyle name="Normal 2 2 9_Previous P&amp;L" xfId="13193"/>
    <cellStyle name="Normal 2 3" xfId="67"/>
    <cellStyle name="Normal 2 3 10" xfId="3469"/>
    <cellStyle name="Normal 2 3 10 2" xfId="8745"/>
    <cellStyle name="Normal 2 3 10_Previous P&amp;L" xfId="17388"/>
    <cellStyle name="Normal 2 3 11" xfId="3470"/>
    <cellStyle name="Normal 2 3 11 2" xfId="8746"/>
    <cellStyle name="Normal 2 3 11_Previous P&amp;L" xfId="17384"/>
    <cellStyle name="Normal 2 3 12" xfId="3471"/>
    <cellStyle name="Normal 2 3 12 2" xfId="8747"/>
    <cellStyle name="Normal 2 3 12_Previous P&amp;L" xfId="16092"/>
    <cellStyle name="Normal 2 3 13" xfId="3472"/>
    <cellStyle name="Normal 2 3 13 2" xfId="8748"/>
    <cellStyle name="Normal 2 3 13_Previous P&amp;L" xfId="15264"/>
    <cellStyle name="Normal 2 3 14" xfId="3473"/>
    <cellStyle name="Normal 2 3 14 2" xfId="8749"/>
    <cellStyle name="Normal 2 3 14_Previous P&amp;L" xfId="15314"/>
    <cellStyle name="Normal 2 3 15" xfId="3474"/>
    <cellStyle name="Normal 2 3 15 2" xfId="8750"/>
    <cellStyle name="Normal 2 3 15_Previous P&amp;L" xfId="14504"/>
    <cellStyle name="Normal 2 3 16" xfId="3475"/>
    <cellStyle name="Normal 2 3 16 2" xfId="8751"/>
    <cellStyle name="Normal 2 3 16_Previous P&amp;L" xfId="15010"/>
    <cellStyle name="Normal 2 3 17" xfId="3476"/>
    <cellStyle name="Normal 2 3 17 2" xfId="8752"/>
    <cellStyle name="Normal 2 3 17_Previous P&amp;L" xfId="15847"/>
    <cellStyle name="Normal 2 3 18" xfId="3477"/>
    <cellStyle name="Normal 2 3 18 2" xfId="8753"/>
    <cellStyle name="Normal 2 3 18_Previous P&amp;L" xfId="16830"/>
    <cellStyle name="Normal 2 3 19" xfId="3478"/>
    <cellStyle name="Normal 2 3 19 2" xfId="8754"/>
    <cellStyle name="Normal 2 3 19_Previous P&amp;L" xfId="12978"/>
    <cellStyle name="Normal 2 3 2" xfId="72"/>
    <cellStyle name="Normal 2 3 2 2" xfId="7213"/>
    <cellStyle name="Normal 2 3 2_Previous P&amp;L" xfId="17193"/>
    <cellStyle name="Normal 2 3 20" xfId="3479"/>
    <cellStyle name="Normal 2 3 20 2" xfId="8755"/>
    <cellStyle name="Normal 2 3 20_Previous P&amp;L" xfId="16178"/>
    <cellStyle name="Normal 2 3 21" xfId="3480"/>
    <cellStyle name="Normal 2 3 21 2" xfId="8756"/>
    <cellStyle name="Normal 2 3 21_Previous P&amp;L" xfId="16934"/>
    <cellStyle name="Normal 2 3 22" xfId="3481"/>
    <cellStyle name="Normal 2 3 22 2" xfId="8757"/>
    <cellStyle name="Normal 2 3 22_Previous P&amp;L" xfId="15416"/>
    <cellStyle name="Normal 2 3 23" xfId="3482"/>
    <cellStyle name="Normal 2 3 23 2" xfId="8758"/>
    <cellStyle name="Normal 2 3 23_Previous P&amp;L" xfId="14863"/>
    <cellStyle name="Normal 2 3 24" xfId="3483"/>
    <cellStyle name="Normal 2 3 24 2" xfId="8759"/>
    <cellStyle name="Normal 2 3 24_Previous P&amp;L" xfId="13866"/>
    <cellStyle name="Normal 2 3 25" xfId="3484"/>
    <cellStyle name="Normal 2 3 25 2" xfId="8760"/>
    <cellStyle name="Normal 2 3 25_Previous P&amp;L" xfId="13846"/>
    <cellStyle name="Normal 2 3 26" xfId="3485"/>
    <cellStyle name="Normal 2 3 26 2" xfId="8761"/>
    <cellStyle name="Normal 2 3 26_Previous P&amp;L" xfId="16824"/>
    <cellStyle name="Normal 2 3 27" xfId="3486"/>
    <cellStyle name="Normal 2 3 27 2" xfId="8762"/>
    <cellStyle name="Normal 2 3 27_Previous P&amp;L" xfId="15480"/>
    <cellStyle name="Normal 2 3 28" xfId="3487"/>
    <cellStyle name="Normal 2 3 28 2" xfId="8763"/>
    <cellStyle name="Normal 2 3 28_Previous P&amp;L" xfId="15711"/>
    <cellStyle name="Normal 2 3 29" xfId="3488"/>
    <cellStyle name="Normal 2 3 29 2" xfId="8764"/>
    <cellStyle name="Normal 2 3 29_Previous P&amp;L" xfId="15057"/>
    <cellStyle name="Normal 2 3 3" xfId="3489"/>
    <cellStyle name="Normal 2 3 3 2" xfId="8765"/>
    <cellStyle name="Normal 2 3 3_Previous P&amp;L" xfId="16095"/>
    <cellStyle name="Normal 2 3 30" xfId="3490"/>
    <cellStyle name="Normal 2 3 30 2" xfId="8766"/>
    <cellStyle name="Normal 2 3 30_Previous P&amp;L" xfId="16612"/>
    <cellStyle name="Normal 2 3 31" xfId="3491"/>
    <cellStyle name="Normal 2 3 31 2" xfId="8767"/>
    <cellStyle name="Normal 2 3 31_Previous P&amp;L" xfId="16764"/>
    <cellStyle name="Normal 2 3 32" xfId="3492"/>
    <cellStyle name="Normal 2 3 32 2" xfId="8768"/>
    <cellStyle name="Normal 2 3 32_Previous P&amp;L" xfId="13708"/>
    <cellStyle name="Normal 2 3 33" xfId="3493"/>
    <cellStyle name="Normal 2 3 33 2" xfId="8769"/>
    <cellStyle name="Normal 2 3 33_Previous P&amp;L" xfId="15214"/>
    <cellStyle name="Normal 2 3 34" xfId="3494"/>
    <cellStyle name="Normal 2 3 34 2" xfId="8770"/>
    <cellStyle name="Normal 2 3 34_Previous P&amp;L" xfId="14182"/>
    <cellStyle name="Normal 2 3 35" xfId="3495"/>
    <cellStyle name="Normal 2 3 35 2" xfId="8771"/>
    <cellStyle name="Normal 2 3 35_Previous P&amp;L" xfId="16287"/>
    <cellStyle name="Normal 2 3 36" xfId="3496"/>
    <cellStyle name="Normal 2 3 36 2" xfId="8772"/>
    <cellStyle name="Normal 2 3 36_Previous P&amp;L" xfId="15582"/>
    <cellStyle name="Normal 2 3 37" xfId="3497"/>
    <cellStyle name="Normal 2 3 37 2" xfId="8773"/>
    <cellStyle name="Normal 2 3 37_Previous P&amp;L" xfId="16303"/>
    <cellStyle name="Normal 2 3 38" xfId="3498"/>
    <cellStyle name="Normal 2 3 38 2" xfId="8774"/>
    <cellStyle name="Normal 2 3 38_Previous P&amp;L" xfId="16975"/>
    <cellStyle name="Normal 2 3 39" xfId="3499"/>
    <cellStyle name="Normal 2 3 39 2" xfId="8775"/>
    <cellStyle name="Normal 2 3 39_Previous P&amp;L" xfId="14855"/>
    <cellStyle name="Normal 2 3 4" xfId="3500"/>
    <cellStyle name="Normal 2 3 4 2" xfId="8776"/>
    <cellStyle name="Normal 2 3 4_Previous P&amp;L" xfId="16779"/>
    <cellStyle name="Normal 2 3 40" xfId="3501"/>
    <cellStyle name="Normal 2 3 40 2" xfId="8777"/>
    <cellStyle name="Normal 2 3 40_Previous P&amp;L" xfId="14251"/>
    <cellStyle name="Normal 2 3 41" xfId="3502"/>
    <cellStyle name="Normal 2 3 41 2" xfId="8778"/>
    <cellStyle name="Normal 2 3 41_Previous P&amp;L" xfId="15668"/>
    <cellStyle name="Normal 2 3 42" xfId="3503"/>
    <cellStyle name="Normal 2 3 42 2" xfId="8779"/>
    <cellStyle name="Normal 2 3 42_Previous P&amp;L" xfId="16091"/>
    <cellStyle name="Normal 2 3 43" xfId="3504"/>
    <cellStyle name="Normal 2 3 43 2" xfId="8780"/>
    <cellStyle name="Normal 2 3 43_Previous P&amp;L" xfId="16745"/>
    <cellStyle name="Normal 2 3 44" xfId="3505"/>
    <cellStyle name="Normal 2 3 44 2" xfId="8781"/>
    <cellStyle name="Normal 2 3 44_Previous P&amp;L" xfId="17533"/>
    <cellStyle name="Normal 2 3 45" xfId="3506"/>
    <cellStyle name="Normal 2 3 45 2" xfId="8782"/>
    <cellStyle name="Normal 2 3 45_Previous P&amp;L" xfId="15105"/>
    <cellStyle name="Normal 2 3 46" xfId="3507"/>
    <cellStyle name="Normal 2 3 46 2" xfId="8783"/>
    <cellStyle name="Normal 2 3 46_Previous P&amp;L" xfId="16004"/>
    <cellStyle name="Normal 2 3 47" xfId="3508"/>
    <cellStyle name="Normal 2 3 47 2" xfId="8784"/>
    <cellStyle name="Normal 2 3 47_Previous P&amp;L" xfId="16533"/>
    <cellStyle name="Normal 2 3 48" xfId="3509"/>
    <cellStyle name="Normal 2 3 48 2" xfId="8785"/>
    <cellStyle name="Normal 2 3 48_Previous P&amp;L" xfId="16905"/>
    <cellStyle name="Normal 2 3 49" xfId="3510"/>
    <cellStyle name="Normal 2 3 49 2" xfId="8786"/>
    <cellStyle name="Normal 2 3 49_Previous P&amp;L" xfId="14544"/>
    <cellStyle name="Normal 2 3 5" xfId="3511"/>
    <cellStyle name="Normal 2 3 5 2" xfId="8787"/>
    <cellStyle name="Normal 2 3 5_Previous P&amp;L" xfId="14973"/>
    <cellStyle name="Normal 2 3 50" xfId="3512"/>
    <cellStyle name="Normal 2 3 50 2" xfId="8788"/>
    <cellStyle name="Normal 2 3 50_Previous P&amp;L" xfId="14908"/>
    <cellStyle name="Normal 2 3 51" xfId="3513"/>
    <cellStyle name="Normal 2 3 51 2" xfId="8789"/>
    <cellStyle name="Normal 2 3 51_Previous P&amp;L" xfId="13378"/>
    <cellStyle name="Normal 2 3 52" xfId="3514"/>
    <cellStyle name="Normal 2 3 52 2" xfId="8790"/>
    <cellStyle name="Normal 2 3 52_Previous P&amp;L" xfId="12909"/>
    <cellStyle name="Normal 2 3 53" xfId="3515"/>
    <cellStyle name="Normal 2 3 53 2" xfId="8791"/>
    <cellStyle name="Normal 2 3 53_Previous P&amp;L" xfId="12329"/>
    <cellStyle name="Normal 2 3 54" xfId="3516"/>
    <cellStyle name="Normal 2 3 54 2" xfId="8792"/>
    <cellStyle name="Normal 2 3 54_Previous P&amp;L" xfId="17688"/>
    <cellStyle name="Normal 2 3 55" xfId="3517"/>
    <cellStyle name="Normal 2 3 55 2" xfId="8793"/>
    <cellStyle name="Normal 2 3 55_Previous P&amp;L" xfId="13954"/>
    <cellStyle name="Normal 2 3 56" xfId="3518"/>
    <cellStyle name="Normal 2 3 56 2" xfId="8794"/>
    <cellStyle name="Normal 2 3 56_Previous P&amp;L" xfId="14337"/>
    <cellStyle name="Normal 2 3 57" xfId="3519"/>
    <cellStyle name="Normal 2 3 57 2" xfId="8795"/>
    <cellStyle name="Normal 2 3 57_Previous P&amp;L" xfId="14819"/>
    <cellStyle name="Normal 2 3 58" xfId="3520"/>
    <cellStyle name="Normal 2 3 58 2" xfId="8796"/>
    <cellStyle name="Normal 2 3 58_Previous P&amp;L" xfId="13004"/>
    <cellStyle name="Normal 2 3 59" xfId="3521"/>
    <cellStyle name="Normal 2 3 59 2" xfId="8797"/>
    <cellStyle name="Normal 2 3 59_Previous P&amp;L" xfId="15879"/>
    <cellStyle name="Normal 2 3 6" xfId="3522"/>
    <cellStyle name="Normal 2 3 6 2" xfId="8798"/>
    <cellStyle name="Normal 2 3 6_Previous P&amp;L" xfId="17374"/>
    <cellStyle name="Normal 2 3 60" xfId="3523"/>
    <cellStyle name="Normal 2 3 60 2" xfId="8799"/>
    <cellStyle name="Normal 2 3 60_Previous P&amp;L" xfId="14097"/>
    <cellStyle name="Normal 2 3 61" xfId="3524"/>
    <cellStyle name="Normal 2 3 61 2" xfId="8800"/>
    <cellStyle name="Normal 2 3 61_Previous P&amp;L" xfId="13959"/>
    <cellStyle name="Normal 2 3 62" xfId="3525"/>
    <cellStyle name="Normal 2 3 62 2" xfId="8801"/>
    <cellStyle name="Normal 2 3 62_Previous P&amp;L" xfId="13174"/>
    <cellStyle name="Normal 2 3 63" xfId="3526"/>
    <cellStyle name="Normal 2 3 63 2" xfId="8802"/>
    <cellStyle name="Normal 2 3 63_Previous P&amp;L" xfId="17807"/>
    <cellStyle name="Normal 2 3 64" xfId="3527"/>
    <cellStyle name="Normal 2 3 64 2" xfId="8803"/>
    <cellStyle name="Normal 2 3 64_Previous P&amp;L" xfId="17184"/>
    <cellStyle name="Normal 2 3 65" xfId="3528"/>
    <cellStyle name="Normal 2 3 65 2" xfId="8804"/>
    <cellStyle name="Normal 2 3 65_Previous P&amp;L" xfId="14612"/>
    <cellStyle name="Normal 2 3 66" xfId="3529"/>
    <cellStyle name="Normal 2 3 66 2" xfId="8805"/>
    <cellStyle name="Normal 2 3 66_Previous P&amp;L" xfId="13364"/>
    <cellStyle name="Normal 2 3 67" xfId="3530"/>
    <cellStyle name="Normal 2 3 67 2" xfId="8806"/>
    <cellStyle name="Normal 2 3 67_Previous P&amp;L" xfId="17824"/>
    <cellStyle name="Normal 2 3 68" xfId="3531"/>
    <cellStyle name="Normal 2 3 68 2" xfId="8807"/>
    <cellStyle name="Normal 2 3 68_Previous P&amp;L" xfId="15810"/>
    <cellStyle name="Normal 2 3 69" xfId="3532"/>
    <cellStyle name="Normal 2 3 69 2" xfId="8808"/>
    <cellStyle name="Normal 2 3 69_Previous P&amp;L" xfId="14675"/>
    <cellStyle name="Normal 2 3 7" xfId="3533"/>
    <cellStyle name="Normal 2 3 7 2" xfId="8809"/>
    <cellStyle name="Normal 2 3 7_Previous P&amp;L" xfId="14077"/>
    <cellStyle name="Normal 2 3 70" xfId="3534"/>
    <cellStyle name="Normal 2 3 70 2" xfId="8810"/>
    <cellStyle name="Normal 2 3 70_Previous P&amp;L" xfId="13155"/>
    <cellStyle name="Normal 2 3 71" xfId="3535"/>
    <cellStyle name="Normal 2 3 71 2" xfId="8811"/>
    <cellStyle name="Normal 2 3 71_Previous P&amp;L" xfId="15409"/>
    <cellStyle name="Normal 2 3 72" xfId="3536"/>
    <cellStyle name="Normal 2 3 72 2" xfId="8812"/>
    <cellStyle name="Normal 2 3 72_Previous P&amp;L" xfId="13412"/>
    <cellStyle name="Normal 2 3 73" xfId="8813"/>
    <cellStyle name="Normal 2 3 8" xfId="3537"/>
    <cellStyle name="Normal 2 3 8 2" xfId="8814"/>
    <cellStyle name="Normal 2 3 8_Previous P&amp;L" xfId="16565"/>
    <cellStyle name="Normal 2 3 9" xfId="3538"/>
    <cellStyle name="Normal 2 3 9 2" xfId="8815"/>
    <cellStyle name="Normal 2 3 9_Previous P&amp;L" xfId="15053"/>
    <cellStyle name="Normal 2 3_Previous P&amp;L" xfId="17358"/>
    <cellStyle name="Normal 2 4" xfId="3539"/>
    <cellStyle name="Normal 2 4 10" xfId="3540"/>
    <cellStyle name="Normal 2 4 10 2" xfId="8816"/>
    <cellStyle name="Normal 2 4 10_Previous P&amp;L" xfId="16159"/>
    <cellStyle name="Normal 2 4 11" xfId="3541"/>
    <cellStyle name="Normal 2 4 11 2" xfId="8817"/>
    <cellStyle name="Normal 2 4 11_Previous P&amp;L" xfId="17521"/>
    <cellStyle name="Normal 2 4 12" xfId="3542"/>
    <cellStyle name="Normal 2 4 12 2" xfId="8818"/>
    <cellStyle name="Normal 2 4 12_Previous P&amp;L" xfId="15391"/>
    <cellStyle name="Normal 2 4 13" xfId="3543"/>
    <cellStyle name="Normal 2 4 13 2" xfId="8819"/>
    <cellStyle name="Normal 2 4 13_Previous P&amp;L" xfId="17538"/>
    <cellStyle name="Normal 2 4 14" xfId="3544"/>
    <cellStyle name="Normal 2 4 14 2" xfId="8820"/>
    <cellStyle name="Normal 2 4 14_Previous P&amp;L" xfId="15897"/>
    <cellStyle name="Normal 2 4 15" xfId="3545"/>
    <cellStyle name="Normal 2 4 15 2" xfId="8821"/>
    <cellStyle name="Normal 2 4 15_Previous P&amp;L" xfId="13591"/>
    <cellStyle name="Normal 2 4 16" xfId="3546"/>
    <cellStyle name="Normal 2 4 16 2" xfId="8822"/>
    <cellStyle name="Normal 2 4 16_Previous P&amp;L" xfId="13931"/>
    <cellStyle name="Normal 2 4 17" xfId="3547"/>
    <cellStyle name="Normal 2 4 17 2" xfId="8823"/>
    <cellStyle name="Normal 2 4 17_Previous P&amp;L" xfId="14264"/>
    <cellStyle name="Normal 2 4 18" xfId="3548"/>
    <cellStyle name="Normal 2 4 18 2" xfId="8824"/>
    <cellStyle name="Normal 2 4 18_Previous P&amp;L" xfId="17791"/>
    <cellStyle name="Normal 2 4 19" xfId="3549"/>
    <cellStyle name="Normal 2 4 19 2" xfId="8825"/>
    <cellStyle name="Normal 2 4 19_Previous P&amp;L" xfId="15985"/>
    <cellStyle name="Normal 2 4 2" xfId="3550"/>
    <cellStyle name="Normal 2 4 2 10" xfId="3551"/>
    <cellStyle name="Normal 2 4 2 11" xfId="3552"/>
    <cellStyle name="Normal 2 4 2 12" xfId="3553"/>
    <cellStyle name="Normal 2 4 2 13" xfId="3554"/>
    <cellStyle name="Normal 2 4 2 14" xfId="3555"/>
    <cellStyle name="Normal 2 4 2 15" xfId="3556"/>
    <cellStyle name="Normal 2 4 2 16" xfId="3557"/>
    <cellStyle name="Normal 2 4 2 17" xfId="3558"/>
    <cellStyle name="Normal 2 4 2 18" xfId="3559"/>
    <cellStyle name="Normal 2 4 2 19" xfId="3560"/>
    <cellStyle name="Normal 2 4 2 2" xfId="3561"/>
    <cellStyle name="Normal 2 4 2 2 10" xfId="3562"/>
    <cellStyle name="Normal 2 4 2 2 10 2" xfId="8826"/>
    <cellStyle name="Normal 2 4 2 2 10_Previous P&amp;L" xfId="16625"/>
    <cellStyle name="Normal 2 4 2 2 11" xfId="3563"/>
    <cellStyle name="Normal 2 4 2 2 11 2" xfId="8827"/>
    <cellStyle name="Normal 2 4 2 2 11_Previous P&amp;L" xfId="12794"/>
    <cellStyle name="Normal 2 4 2 2 12" xfId="3564"/>
    <cellStyle name="Normal 2 4 2 2 12 2" xfId="8828"/>
    <cellStyle name="Normal 2 4 2 2 12_Previous P&amp;L" xfId="13295"/>
    <cellStyle name="Normal 2 4 2 2 13" xfId="3565"/>
    <cellStyle name="Normal 2 4 2 2 13 2" xfId="8829"/>
    <cellStyle name="Normal 2 4 2 2 13_Previous P&amp;L" xfId="12515"/>
    <cellStyle name="Normal 2 4 2 2 14" xfId="3566"/>
    <cellStyle name="Normal 2 4 2 2 14 2" xfId="8830"/>
    <cellStyle name="Normal 2 4 2 2 14_Previous P&amp;L" xfId="17082"/>
    <cellStyle name="Normal 2 4 2 2 15" xfId="3567"/>
    <cellStyle name="Normal 2 4 2 2 15 2" xfId="8831"/>
    <cellStyle name="Normal 2 4 2 2 15_Previous P&amp;L" xfId="16322"/>
    <cellStyle name="Normal 2 4 2 2 16" xfId="3568"/>
    <cellStyle name="Normal 2 4 2 2 16 2" xfId="8832"/>
    <cellStyle name="Normal 2 4 2 2 16_Previous P&amp;L" xfId="14237"/>
    <cellStyle name="Normal 2 4 2 2 17" xfId="3569"/>
    <cellStyle name="Normal 2 4 2 2 17 2" xfId="8833"/>
    <cellStyle name="Normal 2 4 2 2 17_Previous P&amp;L" xfId="15469"/>
    <cellStyle name="Normal 2 4 2 2 18" xfId="3570"/>
    <cellStyle name="Normal 2 4 2 2 18 2" xfId="8834"/>
    <cellStyle name="Normal 2 4 2 2 18_Previous P&amp;L" xfId="16394"/>
    <cellStyle name="Normal 2 4 2 2 19" xfId="3571"/>
    <cellStyle name="Normal 2 4 2 2 19 2" xfId="8835"/>
    <cellStyle name="Normal 2 4 2 2 19_Previous P&amp;L" xfId="14939"/>
    <cellStyle name="Normal 2 4 2 2 2" xfId="3572"/>
    <cellStyle name="Normal 2 4 2 2 2 10" xfId="3573"/>
    <cellStyle name="Normal 2 4 2 2 2 11" xfId="3574"/>
    <cellStyle name="Normal 2 4 2 2 2 12" xfId="3575"/>
    <cellStyle name="Normal 2 4 2 2 2 13" xfId="3576"/>
    <cellStyle name="Normal 2 4 2 2 2 14" xfId="3577"/>
    <cellStyle name="Normal 2 4 2 2 2 15" xfId="3578"/>
    <cellStyle name="Normal 2 4 2 2 2 16" xfId="3579"/>
    <cellStyle name="Normal 2 4 2 2 2 17" xfId="3580"/>
    <cellStyle name="Normal 2 4 2 2 2 18" xfId="3581"/>
    <cellStyle name="Normal 2 4 2 2 2 19" xfId="3582"/>
    <cellStyle name="Normal 2 4 2 2 2 2" xfId="3583"/>
    <cellStyle name="Normal 2 4 2 2 2 20" xfId="3584"/>
    <cellStyle name="Normal 2 4 2 2 2 21" xfId="3585"/>
    <cellStyle name="Normal 2 4 2 2 2 22" xfId="3586"/>
    <cellStyle name="Normal 2 4 2 2 2 23" xfId="3587"/>
    <cellStyle name="Normal 2 4 2 2 2 24" xfId="3588"/>
    <cellStyle name="Normal 2 4 2 2 2 25" xfId="3589"/>
    <cellStyle name="Normal 2 4 2 2 2 26" xfId="3590"/>
    <cellStyle name="Normal 2 4 2 2 2 27" xfId="3591"/>
    <cellStyle name="Normal 2 4 2 2 2 28" xfId="3592"/>
    <cellStyle name="Normal 2 4 2 2 2 29" xfId="3593"/>
    <cellStyle name="Normal 2 4 2 2 2 3" xfId="3594"/>
    <cellStyle name="Normal 2 4 2 2 2 30" xfId="3595"/>
    <cellStyle name="Normal 2 4 2 2 2 31" xfId="3596"/>
    <cellStyle name="Normal 2 4 2 2 2 32" xfId="3597"/>
    <cellStyle name="Normal 2 4 2 2 2 33" xfId="3598"/>
    <cellStyle name="Normal 2 4 2 2 2 34" xfId="3599"/>
    <cellStyle name="Normal 2 4 2 2 2 35" xfId="3600"/>
    <cellStyle name="Normal 2 4 2 2 2 36" xfId="3601"/>
    <cellStyle name="Normal 2 4 2 2 2 37" xfId="3602"/>
    <cellStyle name="Normal 2 4 2 2 2 38" xfId="3603"/>
    <cellStyle name="Normal 2 4 2 2 2 39" xfId="3604"/>
    <cellStyle name="Normal 2 4 2 2 2 4" xfId="3605"/>
    <cellStyle name="Normal 2 4 2 2 2 40" xfId="3606"/>
    <cellStyle name="Normal 2 4 2 2 2 41" xfId="3607"/>
    <cellStyle name="Normal 2 4 2 2 2 42" xfId="3608"/>
    <cellStyle name="Normal 2 4 2 2 2 43" xfId="3609"/>
    <cellStyle name="Normal 2 4 2 2 2 44" xfId="3610"/>
    <cellStyle name="Normal 2 4 2 2 2 45" xfId="3611"/>
    <cellStyle name="Normal 2 4 2 2 2 46" xfId="3612"/>
    <cellStyle name="Normal 2 4 2 2 2 47" xfId="3613"/>
    <cellStyle name="Normal 2 4 2 2 2 48" xfId="3614"/>
    <cellStyle name="Normal 2 4 2 2 2 49" xfId="3615"/>
    <cellStyle name="Normal 2 4 2 2 2 5" xfId="3616"/>
    <cellStyle name="Normal 2 4 2 2 2 50" xfId="3617"/>
    <cellStyle name="Normal 2 4 2 2 2 51" xfId="3618"/>
    <cellStyle name="Normal 2 4 2 2 2 52" xfId="3619"/>
    <cellStyle name="Normal 2 4 2 2 2 53" xfId="3620"/>
    <cellStyle name="Normal 2 4 2 2 2 54" xfId="3621"/>
    <cellStyle name="Normal 2 4 2 2 2 55" xfId="3622"/>
    <cellStyle name="Normal 2 4 2 2 2 56" xfId="3623"/>
    <cellStyle name="Normal 2 4 2 2 2 57" xfId="3624"/>
    <cellStyle name="Normal 2 4 2 2 2 58" xfId="3625"/>
    <cellStyle name="Normal 2 4 2 2 2 59" xfId="3626"/>
    <cellStyle name="Normal 2 4 2 2 2 6" xfId="3627"/>
    <cellStyle name="Normal 2 4 2 2 2 60" xfId="3628"/>
    <cellStyle name="Normal 2 4 2 2 2 61" xfId="3629"/>
    <cellStyle name="Normal 2 4 2 2 2 62" xfId="3630"/>
    <cellStyle name="Normal 2 4 2 2 2 63" xfId="3631"/>
    <cellStyle name="Normal 2 4 2 2 2 64" xfId="3632"/>
    <cellStyle name="Normal 2 4 2 2 2 65" xfId="3633"/>
    <cellStyle name="Normal 2 4 2 2 2 66" xfId="3634"/>
    <cellStyle name="Normal 2 4 2 2 2 67" xfId="3635"/>
    <cellStyle name="Normal 2 4 2 2 2 68" xfId="3636"/>
    <cellStyle name="Normal 2 4 2 2 2 69" xfId="8836"/>
    <cellStyle name="Normal 2 4 2 2 2 7" xfId="3637"/>
    <cellStyle name="Normal 2 4 2 2 2 8" xfId="3638"/>
    <cellStyle name="Normal 2 4 2 2 2 9" xfId="3639"/>
    <cellStyle name="Normal 2 4 2 2 2_Previous P&amp;L" xfId="17117"/>
    <cellStyle name="Normal 2 4 2 2 20" xfId="3640"/>
    <cellStyle name="Normal 2 4 2 2 20 2" xfId="8837"/>
    <cellStyle name="Normal 2 4 2 2 20_Previous P&amp;L" xfId="13795"/>
    <cellStyle name="Normal 2 4 2 2 21" xfId="3641"/>
    <cellStyle name="Normal 2 4 2 2 21 2" xfId="8838"/>
    <cellStyle name="Normal 2 4 2 2 21_Previous P&amp;L" xfId="15581"/>
    <cellStyle name="Normal 2 4 2 2 22" xfId="3642"/>
    <cellStyle name="Normal 2 4 2 2 22 2" xfId="8839"/>
    <cellStyle name="Normal 2 4 2 2 22_Previous P&amp;L" xfId="15746"/>
    <cellStyle name="Normal 2 4 2 2 23" xfId="3643"/>
    <cellStyle name="Normal 2 4 2 2 23 2" xfId="8840"/>
    <cellStyle name="Normal 2 4 2 2 23_Previous P&amp;L" xfId="12400"/>
    <cellStyle name="Normal 2 4 2 2 24" xfId="3644"/>
    <cellStyle name="Normal 2 4 2 2 24 2" xfId="8841"/>
    <cellStyle name="Normal 2 4 2 2 24_Previous P&amp;L" xfId="15294"/>
    <cellStyle name="Normal 2 4 2 2 25" xfId="3645"/>
    <cellStyle name="Normal 2 4 2 2 25 2" xfId="8842"/>
    <cellStyle name="Normal 2 4 2 2 25_Previous P&amp;L" xfId="15956"/>
    <cellStyle name="Normal 2 4 2 2 26" xfId="3646"/>
    <cellStyle name="Normal 2 4 2 2 26 2" xfId="8843"/>
    <cellStyle name="Normal 2 4 2 2 26_Previous P&amp;L" xfId="15792"/>
    <cellStyle name="Normal 2 4 2 2 27" xfId="3647"/>
    <cellStyle name="Normal 2 4 2 2 27 2" xfId="8844"/>
    <cellStyle name="Normal 2 4 2 2 27_Previous P&amp;L" xfId="14181"/>
    <cellStyle name="Normal 2 4 2 2 28" xfId="3648"/>
    <cellStyle name="Normal 2 4 2 2 28 2" xfId="8845"/>
    <cellStyle name="Normal 2 4 2 2 28_Previous P&amp;L" xfId="15673"/>
    <cellStyle name="Normal 2 4 2 2 29" xfId="3649"/>
    <cellStyle name="Normal 2 4 2 2 29 2" xfId="8846"/>
    <cellStyle name="Normal 2 4 2 2 29_Previous P&amp;L" xfId="13452"/>
    <cellStyle name="Normal 2 4 2 2 3" xfId="3650"/>
    <cellStyle name="Normal 2 4 2 2 3 2" xfId="8847"/>
    <cellStyle name="Normal 2 4 2 2 3_Previous P&amp;L" xfId="16114"/>
    <cellStyle name="Normal 2 4 2 2 30" xfId="3651"/>
    <cellStyle name="Normal 2 4 2 2 30 2" xfId="8848"/>
    <cellStyle name="Normal 2 4 2 2 30_Previous P&amp;L" xfId="16009"/>
    <cellStyle name="Normal 2 4 2 2 31" xfId="3652"/>
    <cellStyle name="Normal 2 4 2 2 31 2" xfId="8849"/>
    <cellStyle name="Normal 2 4 2 2 31_Previous P&amp;L" xfId="17145"/>
    <cellStyle name="Normal 2 4 2 2 32" xfId="3653"/>
    <cellStyle name="Normal 2 4 2 2 32 2" xfId="8850"/>
    <cellStyle name="Normal 2 4 2 2 32_Previous P&amp;L" xfId="15117"/>
    <cellStyle name="Normal 2 4 2 2 33" xfId="3654"/>
    <cellStyle name="Normal 2 4 2 2 33 2" xfId="8851"/>
    <cellStyle name="Normal 2 4 2 2 33_Previous P&amp;L" xfId="13965"/>
    <cellStyle name="Normal 2 4 2 2 34" xfId="3655"/>
    <cellStyle name="Normal 2 4 2 2 34 2" xfId="8852"/>
    <cellStyle name="Normal 2 4 2 2 34_Previous P&amp;L" xfId="14988"/>
    <cellStyle name="Normal 2 4 2 2 35" xfId="3656"/>
    <cellStyle name="Normal 2 4 2 2 35 2" xfId="8853"/>
    <cellStyle name="Normal 2 4 2 2 35_Previous P&amp;L" xfId="12811"/>
    <cellStyle name="Normal 2 4 2 2 36" xfId="3657"/>
    <cellStyle name="Normal 2 4 2 2 36 2" xfId="8854"/>
    <cellStyle name="Normal 2 4 2 2 36_Previous P&amp;L" xfId="14907"/>
    <cellStyle name="Normal 2 4 2 2 37" xfId="3658"/>
    <cellStyle name="Normal 2 4 2 2 37 2" xfId="8855"/>
    <cellStyle name="Normal 2 4 2 2 37_Previous P&amp;L" xfId="13732"/>
    <cellStyle name="Normal 2 4 2 2 38" xfId="3659"/>
    <cellStyle name="Normal 2 4 2 2 38 2" xfId="8856"/>
    <cellStyle name="Normal 2 4 2 2 38_Previous P&amp;L" xfId="15285"/>
    <cellStyle name="Normal 2 4 2 2 39" xfId="3660"/>
    <cellStyle name="Normal 2 4 2 2 39 2" xfId="8857"/>
    <cellStyle name="Normal 2 4 2 2 39_Previous P&amp;L" xfId="16354"/>
    <cellStyle name="Normal 2 4 2 2 4" xfId="3661"/>
    <cellStyle name="Normal 2 4 2 2 4 2" xfId="8858"/>
    <cellStyle name="Normal 2 4 2 2 4_Previous P&amp;L" xfId="16339"/>
    <cellStyle name="Normal 2 4 2 2 40" xfId="3662"/>
    <cellStyle name="Normal 2 4 2 2 40 2" xfId="8859"/>
    <cellStyle name="Normal 2 4 2 2 40_Previous P&amp;L" xfId="15224"/>
    <cellStyle name="Normal 2 4 2 2 41" xfId="3663"/>
    <cellStyle name="Normal 2 4 2 2 41 2" xfId="8860"/>
    <cellStyle name="Normal 2 4 2 2 41_Previous P&amp;L" xfId="16583"/>
    <cellStyle name="Normal 2 4 2 2 42" xfId="3664"/>
    <cellStyle name="Normal 2 4 2 2 42 2" xfId="8861"/>
    <cellStyle name="Normal 2 4 2 2 42_Previous P&amp;L" xfId="17206"/>
    <cellStyle name="Normal 2 4 2 2 43" xfId="3665"/>
    <cellStyle name="Normal 2 4 2 2 43 2" xfId="8862"/>
    <cellStyle name="Normal 2 4 2 2 43_Previous P&amp;L" xfId="16439"/>
    <cellStyle name="Normal 2 4 2 2 44" xfId="3666"/>
    <cellStyle name="Normal 2 4 2 2 44 2" xfId="8863"/>
    <cellStyle name="Normal 2 4 2 2 44_Previous P&amp;L" xfId="15338"/>
    <cellStyle name="Normal 2 4 2 2 45" xfId="3667"/>
    <cellStyle name="Normal 2 4 2 2 45 2" xfId="8864"/>
    <cellStyle name="Normal 2 4 2 2 45_Previous P&amp;L" xfId="13150"/>
    <cellStyle name="Normal 2 4 2 2 46" xfId="3668"/>
    <cellStyle name="Normal 2 4 2 2 46 2" xfId="8865"/>
    <cellStyle name="Normal 2 4 2 2 46_Previous P&amp;L" xfId="14574"/>
    <cellStyle name="Normal 2 4 2 2 47" xfId="3669"/>
    <cellStyle name="Normal 2 4 2 2 47 2" xfId="8866"/>
    <cellStyle name="Normal 2 4 2 2 47_Previous P&amp;L" xfId="15867"/>
    <cellStyle name="Normal 2 4 2 2 48" xfId="3670"/>
    <cellStyle name="Normal 2 4 2 2 48 2" xfId="8867"/>
    <cellStyle name="Normal 2 4 2 2 48_Previous P&amp;L" xfId="14157"/>
    <cellStyle name="Normal 2 4 2 2 49" xfId="3671"/>
    <cellStyle name="Normal 2 4 2 2 49 2" xfId="8868"/>
    <cellStyle name="Normal 2 4 2 2 49_Previous P&amp;L" xfId="13527"/>
    <cellStyle name="Normal 2 4 2 2 5" xfId="3672"/>
    <cellStyle name="Normal 2 4 2 2 5 2" xfId="8869"/>
    <cellStyle name="Normal 2 4 2 2 5_Previous P&amp;L" xfId="13570"/>
    <cellStyle name="Normal 2 4 2 2 50" xfId="3673"/>
    <cellStyle name="Normal 2 4 2 2 50 2" xfId="8870"/>
    <cellStyle name="Normal 2 4 2 2 50_Previous P&amp;L" xfId="17638"/>
    <cellStyle name="Normal 2 4 2 2 51" xfId="3674"/>
    <cellStyle name="Normal 2 4 2 2 51 2" xfId="8871"/>
    <cellStyle name="Normal 2 4 2 2 51_Previous P&amp;L" xfId="17246"/>
    <cellStyle name="Normal 2 4 2 2 52" xfId="3675"/>
    <cellStyle name="Normal 2 4 2 2 52 2" xfId="8872"/>
    <cellStyle name="Normal 2 4 2 2 52_Previous P&amp;L" xfId="13879"/>
    <cellStyle name="Normal 2 4 2 2 53" xfId="3676"/>
    <cellStyle name="Normal 2 4 2 2 53 2" xfId="8873"/>
    <cellStyle name="Normal 2 4 2 2 53_Previous P&amp;L" xfId="17597"/>
    <cellStyle name="Normal 2 4 2 2 54" xfId="3677"/>
    <cellStyle name="Normal 2 4 2 2 54 2" xfId="8874"/>
    <cellStyle name="Normal 2 4 2 2 54_Previous P&amp;L" xfId="15358"/>
    <cellStyle name="Normal 2 4 2 2 55" xfId="3678"/>
    <cellStyle name="Normal 2 4 2 2 55 2" xfId="8875"/>
    <cellStyle name="Normal 2 4 2 2 55_Previous P&amp;L" xfId="14495"/>
    <cellStyle name="Normal 2 4 2 2 56" xfId="3679"/>
    <cellStyle name="Normal 2 4 2 2 56 2" xfId="8876"/>
    <cellStyle name="Normal 2 4 2 2 56_Previous P&amp;L" xfId="13413"/>
    <cellStyle name="Normal 2 4 2 2 57" xfId="3680"/>
    <cellStyle name="Normal 2 4 2 2 57 2" xfId="8877"/>
    <cellStyle name="Normal 2 4 2 2 57_Previous P&amp;L" xfId="16044"/>
    <cellStyle name="Normal 2 4 2 2 58" xfId="3681"/>
    <cellStyle name="Normal 2 4 2 2 58 2" xfId="8878"/>
    <cellStyle name="Normal 2 4 2 2 58_Previous P&amp;L" xfId="15739"/>
    <cellStyle name="Normal 2 4 2 2 59" xfId="3682"/>
    <cellStyle name="Normal 2 4 2 2 59 2" xfId="8879"/>
    <cellStyle name="Normal 2 4 2 2 59_Previous P&amp;L" xfId="16072"/>
    <cellStyle name="Normal 2 4 2 2 6" xfId="3683"/>
    <cellStyle name="Normal 2 4 2 2 6 2" xfId="8880"/>
    <cellStyle name="Normal 2 4 2 2 6_Previous P&amp;L" xfId="14355"/>
    <cellStyle name="Normal 2 4 2 2 60" xfId="3684"/>
    <cellStyle name="Normal 2 4 2 2 60 2" xfId="8881"/>
    <cellStyle name="Normal 2 4 2 2 60_Previous P&amp;L" xfId="14993"/>
    <cellStyle name="Normal 2 4 2 2 61" xfId="3685"/>
    <cellStyle name="Normal 2 4 2 2 61 2" xfId="8882"/>
    <cellStyle name="Normal 2 4 2 2 61_Previous P&amp;L" xfId="16016"/>
    <cellStyle name="Normal 2 4 2 2 62" xfId="3686"/>
    <cellStyle name="Normal 2 4 2 2 62 2" xfId="8883"/>
    <cellStyle name="Normal 2 4 2 2 62_Previous P&amp;L" xfId="16881"/>
    <cellStyle name="Normal 2 4 2 2 63" xfId="3687"/>
    <cellStyle name="Normal 2 4 2 2 63 2" xfId="8884"/>
    <cellStyle name="Normal 2 4 2 2 63_Previous P&amp;L" xfId="17808"/>
    <cellStyle name="Normal 2 4 2 2 64" xfId="3688"/>
    <cellStyle name="Normal 2 4 2 2 64 2" xfId="8885"/>
    <cellStyle name="Normal 2 4 2 2 64_Previous P&amp;L" xfId="17041"/>
    <cellStyle name="Normal 2 4 2 2 65" xfId="3689"/>
    <cellStyle name="Normal 2 4 2 2 65 2" xfId="8886"/>
    <cellStyle name="Normal 2 4 2 2 65_Previous P&amp;L" xfId="16933"/>
    <cellStyle name="Normal 2 4 2 2 66" xfId="3690"/>
    <cellStyle name="Normal 2 4 2 2 66 2" xfId="8887"/>
    <cellStyle name="Normal 2 4 2 2 66_Previous P&amp;L" xfId="15777"/>
    <cellStyle name="Normal 2 4 2 2 67" xfId="3691"/>
    <cellStyle name="Normal 2 4 2 2 67 2" xfId="8888"/>
    <cellStyle name="Normal 2 4 2 2 67_Previous P&amp;L" xfId="16026"/>
    <cellStyle name="Normal 2 4 2 2 68" xfId="3692"/>
    <cellStyle name="Normal 2 4 2 2 68 2" xfId="8889"/>
    <cellStyle name="Normal 2 4 2 2 68_Previous P&amp;L" xfId="16570"/>
    <cellStyle name="Normal 2 4 2 2 7" xfId="3693"/>
    <cellStyle name="Normal 2 4 2 2 7 2" xfId="8890"/>
    <cellStyle name="Normal 2 4 2 2 7_Previous P&amp;L" xfId="17232"/>
    <cellStyle name="Normal 2 4 2 2 8" xfId="3694"/>
    <cellStyle name="Normal 2 4 2 2 8 2" xfId="8891"/>
    <cellStyle name="Normal 2 4 2 2 8_Previous P&amp;L" xfId="14295"/>
    <cellStyle name="Normal 2 4 2 2 9" xfId="3695"/>
    <cellStyle name="Normal 2 4 2 2 9 2" xfId="8892"/>
    <cellStyle name="Normal 2 4 2 2 9_Previous P&amp;L" xfId="17157"/>
    <cellStyle name="Normal 2 4 2 20" xfId="3696"/>
    <cellStyle name="Normal 2 4 2 21" xfId="3697"/>
    <cellStyle name="Normal 2 4 2 22" xfId="3698"/>
    <cellStyle name="Normal 2 4 2 23" xfId="3699"/>
    <cellStyle name="Normal 2 4 2 24" xfId="3700"/>
    <cellStyle name="Normal 2 4 2 25" xfId="3701"/>
    <cellStyle name="Normal 2 4 2 26" xfId="3702"/>
    <cellStyle name="Normal 2 4 2 27" xfId="3703"/>
    <cellStyle name="Normal 2 4 2 28" xfId="3704"/>
    <cellStyle name="Normal 2 4 2 29" xfId="3705"/>
    <cellStyle name="Normal 2 4 2 3" xfId="3706"/>
    <cellStyle name="Normal 2 4 2 30" xfId="3707"/>
    <cellStyle name="Normal 2 4 2 31" xfId="3708"/>
    <cellStyle name="Normal 2 4 2 32" xfId="3709"/>
    <cellStyle name="Normal 2 4 2 33" xfId="3710"/>
    <cellStyle name="Normal 2 4 2 34" xfId="3711"/>
    <cellStyle name="Normal 2 4 2 35" xfId="3712"/>
    <cellStyle name="Normal 2 4 2 36" xfId="3713"/>
    <cellStyle name="Normal 2 4 2 37" xfId="3714"/>
    <cellStyle name="Normal 2 4 2 38" xfId="3715"/>
    <cellStyle name="Normal 2 4 2 39" xfId="3716"/>
    <cellStyle name="Normal 2 4 2 4" xfId="3717"/>
    <cellStyle name="Normal 2 4 2 40" xfId="3718"/>
    <cellStyle name="Normal 2 4 2 41" xfId="3719"/>
    <cellStyle name="Normal 2 4 2 42" xfId="3720"/>
    <cellStyle name="Normal 2 4 2 43" xfId="3721"/>
    <cellStyle name="Normal 2 4 2 44" xfId="3722"/>
    <cellStyle name="Normal 2 4 2 45" xfId="3723"/>
    <cellStyle name="Normal 2 4 2 46" xfId="3724"/>
    <cellStyle name="Normal 2 4 2 47" xfId="3725"/>
    <cellStyle name="Normal 2 4 2 48" xfId="3726"/>
    <cellStyle name="Normal 2 4 2 49" xfId="3727"/>
    <cellStyle name="Normal 2 4 2 5" xfId="3728"/>
    <cellStyle name="Normal 2 4 2 50" xfId="3729"/>
    <cellStyle name="Normal 2 4 2 51" xfId="3730"/>
    <cellStyle name="Normal 2 4 2 52" xfId="3731"/>
    <cellStyle name="Normal 2 4 2 53" xfId="3732"/>
    <cellStyle name="Normal 2 4 2 54" xfId="3733"/>
    <cellStyle name="Normal 2 4 2 55" xfId="3734"/>
    <cellStyle name="Normal 2 4 2 56" xfId="3735"/>
    <cellStyle name="Normal 2 4 2 57" xfId="3736"/>
    <cellStyle name="Normal 2 4 2 58" xfId="3737"/>
    <cellStyle name="Normal 2 4 2 59" xfId="3738"/>
    <cellStyle name="Normal 2 4 2 6" xfId="3739"/>
    <cellStyle name="Normal 2 4 2 60" xfId="3740"/>
    <cellStyle name="Normal 2 4 2 61" xfId="3741"/>
    <cellStyle name="Normal 2 4 2 62" xfId="3742"/>
    <cellStyle name="Normal 2 4 2 63" xfId="3743"/>
    <cellStyle name="Normal 2 4 2 64" xfId="3744"/>
    <cellStyle name="Normal 2 4 2 65" xfId="3745"/>
    <cellStyle name="Normal 2 4 2 66" xfId="3746"/>
    <cellStyle name="Normal 2 4 2 67" xfId="3747"/>
    <cellStyle name="Normal 2 4 2 68" xfId="3748"/>
    <cellStyle name="Normal 2 4 2 69" xfId="3749"/>
    <cellStyle name="Normal 2 4 2 7" xfId="3750"/>
    <cellStyle name="Normal 2 4 2 70" xfId="3751"/>
    <cellStyle name="Normal 2 4 2 71" xfId="8893"/>
    <cellStyle name="Normal 2 4 2 8" xfId="3752"/>
    <cellStyle name="Normal 2 4 2 9" xfId="3753"/>
    <cellStyle name="Normal 2 4 2_Previous P&amp;L" xfId="17860"/>
    <cellStyle name="Normal 2 4 20" xfId="3754"/>
    <cellStyle name="Normal 2 4 20 2" xfId="8894"/>
    <cellStyle name="Normal 2 4 20_Previous P&amp;L" xfId="14234"/>
    <cellStyle name="Normal 2 4 21" xfId="3755"/>
    <cellStyle name="Normal 2 4 21 2" xfId="8895"/>
    <cellStyle name="Normal 2 4 21_Previous P&amp;L" xfId="17861"/>
    <cellStyle name="Normal 2 4 22" xfId="3756"/>
    <cellStyle name="Normal 2 4 22 2" xfId="8896"/>
    <cellStyle name="Normal 2 4 22_Previous P&amp;L" xfId="14892"/>
    <cellStyle name="Normal 2 4 23" xfId="3757"/>
    <cellStyle name="Normal 2 4 23 2" xfId="8897"/>
    <cellStyle name="Normal 2 4 23_Previous P&amp;L" xfId="12810"/>
    <cellStyle name="Normal 2 4 24" xfId="3758"/>
    <cellStyle name="Normal 2 4 24 2" xfId="8898"/>
    <cellStyle name="Normal 2 4 24_Previous P&amp;L" xfId="14372"/>
    <cellStyle name="Normal 2 4 25" xfId="3759"/>
    <cellStyle name="Normal 2 4 25 2" xfId="8899"/>
    <cellStyle name="Normal 2 4 25_Previous P&amp;L" xfId="16314"/>
    <cellStyle name="Normal 2 4 26" xfId="3760"/>
    <cellStyle name="Normal 2 4 26 2" xfId="8900"/>
    <cellStyle name="Normal 2 4 26_Previous P&amp;L" xfId="17060"/>
    <cellStyle name="Normal 2 4 27" xfId="3761"/>
    <cellStyle name="Normal 2 4 27 2" xfId="8901"/>
    <cellStyle name="Normal 2 4 27_Previous P&amp;L" xfId="16063"/>
    <cellStyle name="Normal 2 4 28" xfId="3762"/>
    <cellStyle name="Normal 2 4 28 2" xfId="8902"/>
    <cellStyle name="Normal 2 4 28_Previous P&amp;L" xfId="17569"/>
    <cellStyle name="Normal 2 4 29" xfId="3763"/>
    <cellStyle name="Normal 2 4 29 2" xfId="8903"/>
    <cellStyle name="Normal 2 4 29_Previous P&amp;L" xfId="12509"/>
    <cellStyle name="Normal 2 4 3" xfId="3764"/>
    <cellStyle name="Normal 2 4 3 10" xfId="3765"/>
    <cellStyle name="Normal 2 4 3 11" xfId="3766"/>
    <cellStyle name="Normal 2 4 3 12" xfId="3767"/>
    <cellStyle name="Normal 2 4 3 13" xfId="3768"/>
    <cellStyle name="Normal 2 4 3 14" xfId="3769"/>
    <cellStyle name="Normal 2 4 3 15" xfId="3770"/>
    <cellStyle name="Normal 2 4 3 16" xfId="3771"/>
    <cellStyle name="Normal 2 4 3 17" xfId="3772"/>
    <cellStyle name="Normal 2 4 3 18" xfId="3773"/>
    <cellStyle name="Normal 2 4 3 19" xfId="3774"/>
    <cellStyle name="Normal 2 4 3 2" xfId="3775"/>
    <cellStyle name="Normal 2 4 3 2 10" xfId="3776"/>
    <cellStyle name="Normal 2 4 3 2 10 2" xfId="8904"/>
    <cellStyle name="Normal 2 4 3 2 10_Previous P&amp;L" xfId="14949"/>
    <cellStyle name="Normal 2 4 3 2 11" xfId="3777"/>
    <cellStyle name="Normal 2 4 3 2 11 2" xfId="8905"/>
    <cellStyle name="Normal 2 4 3 2 11_Previous P&amp;L" xfId="17842"/>
    <cellStyle name="Normal 2 4 3 2 12" xfId="3778"/>
    <cellStyle name="Normal 2 4 3 2 12 2" xfId="8906"/>
    <cellStyle name="Normal 2 4 3 2 12_Previous P&amp;L" xfId="16409"/>
    <cellStyle name="Normal 2 4 3 2 13" xfId="3779"/>
    <cellStyle name="Normal 2 4 3 2 13 2" xfId="8907"/>
    <cellStyle name="Normal 2 4 3 2 13_Previous P&amp;L" xfId="15804"/>
    <cellStyle name="Normal 2 4 3 2 14" xfId="3780"/>
    <cellStyle name="Normal 2 4 3 2 14 2" xfId="8908"/>
    <cellStyle name="Normal 2 4 3 2 14_Previous P&amp;L" xfId="14750"/>
    <cellStyle name="Normal 2 4 3 2 15" xfId="3781"/>
    <cellStyle name="Normal 2 4 3 2 15 2" xfId="8909"/>
    <cellStyle name="Normal 2 4 3 2 15_Previous P&amp;L" xfId="17153"/>
    <cellStyle name="Normal 2 4 3 2 16" xfId="3782"/>
    <cellStyle name="Normal 2 4 3 2 16 2" xfId="8910"/>
    <cellStyle name="Normal 2 4 3 2 16_Previous P&amp;L" xfId="16517"/>
    <cellStyle name="Normal 2 4 3 2 17" xfId="3783"/>
    <cellStyle name="Normal 2 4 3 2 17 2" xfId="8911"/>
    <cellStyle name="Normal 2 4 3 2 17_Previous P&amp;L" xfId="13148"/>
    <cellStyle name="Normal 2 4 3 2 18" xfId="3784"/>
    <cellStyle name="Normal 2 4 3 2 18 2" xfId="8912"/>
    <cellStyle name="Normal 2 4 3 2 18_Previous P&amp;L" xfId="15758"/>
    <cellStyle name="Normal 2 4 3 2 19" xfId="3785"/>
    <cellStyle name="Normal 2 4 3 2 19 2" xfId="8913"/>
    <cellStyle name="Normal 2 4 3 2 19_Previous P&amp;L" xfId="16364"/>
    <cellStyle name="Normal 2 4 3 2 2" xfId="3786"/>
    <cellStyle name="Normal 2 4 3 2 2 2" xfId="8914"/>
    <cellStyle name="Normal 2 4 3 2 2_Previous P&amp;L" xfId="15050"/>
    <cellStyle name="Normal 2 4 3 2 20" xfId="3787"/>
    <cellStyle name="Normal 2 4 3 2 20 2" xfId="8915"/>
    <cellStyle name="Normal 2 4 3 2 20_Previous P&amp;L" xfId="17560"/>
    <cellStyle name="Normal 2 4 3 2 21" xfId="3788"/>
    <cellStyle name="Normal 2 4 3 2 21 2" xfId="8916"/>
    <cellStyle name="Normal 2 4 3 2 21_Previous P&amp;L" xfId="14700"/>
    <cellStyle name="Normal 2 4 3 2 22" xfId="3789"/>
    <cellStyle name="Normal 2 4 3 2 22 2" xfId="8917"/>
    <cellStyle name="Normal 2 4 3 2 22_Previous P&amp;L" xfId="16402"/>
    <cellStyle name="Normal 2 4 3 2 23" xfId="3790"/>
    <cellStyle name="Normal 2 4 3 2 23 2" xfId="8918"/>
    <cellStyle name="Normal 2 4 3 2 23_Previous P&amp;L" xfId="13564"/>
    <cellStyle name="Normal 2 4 3 2 24" xfId="3791"/>
    <cellStyle name="Normal 2 4 3 2 24 2" xfId="8919"/>
    <cellStyle name="Normal 2 4 3 2 24_Previous P&amp;L" xfId="12603"/>
    <cellStyle name="Normal 2 4 3 2 25" xfId="3792"/>
    <cellStyle name="Normal 2 4 3 2 25 2" xfId="8920"/>
    <cellStyle name="Normal 2 4 3 2 25_Previous P&amp;L" xfId="13283"/>
    <cellStyle name="Normal 2 4 3 2 26" xfId="3793"/>
    <cellStyle name="Normal 2 4 3 2 26 2" xfId="8921"/>
    <cellStyle name="Normal 2 4 3 2 26_Previous P&amp;L" xfId="15704"/>
    <cellStyle name="Normal 2 4 3 2 27" xfId="3794"/>
    <cellStyle name="Normal 2 4 3 2 27 2" xfId="8922"/>
    <cellStyle name="Normal 2 4 3 2 27_Previous P&amp;L" xfId="16056"/>
    <cellStyle name="Normal 2 4 3 2 28" xfId="3795"/>
    <cellStyle name="Normal 2 4 3 2 28 2" xfId="8923"/>
    <cellStyle name="Normal 2 4 3 2 28_Previous P&amp;L" xfId="15946"/>
    <cellStyle name="Normal 2 4 3 2 29" xfId="3796"/>
    <cellStyle name="Normal 2 4 3 2 29 2" xfId="8924"/>
    <cellStyle name="Normal 2 4 3 2 29_Previous P&amp;L" xfId="17513"/>
    <cellStyle name="Normal 2 4 3 2 3" xfId="3797"/>
    <cellStyle name="Normal 2 4 3 2 3 2" xfId="8925"/>
    <cellStyle name="Normal 2 4 3 2 3_Previous P&amp;L" xfId="14906"/>
    <cellStyle name="Normal 2 4 3 2 30" xfId="3798"/>
    <cellStyle name="Normal 2 4 3 2 30 2" xfId="8926"/>
    <cellStyle name="Normal 2 4 3 2 30_Previous P&amp;L" xfId="17744"/>
    <cellStyle name="Normal 2 4 3 2 31" xfId="3799"/>
    <cellStyle name="Normal 2 4 3 2 31 2" xfId="8927"/>
    <cellStyle name="Normal 2 4 3 2 31_Previous P&amp;L" xfId="16491"/>
    <cellStyle name="Normal 2 4 3 2 32" xfId="3800"/>
    <cellStyle name="Normal 2 4 3 2 32 2" xfId="8928"/>
    <cellStyle name="Normal 2 4 3 2 32_Previous P&amp;L" xfId="13903"/>
    <cellStyle name="Normal 2 4 3 2 33" xfId="3801"/>
    <cellStyle name="Normal 2 4 3 2 33 2" xfId="8929"/>
    <cellStyle name="Normal 2 4 3 2 33_Previous P&amp;L" xfId="17689"/>
    <cellStyle name="Normal 2 4 3 2 34" xfId="3802"/>
    <cellStyle name="Normal 2 4 3 2 34 2" xfId="8930"/>
    <cellStyle name="Normal 2 4 3 2 34_Previous P&amp;L" xfId="13983"/>
    <cellStyle name="Normal 2 4 3 2 35" xfId="3803"/>
    <cellStyle name="Normal 2 4 3 2 35 2" xfId="8931"/>
    <cellStyle name="Normal 2 4 3 2 35_Previous P&amp;L" xfId="17669"/>
    <cellStyle name="Normal 2 4 3 2 36" xfId="3804"/>
    <cellStyle name="Normal 2 4 3 2 36 2" xfId="8932"/>
    <cellStyle name="Normal 2 4 3 2 36_Previous P&amp;L" xfId="17303"/>
    <cellStyle name="Normal 2 4 3 2 37" xfId="3805"/>
    <cellStyle name="Normal 2 4 3 2 37 2" xfId="8933"/>
    <cellStyle name="Normal 2 4 3 2 37_Previous P&amp;L" xfId="13003"/>
    <cellStyle name="Normal 2 4 3 2 38" xfId="3806"/>
    <cellStyle name="Normal 2 4 3 2 38 2" xfId="8934"/>
    <cellStyle name="Normal 2 4 3 2 38_Previous P&amp;L" xfId="13205"/>
    <cellStyle name="Normal 2 4 3 2 39" xfId="3807"/>
    <cellStyle name="Normal 2 4 3 2 39 2" xfId="8935"/>
    <cellStyle name="Normal 2 4 3 2 39_Previous P&amp;L" xfId="13970"/>
    <cellStyle name="Normal 2 4 3 2 4" xfId="3808"/>
    <cellStyle name="Normal 2 4 3 2 4 2" xfId="8936"/>
    <cellStyle name="Normal 2 4 3 2 4_Previous P&amp;L" xfId="15109"/>
    <cellStyle name="Normal 2 4 3 2 40" xfId="3809"/>
    <cellStyle name="Normal 2 4 3 2 40 2" xfId="8937"/>
    <cellStyle name="Normal 2 4 3 2 40_Previous P&amp;L" xfId="14597"/>
    <cellStyle name="Normal 2 4 3 2 41" xfId="3810"/>
    <cellStyle name="Normal 2 4 3 2 41 2" xfId="8938"/>
    <cellStyle name="Normal 2 4 3 2 41_Previous P&amp;L" xfId="16286"/>
    <cellStyle name="Normal 2 4 3 2 42" xfId="3811"/>
    <cellStyle name="Normal 2 4 3 2 42 2" xfId="8939"/>
    <cellStyle name="Normal 2 4 3 2 42_Previous P&amp;L" xfId="17299"/>
    <cellStyle name="Normal 2 4 3 2 43" xfId="3812"/>
    <cellStyle name="Normal 2 4 3 2 43 2" xfId="8940"/>
    <cellStyle name="Normal 2 4 3 2 43_Previous P&amp;L" xfId="13865"/>
    <cellStyle name="Normal 2 4 3 2 44" xfId="3813"/>
    <cellStyle name="Normal 2 4 3 2 44 2" xfId="8941"/>
    <cellStyle name="Normal 2 4 3 2 44_Previous P&amp;L" xfId="15853"/>
    <cellStyle name="Normal 2 4 3 2 45" xfId="3814"/>
    <cellStyle name="Normal 2 4 3 2 45 2" xfId="8942"/>
    <cellStyle name="Normal 2 4 3 2 45_Previous P&amp;L" xfId="13243"/>
    <cellStyle name="Normal 2 4 3 2 46" xfId="3815"/>
    <cellStyle name="Normal 2 4 3 2 46 2" xfId="8943"/>
    <cellStyle name="Normal 2 4 3 2 46_Previous P&amp;L" xfId="17637"/>
    <cellStyle name="Normal 2 4 3 2 47" xfId="3816"/>
    <cellStyle name="Normal 2 4 3 2 47 2" xfId="8944"/>
    <cellStyle name="Normal 2 4 3 2 47_Previous P&amp;L" xfId="13474"/>
    <cellStyle name="Normal 2 4 3 2 48" xfId="3817"/>
    <cellStyle name="Normal 2 4 3 2 48 2" xfId="8945"/>
    <cellStyle name="Normal 2 4 3 2 48_Previous P&amp;L" xfId="14180"/>
    <cellStyle name="Normal 2 4 3 2 49" xfId="3818"/>
    <cellStyle name="Normal 2 4 3 2 49 2" xfId="8946"/>
    <cellStyle name="Normal 2 4 3 2 49_Previous P&amp;L" xfId="16993"/>
    <cellStyle name="Normal 2 4 3 2 5" xfId="3819"/>
    <cellStyle name="Normal 2 4 3 2 5 2" xfId="8947"/>
    <cellStyle name="Normal 2 4 3 2 5_Previous P&amp;L" xfId="14814"/>
    <cellStyle name="Normal 2 4 3 2 50" xfId="3820"/>
    <cellStyle name="Normal 2 4 3 2 50 2" xfId="8948"/>
    <cellStyle name="Normal 2 4 3 2 50_Previous P&amp;L" xfId="14219"/>
    <cellStyle name="Normal 2 4 3 2 51" xfId="3821"/>
    <cellStyle name="Normal 2 4 3 2 51 2" xfId="8949"/>
    <cellStyle name="Normal 2 4 3 2 51_Previous P&amp;L" xfId="14687"/>
    <cellStyle name="Normal 2 4 3 2 52" xfId="3822"/>
    <cellStyle name="Normal 2 4 3 2 52 2" xfId="8950"/>
    <cellStyle name="Normal 2 4 3 2 52_Previous P&amp;L" xfId="15489"/>
    <cellStyle name="Normal 2 4 3 2 53" xfId="3823"/>
    <cellStyle name="Normal 2 4 3 2 53 2" xfId="8951"/>
    <cellStyle name="Normal 2 4 3 2 53_Previous P&amp;L" xfId="13715"/>
    <cellStyle name="Normal 2 4 3 2 54" xfId="3824"/>
    <cellStyle name="Normal 2 4 3 2 54 2" xfId="8952"/>
    <cellStyle name="Normal 2 4 3 2 54_Previous P&amp;L" xfId="16227"/>
    <cellStyle name="Normal 2 4 3 2 55" xfId="3825"/>
    <cellStyle name="Normal 2 4 3 2 55 2" xfId="8953"/>
    <cellStyle name="Normal 2 4 3 2 55_Previous P&amp;L" xfId="14854"/>
    <cellStyle name="Normal 2 4 3 2 56" xfId="3826"/>
    <cellStyle name="Normal 2 4 3 2 56 2" xfId="8954"/>
    <cellStyle name="Normal 2 4 3 2 56_Previous P&amp;L" xfId="14501"/>
    <cellStyle name="Normal 2 4 3 2 57" xfId="3827"/>
    <cellStyle name="Normal 2 4 3 2 57 2" xfId="8955"/>
    <cellStyle name="Normal 2 4 3 2 57_Previous P&amp;L" xfId="14532"/>
    <cellStyle name="Normal 2 4 3 2 58" xfId="3828"/>
    <cellStyle name="Normal 2 4 3 2 58 2" xfId="8956"/>
    <cellStyle name="Normal 2 4 3 2 58_Previous P&amp;L" xfId="17499"/>
    <cellStyle name="Normal 2 4 3 2 59" xfId="3829"/>
    <cellStyle name="Normal 2 4 3 2 59 2" xfId="8957"/>
    <cellStyle name="Normal 2 4 3 2 59_Previous P&amp;L" xfId="14637"/>
    <cellStyle name="Normal 2 4 3 2 6" xfId="3830"/>
    <cellStyle name="Normal 2 4 3 2 6 2" xfId="8958"/>
    <cellStyle name="Normal 2 4 3 2 6_Previous P&amp;L" xfId="17724"/>
    <cellStyle name="Normal 2 4 3 2 60" xfId="3831"/>
    <cellStyle name="Normal 2 4 3 2 60 2" xfId="8959"/>
    <cellStyle name="Normal 2 4 3 2 60_Previous P&amp;L" xfId="15131"/>
    <cellStyle name="Normal 2 4 3 2 61" xfId="3832"/>
    <cellStyle name="Normal 2 4 3 2 61 2" xfId="8960"/>
    <cellStyle name="Normal 2 4 3 2 61_Previous P&amp;L" xfId="16932"/>
    <cellStyle name="Normal 2 4 3 2 62" xfId="3833"/>
    <cellStyle name="Normal 2 4 3 2 62 2" xfId="8961"/>
    <cellStyle name="Normal 2 4 3 2 62_Previous P&amp;L" xfId="12328"/>
    <cellStyle name="Normal 2 4 3 2 63" xfId="3834"/>
    <cellStyle name="Normal 2 4 3 2 63 2" xfId="8962"/>
    <cellStyle name="Normal 2 4 3 2 63_Previous P&amp;L" xfId="12521"/>
    <cellStyle name="Normal 2 4 3 2 64" xfId="3835"/>
    <cellStyle name="Normal 2 4 3 2 64 2" xfId="8963"/>
    <cellStyle name="Normal 2 4 3 2 64_Previous P&amp;L" xfId="14818"/>
    <cellStyle name="Normal 2 4 3 2 65" xfId="3836"/>
    <cellStyle name="Normal 2 4 3 2 65 2" xfId="8964"/>
    <cellStyle name="Normal 2 4 3 2 65_Previous P&amp;L" xfId="15790"/>
    <cellStyle name="Normal 2 4 3 2 66" xfId="3837"/>
    <cellStyle name="Normal 2 4 3 2 66 2" xfId="8965"/>
    <cellStyle name="Normal 2 4 3 2 66_Previous P&amp;L" xfId="16604"/>
    <cellStyle name="Normal 2 4 3 2 67" xfId="3838"/>
    <cellStyle name="Normal 2 4 3 2 67 2" xfId="8966"/>
    <cellStyle name="Normal 2 4 3 2 67_Previous P&amp;L" xfId="14306"/>
    <cellStyle name="Normal 2 4 3 2 68" xfId="3839"/>
    <cellStyle name="Normal 2 4 3 2 68 2" xfId="8967"/>
    <cellStyle name="Normal 2 4 3 2 68_Previous P&amp;L" xfId="15829"/>
    <cellStyle name="Normal 2 4 3 2 7" xfId="3840"/>
    <cellStyle name="Normal 2 4 3 2 7 2" xfId="8968"/>
    <cellStyle name="Normal 2 4 3 2 7_Previous P&amp;L" xfId="13743"/>
    <cellStyle name="Normal 2 4 3 2 8" xfId="3841"/>
    <cellStyle name="Normal 2 4 3 2 8 2" xfId="8969"/>
    <cellStyle name="Normal 2 4 3 2 8_Previous P&amp;L" xfId="15047"/>
    <cellStyle name="Normal 2 4 3 2 9" xfId="3842"/>
    <cellStyle name="Normal 2 4 3 2 9 2" xfId="8970"/>
    <cellStyle name="Normal 2 4 3 2 9_Previous P&amp;L" xfId="14929"/>
    <cellStyle name="Normal 2 4 3 20" xfId="3843"/>
    <cellStyle name="Normal 2 4 3 21" xfId="3844"/>
    <cellStyle name="Normal 2 4 3 22" xfId="3845"/>
    <cellStyle name="Normal 2 4 3 23" xfId="3846"/>
    <cellStyle name="Normal 2 4 3 24" xfId="3847"/>
    <cellStyle name="Normal 2 4 3 25" xfId="3848"/>
    <cellStyle name="Normal 2 4 3 26" xfId="3849"/>
    <cellStyle name="Normal 2 4 3 27" xfId="3850"/>
    <cellStyle name="Normal 2 4 3 28" xfId="3851"/>
    <cellStyle name="Normal 2 4 3 29" xfId="3852"/>
    <cellStyle name="Normal 2 4 3 3" xfId="3853"/>
    <cellStyle name="Normal 2 4 3 30" xfId="3854"/>
    <cellStyle name="Normal 2 4 3 31" xfId="3855"/>
    <cellStyle name="Normal 2 4 3 32" xfId="3856"/>
    <cellStyle name="Normal 2 4 3 33" xfId="3857"/>
    <cellStyle name="Normal 2 4 3 34" xfId="3858"/>
    <cellStyle name="Normal 2 4 3 35" xfId="3859"/>
    <cellStyle name="Normal 2 4 3 36" xfId="3860"/>
    <cellStyle name="Normal 2 4 3 37" xfId="3861"/>
    <cellStyle name="Normal 2 4 3 38" xfId="3862"/>
    <cellStyle name="Normal 2 4 3 39" xfId="3863"/>
    <cellStyle name="Normal 2 4 3 4" xfId="3864"/>
    <cellStyle name="Normal 2 4 3 40" xfId="3865"/>
    <cellStyle name="Normal 2 4 3 41" xfId="3866"/>
    <cellStyle name="Normal 2 4 3 42" xfId="3867"/>
    <cellStyle name="Normal 2 4 3 43" xfId="3868"/>
    <cellStyle name="Normal 2 4 3 44" xfId="3869"/>
    <cellStyle name="Normal 2 4 3 45" xfId="3870"/>
    <cellStyle name="Normal 2 4 3 46" xfId="3871"/>
    <cellStyle name="Normal 2 4 3 47" xfId="3872"/>
    <cellStyle name="Normal 2 4 3 48" xfId="3873"/>
    <cellStyle name="Normal 2 4 3 49" xfId="3874"/>
    <cellStyle name="Normal 2 4 3 5" xfId="3875"/>
    <cellStyle name="Normal 2 4 3 50" xfId="3876"/>
    <cellStyle name="Normal 2 4 3 51" xfId="3877"/>
    <cellStyle name="Normal 2 4 3 52" xfId="3878"/>
    <cellStyle name="Normal 2 4 3 53" xfId="3879"/>
    <cellStyle name="Normal 2 4 3 54" xfId="3880"/>
    <cellStyle name="Normal 2 4 3 55" xfId="3881"/>
    <cellStyle name="Normal 2 4 3 56" xfId="3882"/>
    <cellStyle name="Normal 2 4 3 57" xfId="3883"/>
    <cellStyle name="Normal 2 4 3 58" xfId="3884"/>
    <cellStyle name="Normal 2 4 3 59" xfId="3885"/>
    <cellStyle name="Normal 2 4 3 6" xfId="3886"/>
    <cellStyle name="Normal 2 4 3 60" xfId="3887"/>
    <cellStyle name="Normal 2 4 3 61" xfId="3888"/>
    <cellStyle name="Normal 2 4 3 62" xfId="3889"/>
    <cellStyle name="Normal 2 4 3 63" xfId="3890"/>
    <cellStyle name="Normal 2 4 3 64" xfId="3891"/>
    <cellStyle name="Normal 2 4 3 65" xfId="3892"/>
    <cellStyle name="Normal 2 4 3 66" xfId="3893"/>
    <cellStyle name="Normal 2 4 3 67" xfId="3894"/>
    <cellStyle name="Normal 2 4 3 68" xfId="3895"/>
    <cellStyle name="Normal 2 4 3 69" xfId="8971"/>
    <cellStyle name="Normal 2 4 3 7" xfId="3896"/>
    <cellStyle name="Normal 2 4 3 8" xfId="3897"/>
    <cellStyle name="Normal 2 4 3 9" xfId="3898"/>
    <cellStyle name="Normal 2 4 3_Previous P&amp;L" xfId="12688"/>
    <cellStyle name="Normal 2 4 30" xfId="3899"/>
    <cellStyle name="Normal 2 4 30 2" xfId="8972"/>
    <cellStyle name="Normal 2 4 30_Previous P&amp;L" xfId="16353"/>
    <cellStyle name="Normal 2 4 31" xfId="3900"/>
    <cellStyle name="Normal 2 4 31 2" xfId="8973"/>
    <cellStyle name="Normal 2 4 31_Previous P&amp;L" xfId="17188"/>
    <cellStyle name="Normal 2 4 32" xfId="3901"/>
    <cellStyle name="Normal 2 4 32 2" xfId="8974"/>
    <cellStyle name="Normal 2 4 32_Previous P&amp;L" xfId="12681"/>
    <cellStyle name="Normal 2 4 33" xfId="3902"/>
    <cellStyle name="Normal 2 4 33 2" xfId="8975"/>
    <cellStyle name="Normal 2 4 33_Previous P&amp;L" xfId="15678"/>
    <cellStyle name="Normal 2 4 34" xfId="3903"/>
    <cellStyle name="Normal 2 4 34 2" xfId="8976"/>
    <cellStyle name="Normal 2 4 34_Previous P&amp;L" xfId="13813"/>
    <cellStyle name="Normal 2 4 35" xfId="3904"/>
    <cellStyle name="Normal 2 4 35 2" xfId="8977"/>
    <cellStyle name="Normal 2 4 35_Previous P&amp;L" xfId="16386"/>
    <cellStyle name="Normal 2 4 36" xfId="3905"/>
    <cellStyle name="Normal 2 4 36 2" xfId="8978"/>
    <cellStyle name="Normal 2 4 36_Previous P&amp;L" xfId="13656"/>
    <cellStyle name="Normal 2 4 37" xfId="3906"/>
    <cellStyle name="Normal 2 4 37 2" xfId="8979"/>
    <cellStyle name="Normal 2 4 37_Previous P&amp;L" xfId="13738"/>
    <cellStyle name="Normal 2 4 38" xfId="3907"/>
    <cellStyle name="Normal 2 4 38 2" xfId="8980"/>
    <cellStyle name="Normal 2 4 38_Previous P&amp;L" xfId="16680"/>
    <cellStyle name="Normal 2 4 39" xfId="3908"/>
    <cellStyle name="Normal 2 4 39 2" xfId="8981"/>
    <cellStyle name="Normal 2 4 39_Previous P&amp;L" xfId="17307"/>
    <cellStyle name="Normal 2 4 4" xfId="3909"/>
    <cellStyle name="Normal 2 4 4 2" xfId="8982"/>
    <cellStyle name="Normal 2 4 4_Previous P&amp;L" xfId="17588"/>
    <cellStyle name="Normal 2 4 40" xfId="3910"/>
    <cellStyle name="Normal 2 4 40 2" xfId="8983"/>
    <cellStyle name="Normal 2 4 40_Previous P&amp;L" xfId="15325"/>
    <cellStyle name="Normal 2 4 41" xfId="3911"/>
    <cellStyle name="Normal 2 4 41 2" xfId="8984"/>
    <cellStyle name="Normal 2 4 41_Previous P&amp;L" xfId="15390"/>
    <cellStyle name="Normal 2 4 42" xfId="3912"/>
    <cellStyle name="Normal 2 4 42 2" xfId="8985"/>
    <cellStyle name="Normal 2 4 42_Previous P&amp;L" xfId="15201"/>
    <cellStyle name="Normal 2 4 43" xfId="3913"/>
    <cellStyle name="Normal 2 4 43 2" xfId="8986"/>
    <cellStyle name="Normal 2 4 43_Previous P&amp;L" xfId="14716"/>
    <cellStyle name="Normal 2 4 44" xfId="3914"/>
    <cellStyle name="Normal 2 4 44 2" xfId="8987"/>
    <cellStyle name="Normal 2 4 44_Previous P&amp;L" xfId="15556"/>
    <cellStyle name="Normal 2 4 45" xfId="3915"/>
    <cellStyle name="Normal 2 4 45 2" xfId="8988"/>
    <cellStyle name="Normal 2 4 45_Previous P&amp;L" xfId="16874"/>
    <cellStyle name="Normal 2 4 46" xfId="3916"/>
    <cellStyle name="Normal 2 4 46 2" xfId="8989"/>
    <cellStyle name="Normal 2 4 46_Previous P&amp;L" xfId="16367"/>
    <cellStyle name="Normal 2 4 47" xfId="3917"/>
    <cellStyle name="Normal 2 4 47 2" xfId="8990"/>
    <cellStyle name="Normal 2 4 47_Previous P&amp;L" xfId="17414"/>
    <cellStyle name="Normal 2 4 48" xfId="3918"/>
    <cellStyle name="Normal 2 4 48 2" xfId="8991"/>
    <cellStyle name="Normal 2 4 48_Previous P&amp;L" xfId="12873"/>
    <cellStyle name="Normal 2 4 49" xfId="3919"/>
    <cellStyle name="Normal 2 4 49 2" xfId="8992"/>
    <cellStyle name="Normal 2 4 49_Previous P&amp;L" xfId="12790"/>
    <cellStyle name="Normal 2 4 5" xfId="3920"/>
    <cellStyle name="Normal 2 4 5 2" xfId="8993"/>
    <cellStyle name="Normal 2 4 5_Previous P&amp;L" xfId="15943"/>
    <cellStyle name="Normal 2 4 50" xfId="3921"/>
    <cellStyle name="Normal 2 4 50 2" xfId="8994"/>
    <cellStyle name="Normal 2 4 50_Previous P&amp;L" xfId="13321"/>
    <cellStyle name="Normal 2 4 51" xfId="3922"/>
    <cellStyle name="Normal 2 4 51 2" xfId="8995"/>
    <cellStyle name="Normal 2 4 51_Previous P&amp;L" xfId="13552"/>
    <cellStyle name="Normal 2 4 52" xfId="3923"/>
    <cellStyle name="Normal 2 4 52 2" xfId="8996"/>
    <cellStyle name="Normal 2 4 52_Previous P&amp;L" xfId="14142"/>
    <cellStyle name="Normal 2 4 53" xfId="3924"/>
    <cellStyle name="Normal 2 4 53 2" xfId="8997"/>
    <cellStyle name="Normal 2 4 53_Previous P&amp;L" xfId="15717"/>
    <cellStyle name="Normal 2 4 54" xfId="3925"/>
    <cellStyle name="Normal 2 4 54 2" xfId="8998"/>
    <cellStyle name="Normal 2 4 54_Previous P&amp;L" xfId="14834"/>
    <cellStyle name="Normal 2 4 55" xfId="3926"/>
    <cellStyle name="Normal 2 4 55 2" xfId="8999"/>
    <cellStyle name="Normal 2 4 55_Previous P&amp;L" xfId="15233"/>
    <cellStyle name="Normal 2 4 56" xfId="3927"/>
    <cellStyle name="Normal 2 4 56 2" xfId="9000"/>
    <cellStyle name="Normal 2 4 56_Previous P&amp;L" xfId="16762"/>
    <cellStyle name="Normal 2 4 57" xfId="3928"/>
    <cellStyle name="Normal 2 4 57 2" xfId="9001"/>
    <cellStyle name="Normal 2 4 57_Previous P&amp;L" xfId="16724"/>
    <cellStyle name="Normal 2 4 58" xfId="3929"/>
    <cellStyle name="Normal 2 4 58 2" xfId="9002"/>
    <cellStyle name="Normal 2 4 58_Previous P&amp;L" xfId="15083"/>
    <cellStyle name="Normal 2 4 59" xfId="3930"/>
    <cellStyle name="Normal 2 4 59 2" xfId="9003"/>
    <cellStyle name="Normal 2 4 59_Previous P&amp;L" xfId="17335"/>
    <cellStyle name="Normal 2 4 6" xfId="3931"/>
    <cellStyle name="Normal 2 4 6 2" xfId="9004"/>
    <cellStyle name="Normal 2 4 6_Previous P&amp;L" xfId="16656"/>
    <cellStyle name="Normal 2 4 60" xfId="3932"/>
    <cellStyle name="Normal 2 4 60 2" xfId="9005"/>
    <cellStyle name="Normal 2 4 60_Previous P&amp;L" xfId="14165"/>
    <cellStyle name="Normal 2 4 61" xfId="3933"/>
    <cellStyle name="Normal 2 4 61 2" xfId="9006"/>
    <cellStyle name="Normal 2 4 61_Previous P&amp;L" xfId="14453"/>
    <cellStyle name="Normal 2 4 62" xfId="3934"/>
    <cellStyle name="Normal 2 4 62 2" xfId="9007"/>
    <cellStyle name="Normal 2 4 62_Previous P&amp;L" xfId="14212"/>
    <cellStyle name="Normal 2 4 63" xfId="3935"/>
    <cellStyle name="Normal 2 4 63 2" xfId="9008"/>
    <cellStyle name="Normal 2 4 63_Previous P&amp;L" xfId="17140"/>
    <cellStyle name="Normal 2 4 64" xfId="3936"/>
    <cellStyle name="Normal 2 4 64 2" xfId="9009"/>
    <cellStyle name="Normal 2 4 64_Previous P&amp;L" xfId="15690"/>
    <cellStyle name="Normal 2 4 65" xfId="3937"/>
    <cellStyle name="Normal 2 4 65 2" xfId="9010"/>
    <cellStyle name="Normal 2 4 65_Previous P&amp;L" xfId="15654"/>
    <cellStyle name="Normal 2 4 66" xfId="3938"/>
    <cellStyle name="Normal 2 4 66 2" xfId="9011"/>
    <cellStyle name="Normal 2 4 66_Previous P&amp;L" xfId="12799"/>
    <cellStyle name="Normal 2 4 67" xfId="3939"/>
    <cellStyle name="Normal 2 4 67 2" xfId="9012"/>
    <cellStyle name="Normal 2 4 67_Previous P&amp;L" xfId="14587"/>
    <cellStyle name="Normal 2 4 68" xfId="3940"/>
    <cellStyle name="Normal 2 4 68 2" xfId="9013"/>
    <cellStyle name="Normal 2 4 68_Previous P&amp;L" xfId="16144"/>
    <cellStyle name="Normal 2 4 69" xfId="3941"/>
    <cellStyle name="Normal 2 4 69 2" xfId="9014"/>
    <cellStyle name="Normal 2 4 69_Previous P&amp;L" xfId="13274"/>
    <cellStyle name="Normal 2 4 7" xfId="3942"/>
    <cellStyle name="Normal 2 4 7 2" xfId="9015"/>
    <cellStyle name="Normal 2 4 7_Previous P&amp;L" xfId="12337"/>
    <cellStyle name="Normal 2 4 70" xfId="3943"/>
    <cellStyle name="Normal 2 4 70 2" xfId="9016"/>
    <cellStyle name="Normal 2 4 70_Previous P&amp;L" xfId="16214"/>
    <cellStyle name="Normal 2 4 8" xfId="3944"/>
    <cellStyle name="Normal 2 4 8 2" xfId="9017"/>
    <cellStyle name="Normal 2 4 8_Previous P&amp;L" xfId="17453"/>
    <cellStyle name="Normal 2 4 9" xfId="3945"/>
    <cellStyle name="Normal 2 4 9 2" xfId="9018"/>
    <cellStyle name="Normal 2 4 9_Previous P&amp;L" xfId="17466"/>
    <cellStyle name="Normal 2 5" xfId="3946"/>
    <cellStyle name="Normal 2 6" xfId="3947"/>
    <cellStyle name="Normal 2 6 10" xfId="3948"/>
    <cellStyle name="Normal 2 6 10 2" xfId="9019"/>
    <cellStyle name="Normal 2 6 10_Previous P&amp;L" xfId="13644"/>
    <cellStyle name="Normal 2 6 11" xfId="3949"/>
    <cellStyle name="Normal 2 6 11 2" xfId="9020"/>
    <cellStyle name="Normal 2 6 11_Previous P&amp;L" xfId="15158"/>
    <cellStyle name="Normal 2 6 12" xfId="3950"/>
    <cellStyle name="Normal 2 6 12 2" xfId="9021"/>
    <cellStyle name="Normal 2 6 12_Previous P&amp;L" xfId="15313"/>
    <cellStyle name="Normal 2 6 13" xfId="3951"/>
    <cellStyle name="Normal 2 6 13 2" xfId="9022"/>
    <cellStyle name="Normal 2 6 13_Previous P&amp;L" xfId="15884"/>
    <cellStyle name="Normal 2 6 14" xfId="3952"/>
    <cellStyle name="Normal 2 6 14 2" xfId="9023"/>
    <cellStyle name="Normal 2 6 14_Previous P&amp;L" xfId="15782"/>
    <cellStyle name="Normal 2 6 15" xfId="3953"/>
    <cellStyle name="Normal 2 6 15 2" xfId="9024"/>
    <cellStyle name="Normal 2 6 15_Previous P&amp;L" xfId="14826"/>
    <cellStyle name="Normal 2 6 16" xfId="3954"/>
    <cellStyle name="Normal 2 6 16 2" xfId="9025"/>
    <cellStyle name="Normal 2 6 16_Previous P&amp;L" xfId="15352"/>
    <cellStyle name="Normal 2 6 17" xfId="3955"/>
    <cellStyle name="Normal 2 6 17 2" xfId="9026"/>
    <cellStyle name="Normal 2 6 17_Previous P&amp;L" xfId="14721"/>
    <cellStyle name="Normal 2 6 18" xfId="3956"/>
    <cellStyle name="Normal 2 6 18 2" xfId="9027"/>
    <cellStyle name="Normal 2 6 18_Previous P&amp;L" xfId="12893"/>
    <cellStyle name="Normal 2 6 19" xfId="3957"/>
    <cellStyle name="Normal 2 6 19 2" xfId="9028"/>
    <cellStyle name="Normal 2 6 19_Previous P&amp;L" xfId="17733"/>
    <cellStyle name="Normal 2 6 2" xfId="3958"/>
    <cellStyle name="Normal 2 6 2 10" xfId="3959"/>
    <cellStyle name="Normal 2 6 2 11" xfId="3960"/>
    <cellStyle name="Normal 2 6 2 12" xfId="3961"/>
    <cellStyle name="Normal 2 6 2 13" xfId="3962"/>
    <cellStyle name="Normal 2 6 2 14" xfId="3963"/>
    <cellStyle name="Normal 2 6 2 15" xfId="3964"/>
    <cellStyle name="Normal 2 6 2 16" xfId="3965"/>
    <cellStyle name="Normal 2 6 2 17" xfId="3966"/>
    <cellStyle name="Normal 2 6 2 18" xfId="3967"/>
    <cellStyle name="Normal 2 6 2 19" xfId="3968"/>
    <cellStyle name="Normal 2 6 2 2" xfId="3969"/>
    <cellStyle name="Normal 2 6 2 20" xfId="3970"/>
    <cellStyle name="Normal 2 6 2 21" xfId="3971"/>
    <cellStyle name="Normal 2 6 2 22" xfId="3972"/>
    <cellStyle name="Normal 2 6 2 23" xfId="3973"/>
    <cellStyle name="Normal 2 6 2 24" xfId="3974"/>
    <cellStyle name="Normal 2 6 2 25" xfId="3975"/>
    <cellStyle name="Normal 2 6 2 26" xfId="3976"/>
    <cellStyle name="Normal 2 6 2 27" xfId="3977"/>
    <cellStyle name="Normal 2 6 2 28" xfId="3978"/>
    <cellStyle name="Normal 2 6 2 29" xfId="3979"/>
    <cellStyle name="Normal 2 6 2 3" xfId="3980"/>
    <cellStyle name="Normal 2 6 2 30" xfId="3981"/>
    <cellStyle name="Normal 2 6 2 31" xfId="3982"/>
    <cellStyle name="Normal 2 6 2 32" xfId="3983"/>
    <cellStyle name="Normal 2 6 2 33" xfId="3984"/>
    <cellStyle name="Normal 2 6 2 34" xfId="3985"/>
    <cellStyle name="Normal 2 6 2 35" xfId="3986"/>
    <cellStyle name="Normal 2 6 2 36" xfId="3987"/>
    <cellStyle name="Normal 2 6 2 37" xfId="3988"/>
    <cellStyle name="Normal 2 6 2 38" xfId="3989"/>
    <cellStyle name="Normal 2 6 2 39" xfId="3990"/>
    <cellStyle name="Normal 2 6 2 4" xfId="3991"/>
    <cellStyle name="Normal 2 6 2 40" xfId="3992"/>
    <cellStyle name="Normal 2 6 2 41" xfId="3993"/>
    <cellStyle name="Normal 2 6 2 42" xfId="3994"/>
    <cellStyle name="Normal 2 6 2 43" xfId="3995"/>
    <cellStyle name="Normal 2 6 2 44" xfId="3996"/>
    <cellStyle name="Normal 2 6 2 45" xfId="3997"/>
    <cellStyle name="Normal 2 6 2 46" xfId="3998"/>
    <cellStyle name="Normal 2 6 2 47" xfId="3999"/>
    <cellStyle name="Normal 2 6 2 48" xfId="4000"/>
    <cellStyle name="Normal 2 6 2 49" xfId="4001"/>
    <cellStyle name="Normal 2 6 2 5" xfId="4002"/>
    <cellStyle name="Normal 2 6 2 50" xfId="4003"/>
    <cellStyle name="Normal 2 6 2 51" xfId="4004"/>
    <cellStyle name="Normal 2 6 2 52" xfId="4005"/>
    <cellStyle name="Normal 2 6 2 53" xfId="4006"/>
    <cellStyle name="Normal 2 6 2 54" xfId="4007"/>
    <cellStyle name="Normal 2 6 2 55" xfId="4008"/>
    <cellStyle name="Normal 2 6 2 56" xfId="4009"/>
    <cellStyle name="Normal 2 6 2 57" xfId="4010"/>
    <cellStyle name="Normal 2 6 2 58" xfId="4011"/>
    <cellStyle name="Normal 2 6 2 59" xfId="4012"/>
    <cellStyle name="Normal 2 6 2 6" xfId="4013"/>
    <cellStyle name="Normal 2 6 2 60" xfId="4014"/>
    <cellStyle name="Normal 2 6 2 61" xfId="4015"/>
    <cellStyle name="Normal 2 6 2 62" xfId="4016"/>
    <cellStyle name="Normal 2 6 2 63" xfId="4017"/>
    <cellStyle name="Normal 2 6 2 64" xfId="4018"/>
    <cellStyle name="Normal 2 6 2 65" xfId="4019"/>
    <cellStyle name="Normal 2 6 2 66" xfId="4020"/>
    <cellStyle name="Normal 2 6 2 67" xfId="4021"/>
    <cellStyle name="Normal 2 6 2 68" xfId="4022"/>
    <cellStyle name="Normal 2 6 2 69" xfId="9029"/>
    <cellStyle name="Normal 2 6 2 7" xfId="4023"/>
    <cellStyle name="Normal 2 6 2 8" xfId="4024"/>
    <cellStyle name="Normal 2 6 2 9" xfId="4025"/>
    <cellStyle name="Normal 2 6 2_Previous P&amp;L" xfId="14318"/>
    <cellStyle name="Normal 2 6 20" xfId="4026"/>
    <cellStyle name="Normal 2 6 20 2" xfId="9030"/>
    <cellStyle name="Normal 2 6 20_Previous P&amp;L" xfId="16079"/>
    <cellStyle name="Normal 2 6 21" xfId="4027"/>
    <cellStyle name="Normal 2 6 21 2" xfId="9031"/>
    <cellStyle name="Normal 2 6 21_Previous P&amp;L" xfId="17862"/>
    <cellStyle name="Normal 2 6 22" xfId="4028"/>
    <cellStyle name="Normal 2 6 22 2" xfId="9032"/>
    <cellStyle name="Normal 2 6 22_Previous P&amp;L" xfId="15752"/>
    <cellStyle name="Normal 2 6 23" xfId="4029"/>
    <cellStyle name="Normal 2 6 23 2" xfId="9033"/>
    <cellStyle name="Normal 2 6 23_Previous P&amp;L" xfId="13951"/>
    <cellStyle name="Normal 2 6 24" xfId="4030"/>
    <cellStyle name="Normal 2 6 24 2" xfId="9034"/>
    <cellStyle name="Normal 2 6 24_Previous P&amp;L" xfId="16377"/>
    <cellStyle name="Normal 2 6 25" xfId="4031"/>
    <cellStyle name="Normal 2 6 25 2" xfId="9035"/>
    <cellStyle name="Normal 2 6 25_Previous P&amp;L" xfId="17752"/>
    <cellStyle name="Normal 2 6 26" xfId="4032"/>
    <cellStyle name="Normal 2 6 26 2" xfId="9036"/>
    <cellStyle name="Normal 2 6 26_Previous P&amp;L" xfId="15516"/>
    <cellStyle name="Normal 2 6 27" xfId="4033"/>
    <cellStyle name="Normal 2 6 27 2" xfId="9037"/>
    <cellStyle name="Normal 2 6 27_Previous P&amp;L" xfId="16901"/>
    <cellStyle name="Normal 2 6 28" xfId="4034"/>
    <cellStyle name="Normal 2 6 28 2" xfId="9038"/>
    <cellStyle name="Normal 2 6 28_Previous P&amp;L" xfId="16432"/>
    <cellStyle name="Normal 2 6 29" xfId="4035"/>
    <cellStyle name="Normal 2 6 29 2" xfId="9039"/>
    <cellStyle name="Normal 2 6 29_Previous P&amp;L" xfId="16360"/>
    <cellStyle name="Normal 2 6 3" xfId="4036"/>
    <cellStyle name="Normal 2 6 3 2" xfId="9040"/>
    <cellStyle name="Normal 2 6 3_Previous P&amp;L" xfId="16705"/>
    <cellStyle name="Normal 2 6 30" xfId="4037"/>
    <cellStyle name="Normal 2 6 30 2" xfId="9041"/>
    <cellStyle name="Normal 2 6 30_Previous P&amp;L" xfId="17712"/>
    <cellStyle name="Normal 2 6 31" xfId="4038"/>
    <cellStyle name="Normal 2 6 31 2" xfId="9042"/>
    <cellStyle name="Normal 2 6 31_Previous P&amp;L" xfId="14552"/>
    <cellStyle name="Normal 2 6 32" xfId="4039"/>
    <cellStyle name="Normal 2 6 32 2" xfId="9043"/>
    <cellStyle name="Normal 2 6 32_Previous P&amp;L" xfId="15194"/>
    <cellStyle name="Normal 2 6 33" xfId="4040"/>
    <cellStyle name="Normal 2 6 33 2" xfId="9044"/>
    <cellStyle name="Normal 2 6 33_Previous P&amp;L" xfId="14714"/>
    <cellStyle name="Normal 2 6 34" xfId="4041"/>
    <cellStyle name="Normal 2 6 34 2" xfId="9045"/>
    <cellStyle name="Normal 2 6 34_Previous P&amp;L" xfId="15376"/>
    <cellStyle name="Normal 2 6 35" xfId="4042"/>
    <cellStyle name="Normal 2 6 35 2" xfId="9046"/>
    <cellStyle name="Normal 2 6 35_Previous P&amp;L" xfId="13766"/>
    <cellStyle name="Normal 2 6 36" xfId="4043"/>
    <cellStyle name="Normal 2 6 36 2" xfId="9047"/>
    <cellStyle name="Normal 2 6 36_Previous P&amp;L" xfId="15143"/>
    <cellStyle name="Normal 2 6 37" xfId="4044"/>
    <cellStyle name="Normal 2 6 37 2" xfId="9048"/>
    <cellStyle name="Normal 2 6 37_Previous P&amp;L" xfId="13392"/>
    <cellStyle name="Normal 2 6 38" xfId="4045"/>
    <cellStyle name="Normal 2 6 38 2" xfId="9049"/>
    <cellStyle name="Normal 2 6 38_Previous P&amp;L" xfId="15446"/>
    <cellStyle name="Normal 2 6 39" xfId="4046"/>
    <cellStyle name="Normal 2 6 39 2" xfId="9050"/>
    <cellStyle name="Normal 2 6 39_Previous P&amp;L" xfId="14460"/>
    <cellStyle name="Normal 2 6 4" xfId="4047"/>
    <cellStyle name="Normal 2 6 4 2" xfId="9051"/>
    <cellStyle name="Normal 2 6 4_Previous P&amp;L" xfId="14998"/>
    <cellStyle name="Normal 2 6 40" xfId="4048"/>
    <cellStyle name="Normal 2 6 40 2" xfId="9052"/>
    <cellStyle name="Normal 2 6 40_Previous P&amp;L" xfId="17274"/>
    <cellStyle name="Normal 2 6 41" xfId="4049"/>
    <cellStyle name="Normal 2 6 41 2" xfId="9053"/>
    <cellStyle name="Normal 2 6 41_Previous P&amp;L" xfId="13437"/>
    <cellStyle name="Normal 2 6 42" xfId="4050"/>
    <cellStyle name="Normal 2 6 42 2" xfId="9054"/>
    <cellStyle name="Normal 2 6 42_Previous P&amp;L" xfId="17612"/>
    <cellStyle name="Normal 2 6 43" xfId="4051"/>
    <cellStyle name="Normal 2 6 43 2" xfId="9055"/>
    <cellStyle name="Normal 2 6 43_Previous P&amp;L" xfId="17113"/>
    <cellStyle name="Normal 2 6 44" xfId="4052"/>
    <cellStyle name="Normal 2 6 44 2" xfId="9056"/>
    <cellStyle name="Normal 2 6 44_Previous P&amp;L" xfId="15808"/>
    <cellStyle name="Normal 2 6 45" xfId="4053"/>
    <cellStyle name="Normal 2 6 45 2" xfId="9057"/>
    <cellStyle name="Normal 2 6 45_Previous P&amp;L" xfId="13489"/>
    <cellStyle name="Normal 2 6 46" xfId="4054"/>
    <cellStyle name="Normal 2 6 46 2" xfId="9058"/>
    <cellStyle name="Normal 2 6 46_Previous P&amp;L" xfId="16241"/>
    <cellStyle name="Normal 2 6 47" xfId="4055"/>
    <cellStyle name="Normal 2 6 47 2" xfId="9059"/>
    <cellStyle name="Normal 2 6 47_Previous P&amp;L" xfId="17399"/>
    <cellStyle name="Normal 2 6 48" xfId="4056"/>
    <cellStyle name="Normal 2 6 48 2" xfId="9060"/>
    <cellStyle name="Normal 2 6 48_Previous P&amp;L" xfId="16122"/>
    <cellStyle name="Normal 2 6 49" xfId="4057"/>
    <cellStyle name="Normal 2 6 49 2" xfId="9061"/>
    <cellStyle name="Normal 2 6 49_Previous P&amp;L" xfId="16164"/>
    <cellStyle name="Normal 2 6 5" xfId="4058"/>
    <cellStyle name="Normal 2 6 5 2" xfId="9062"/>
    <cellStyle name="Normal 2 6 5_Previous P&amp;L" xfId="13231"/>
    <cellStyle name="Normal 2 6 50" xfId="4059"/>
    <cellStyle name="Normal 2 6 50 2" xfId="9063"/>
    <cellStyle name="Normal 2 6 50_Previous P&amp;L" xfId="14141"/>
    <cellStyle name="Normal 2 6 51" xfId="4060"/>
    <cellStyle name="Normal 2 6 51 2" xfId="9064"/>
    <cellStyle name="Normal 2 6 51_Previous P&amp;L" xfId="15843"/>
    <cellStyle name="Normal 2 6 52" xfId="4061"/>
    <cellStyle name="Normal 2 6 52 2" xfId="9065"/>
    <cellStyle name="Normal 2 6 52_Previous P&amp;L" xfId="15016"/>
    <cellStyle name="Normal 2 6 53" xfId="4062"/>
    <cellStyle name="Normal 2 6 53 2" xfId="9066"/>
    <cellStyle name="Normal 2 6 53_Previous P&amp;L" xfId="14060"/>
    <cellStyle name="Normal 2 6 54" xfId="4063"/>
    <cellStyle name="Normal 2 6 54 2" xfId="9067"/>
    <cellStyle name="Normal 2 6 54_Previous P&amp;L" xfId="14047"/>
    <cellStyle name="Normal 2 6 55" xfId="4064"/>
    <cellStyle name="Normal 2 6 55 2" xfId="9068"/>
    <cellStyle name="Normal 2 6 55_Previous P&amp;L" xfId="13444"/>
    <cellStyle name="Normal 2 6 56" xfId="4065"/>
    <cellStyle name="Normal 2 6 56 2" xfId="9069"/>
    <cellStyle name="Normal 2 6 56_Previous P&amp;L" xfId="15540"/>
    <cellStyle name="Normal 2 6 57" xfId="4066"/>
    <cellStyle name="Normal 2 6 57 2" xfId="9070"/>
    <cellStyle name="Normal 2 6 57_Previous P&amp;L" xfId="17825"/>
    <cellStyle name="Normal 2 6 58" xfId="4067"/>
    <cellStyle name="Normal 2 6 58 2" xfId="9071"/>
    <cellStyle name="Normal 2 6 58_Previous P&amp;L" xfId="13900"/>
    <cellStyle name="Normal 2 6 59" xfId="4068"/>
    <cellStyle name="Normal 2 6 59 2" xfId="9072"/>
    <cellStyle name="Normal 2 6 59_Previous P&amp;L" xfId="17772"/>
    <cellStyle name="Normal 2 6 6" xfId="4069"/>
    <cellStyle name="Normal 2 6 6 2" xfId="9073"/>
    <cellStyle name="Normal 2 6 6_Previous P&amp;L" xfId="16094"/>
    <cellStyle name="Normal 2 6 60" xfId="4070"/>
    <cellStyle name="Normal 2 6 60 2" xfId="9074"/>
    <cellStyle name="Normal 2 6 60_Previous P&amp;L" xfId="17550"/>
    <cellStyle name="Normal 2 6 61" xfId="4071"/>
    <cellStyle name="Normal 2 6 61 2" xfId="9075"/>
    <cellStyle name="Normal 2 6 61_Previous P&amp;L" xfId="15049"/>
    <cellStyle name="Normal 2 6 62" xfId="4072"/>
    <cellStyle name="Normal 2 6 62 2" xfId="9076"/>
    <cellStyle name="Normal 2 6 62_Previous P&amp;L" xfId="14071"/>
    <cellStyle name="Normal 2 6 63" xfId="4073"/>
    <cellStyle name="Normal 2 6 63 2" xfId="9077"/>
    <cellStyle name="Normal 2 6 63_Previous P&amp;L" xfId="14263"/>
    <cellStyle name="Normal 2 6 64" xfId="4074"/>
    <cellStyle name="Normal 2 6 64 2" xfId="9078"/>
    <cellStyle name="Normal 2 6 64_Previous P&amp;L" xfId="16564"/>
    <cellStyle name="Normal 2 6 65" xfId="4075"/>
    <cellStyle name="Normal 2 6 65 2" xfId="9079"/>
    <cellStyle name="Normal 2 6 65_Previous P&amp;L" xfId="13947"/>
    <cellStyle name="Normal 2 6 66" xfId="4076"/>
    <cellStyle name="Normal 2 6 66 2" xfId="9080"/>
    <cellStyle name="Normal 2 6 66_Previous P&amp;L" xfId="17049"/>
    <cellStyle name="Normal 2 6 67" xfId="4077"/>
    <cellStyle name="Normal 2 6 67 2" xfId="9081"/>
    <cellStyle name="Normal 2 6 67_Previous P&amp;L" xfId="13914"/>
    <cellStyle name="Normal 2 6 68" xfId="4078"/>
    <cellStyle name="Normal 2 6 68 2" xfId="9082"/>
    <cellStyle name="Normal 2 6 68_Previous P&amp;L" xfId="15995"/>
    <cellStyle name="Normal 2 6 7" xfId="4079"/>
    <cellStyle name="Normal 2 6 7 2" xfId="9083"/>
    <cellStyle name="Normal 2 6 7_Previous P&amp;L" xfId="16504"/>
    <cellStyle name="Normal 2 6 8" xfId="4080"/>
    <cellStyle name="Normal 2 6 8 2" xfId="9084"/>
    <cellStyle name="Normal 2 6 8_Previous P&amp;L" xfId="15439"/>
    <cellStyle name="Normal 2 6 9" xfId="4081"/>
    <cellStyle name="Normal 2 6 9 2" xfId="9085"/>
    <cellStyle name="Normal 2 6 9_Previous P&amp;L" xfId="16482"/>
    <cellStyle name="Normal 2 7" xfId="4082"/>
    <cellStyle name="Normal 2 8" xfId="4083"/>
    <cellStyle name="Normal 2 9" xfId="4084"/>
    <cellStyle name="Normal 2_Previous P&amp;L" xfId="13615"/>
    <cellStyle name="Normal 20" xfId="45"/>
    <cellStyle name="Normal 20 10" xfId="4085"/>
    <cellStyle name="Normal 20 10 2" xfId="9086"/>
    <cellStyle name="Normal 20 10_Previous P&amp;L" xfId="15379"/>
    <cellStyle name="Normal 20 11" xfId="4086"/>
    <cellStyle name="Normal 20 11 2" xfId="9087"/>
    <cellStyle name="Normal 20 11_Previous P&amp;L" xfId="12399"/>
    <cellStyle name="Normal 20 12" xfId="4087"/>
    <cellStyle name="Normal 20 12 2" xfId="9088"/>
    <cellStyle name="Normal 20 12_Previous P&amp;L" xfId="16658"/>
    <cellStyle name="Normal 20 13" xfId="4088"/>
    <cellStyle name="Normal 20 13 2" xfId="9089"/>
    <cellStyle name="Normal 20 13_Previous P&amp;L" xfId="14581"/>
    <cellStyle name="Normal 20 14" xfId="4089"/>
    <cellStyle name="Normal 20 14 2" xfId="9090"/>
    <cellStyle name="Normal 20 14_Previous P&amp;L" xfId="17295"/>
    <cellStyle name="Normal 20 15" xfId="4090"/>
    <cellStyle name="Normal 20 15 2" xfId="9091"/>
    <cellStyle name="Normal 20 15_Previous P&amp;L" xfId="16700"/>
    <cellStyle name="Normal 20 16" xfId="4091"/>
    <cellStyle name="Normal 20 16 2" xfId="9092"/>
    <cellStyle name="Normal 20 16_Previous P&amp;L" xfId="15134"/>
    <cellStyle name="Normal 20 17" xfId="4092"/>
    <cellStyle name="Normal 20 17 2" xfId="9093"/>
    <cellStyle name="Normal 20 17_Previous P&amp;L" xfId="15697"/>
    <cellStyle name="Normal 20 18" xfId="4093"/>
    <cellStyle name="Normal 20 18 2" xfId="9094"/>
    <cellStyle name="Normal 20 18_Previous P&amp;L" xfId="15863"/>
    <cellStyle name="Normal 20 19" xfId="4094"/>
    <cellStyle name="Normal 20 19 2" xfId="9095"/>
    <cellStyle name="Normal 20 19_Previous P&amp;L" xfId="16821"/>
    <cellStyle name="Normal 20 2" xfId="4095"/>
    <cellStyle name="Normal 20 2 2" xfId="9096"/>
    <cellStyle name="Normal 20 2_Previous P&amp;L" xfId="16701"/>
    <cellStyle name="Normal 20 20" xfId="4096"/>
    <cellStyle name="Normal 20 20 2" xfId="9097"/>
    <cellStyle name="Normal 20 20_Previous P&amp;L" xfId="17636"/>
    <cellStyle name="Normal 20 21" xfId="4097"/>
    <cellStyle name="Normal 20 21 2" xfId="9098"/>
    <cellStyle name="Normal 20 21_Previous P&amp;L" xfId="12243"/>
    <cellStyle name="Normal 20 22" xfId="4098"/>
    <cellStyle name="Normal 20 22 2" xfId="9099"/>
    <cellStyle name="Normal 20 22_Previous P&amp;L" xfId="17809"/>
    <cellStyle name="Normal 20 23" xfId="4099"/>
    <cellStyle name="Normal 20 23 2" xfId="9100"/>
    <cellStyle name="Normal 20 23_Previous P&amp;L" xfId="13343"/>
    <cellStyle name="Normal 20 24" xfId="4100"/>
    <cellStyle name="Normal 20 24 2" xfId="9101"/>
    <cellStyle name="Normal 20 24_Previous P&amp;L" xfId="14365"/>
    <cellStyle name="Normal 20 25" xfId="4101"/>
    <cellStyle name="Normal 20 25 2" xfId="9102"/>
    <cellStyle name="Normal 20 25_Previous P&amp;L" xfId="12415"/>
    <cellStyle name="Normal 20 26" xfId="4102"/>
    <cellStyle name="Normal 20 26 2" xfId="9103"/>
    <cellStyle name="Normal 20 26_Previous P&amp;L" xfId="15525"/>
    <cellStyle name="Normal 20 27" xfId="4103"/>
    <cellStyle name="Normal 20 27 2" xfId="9104"/>
    <cellStyle name="Normal 20 27_Previous P&amp;L" xfId="17843"/>
    <cellStyle name="Normal 20 28" xfId="4104"/>
    <cellStyle name="Normal 20 28 2" xfId="9105"/>
    <cellStyle name="Normal 20 28_Previous P&amp;L" xfId="17081"/>
    <cellStyle name="Normal 20 29" xfId="4105"/>
    <cellStyle name="Normal 20 29 2" xfId="9106"/>
    <cellStyle name="Normal 20 29_Previous P&amp;L" xfId="15115"/>
    <cellStyle name="Normal 20 3" xfId="4106"/>
    <cellStyle name="Normal 20 3 2" xfId="9107"/>
    <cellStyle name="Normal 20 3_Previous P&amp;L" xfId="13373"/>
    <cellStyle name="Normal 20 30" xfId="4107"/>
    <cellStyle name="Normal 20 30 2" xfId="9108"/>
    <cellStyle name="Normal 20 30_Previous P&amp;L" xfId="17471"/>
    <cellStyle name="Normal 20 31" xfId="4108"/>
    <cellStyle name="Normal 20 31 2" xfId="9109"/>
    <cellStyle name="Normal 20 31_Previous P&amp;L" xfId="14076"/>
    <cellStyle name="Normal 20 32" xfId="4109"/>
    <cellStyle name="Normal 20 32 2" xfId="9110"/>
    <cellStyle name="Normal 20 32_Previous P&amp;L" xfId="17596"/>
    <cellStyle name="Normal 20 33" xfId="4110"/>
    <cellStyle name="Normal 20 33 2" xfId="9111"/>
    <cellStyle name="Normal 20 33_Previous P&amp;L" xfId="17483"/>
    <cellStyle name="Normal 20 34" xfId="4111"/>
    <cellStyle name="Normal 20 34 2" xfId="9112"/>
    <cellStyle name="Normal 20 34_Previous P&amp;L" xfId="16457"/>
    <cellStyle name="Normal 20 35" xfId="4112"/>
    <cellStyle name="Normal 20 35 2" xfId="9113"/>
    <cellStyle name="Normal 20 35_Previous P&amp;L" xfId="13260"/>
    <cellStyle name="Normal 20 36" xfId="4113"/>
    <cellStyle name="Normal 20 36 2" xfId="9114"/>
    <cellStyle name="Normal 20 36_Previous P&amp;L" xfId="14905"/>
    <cellStyle name="Normal 20 37" xfId="4114"/>
    <cellStyle name="Normal 20 37 2" xfId="9115"/>
    <cellStyle name="Normal 20 37_Previous P&amp;L" xfId="13322"/>
    <cellStyle name="Normal 20 38" xfId="4115"/>
    <cellStyle name="Normal 20 38 2" xfId="9116"/>
    <cellStyle name="Normal 20 38_Previous P&amp;L" xfId="16582"/>
    <cellStyle name="Normal 20 39" xfId="4116"/>
    <cellStyle name="Normal 20 39 2" xfId="9117"/>
    <cellStyle name="Normal 20 39_Previous P&amp;L" xfId="17559"/>
    <cellStyle name="Normal 20 4" xfId="4117"/>
    <cellStyle name="Normal 20 4 2" xfId="9118"/>
    <cellStyle name="Normal 20 4_Previous P&amp;L" xfId="17148"/>
    <cellStyle name="Normal 20 40" xfId="4118"/>
    <cellStyle name="Normal 20 40 2" xfId="9119"/>
    <cellStyle name="Normal 20 40_Previous P&amp;L" xfId="15975"/>
    <cellStyle name="Normal 20 41" xfId="4119"/>
    <cellStyle name="Normal 20 41 2" xfId="9120"/>
    <cellStyle name="Normal 20 41_Previous P&amp;L" xfId="13878"/>
    <cellStyle name="Normal 20 42" xfId="4120"/>
    <cellStyle name="Normal 20 42 2" xfId="9121"/>
    <cellStyle name="Normal 20 42_Previous P&amp;L" xfId="15123"/>
    <cellStyle name="Normal 20 43" xfId="4121"/>
    <cellStyle name="Normal 20 43 2" xfId="9122"/>
    <cellStyle name="Normal 20 43_Previous P&amp;L" xfId="15913"/>
    <cellStyle name="Normal 20 44" xfId="4122"/>
    <cellStyle name="Normal 20 44 2" xfId="9123"/>
    <cellStyle name="Normal 20 44_Previous P&amp;L" xfId="12684"/>
    <cellStyle name="Normal 20 45" xfId="4123"/>
    <cellStyle name="Normal 20 45 2" xfId="9124"/>
    <cellStyle name="Normal 20 45_Previous P&amp;L" xfId="13190"/>
    <cellStyle name="Normal 20 46" xfId="4124"/>
    <cellStyle name="Normal 20 46 2" xfId="9125"/>
    <cellStyle name="Normal 20 46_Previous P&amp;L" xfId="13314"/>
    <cellStyle name="Normal 20 47" xfId="4125"/>
    <cellStyle name="Normal 20 47 2" xfId="9126"/>
    <cellStyle name="Normal 20 47_Previous P&amp;L" xfId="16338"/>
    <cellStyle name="Normal 20 48" xfId="4126"/>
    <cellStyle name="Normal 20 48 2" xfId="9127"/>
    <cellStyle name="Normal 20 48_Previous P&amp;L" xfId="14396"/>
    <cellStyle name="Normal 20 49" xfId="4127"/>
    <cellStyle name="Normal 20 49 2" xfId="9128"/>
    <cellStyle name="Normal 20 49_Previous P&amp;L" xfId="12615"/>
    <cellStyle name="Normal 20 5" xfId="4128"/>
    <cellStyle name="Normal 20 5 2" xfId="9129"/>
    <cellStyle name="Normal 20 5_Previous P&amp;L" xfId="14329"/>
    <cellStyle name="Normal 20 50" xfId="4129"/>
    <cellStyle name="Normal 20 50 2" xfId="9130"/>
    <cellStyle name="Normal 20 50_Previous P&amp;L" xfId="15580"/>
    <cellStyle name="Normal 20 51" xfId="4130"/>
    <cellStyle name="Normal 20 51 2" xfId="9131"/>
    <cellStyle name="Normal 20 51_Previous P&amp;L" xfId="15620"/>
    <cellStyle name="Normal 20 52" xfId="4131"/>
    <cellStyle name="Normal 20 52 2" xfId="9132"/>
    <cellStyle name="Normal 20 52_Previous P&amp;L" xfId="14179"/>
    <cellStyle name="Normal 20 53" xfId="4132"/>
    <cellStyle name="Normal 20 53 2" xfId="9133"/>
    <cellStyle name="Normal 20 53_Previous P&amp;L" xfId="13663"/>
    <cellStyle name="Normal 20 54" xfId="4133"/>
    <cellStyle name="Normal 20 54 2" xfId="9134"/>
    <cellStyle name="Normal 20 54_Previous P&amp;L" xfId="13404"/>
    <cellStyle name="Normal 20 55" xfId="4134"/>
    <cellStyle name="Normal 20 55 2" xfId="9135"/>
    <cellStyle name="Normal 20 55_Previous P&amp;L" xfId="13355"/>
    <cellStyle name="Normal 20 56" xfId="4135"/>
    <cellStyle name="Normal 20 56 2" xfId="9136"/>
    <cellStyle name="Normal 20 56_Previous P&amp;L" xfId="17073"/>
    <cellStyle name="Normal 20 57" xfId="4136"/>
    <cellStyle name="Normal 20 57 2" xfId="9137"/>
    <cellStyle name="Normal 20 57_Previous P&amp;L" xfId="14369"/>
    <cellStyle name="Normal 20 58" xfId="4137"/>
    <cellStyle name="Normal 20 58 2" xfId="9138"/>
    <cellStyle name="Normal 20 58_Previous P&amp;L" xfId="16438"/>
    <cellStyle name="Normal 20 59" xfId="4138"/>
    <cellStyle name="Normal 20 59 2" xfId="9139"/>
    <cellStyle name="Normal 20 59_Previous P&amp;L" xfId="15450"/>
    <cellStyle name="Normal 20 6" xfId="4139"/>
    <cellStyle name="Normal 20 6 2" xfId="9140"/>
    <cellStyle name="Normal 20 6_Previous P&amp;L" xfId="16369"/>
    <cellStyle name="Normal 20 60" xfId="4140"/>
    <cellStyle name="Normal 20 60 2" xfId="9141"/>
    <cellStyle name="Normal 20 60_Previous P&amp;L" xfId="16383"/>
    <cellStyle name="Normal 20 61" xfId="4141"/>
    <cellStyle name="Normal 20 61 2" xfId="9142"/>
    <cellStyle name="Normal 20 61_Previous P&amp;L" xfId="16466"/>
    <cellStyle name="Normal 20 62" xfId="4142"/>
    <cellStyle name="Normal 20 62 2" xfId="9143"/>
    <cellStyle name="Normal 20 62_Previous P&amp;L" xfId="14877"/>
    <cellStyle name="Normal 20 63" xfId="4143"/>
    <cellStyle name="Normal 20 63 2" xfId="9144"/>
    <cellStyle name="Normal 20 63_Previous P&amp;L" xfId="16136"/>
    <cellStyle name="Normal 20 64" xfId="4144"/>
    <cellStyle name="Normal 20 64 2" xfId="9145"/>
    <cellStyle name="Normal 20 64_Previous P&amp;L" xfId="13282"/>
    <cellStyle name="Normal 20 65" xfId="4145"/>
    <cellStyle name="Normal 20 65 2" xfId="9146"/>
    <cellStyle name="Normal 20 65_Previous P&amp;L" xfId="16931"/>
    <cellStyle name="Normal 20 66" xfId="4146"/>
    <cellStyle name="Normal 20 66 2" xfId="9147"/>
    <cellStyle name="Normal 20 66_Previous P&amp;L" xfId="17708"/>
    <cellStyle name="Normal 20 67" xfId="4147"/>
    <cellStyle name="Normal 20 67 2" xfId="9148"/>
    <cellStyle name="Normal 20 67_Previous P&amp;L" xfId="14283"/>
    <cellStyle name="Normal 20 68" xfId="4148"/>
    <cellStyle name="Normal 20 68 2" xfId="9149"/>
    <cellStyle name="Normal 20 68_Previous P&amp;L" xfId="15626"/>
    <cellStyle name="Normal 20 69" xfId="4149"/>
    <cellStyle name="Normal 20 69 2" xfId="9150"/>
    <cellStyle name="Normal 20 69_Previous P&amp;L" xfId="13557"/>
    <cellStyle name="Normal 20 7" xfId="4150"/>
    <cellStyle name="Normal 20 7 2" xfId="9151"/>
    <cellStyle name="Normal 20 7_Previous P&amp;L" xfId="15617"/>
    <cellStyle name="Normal 20 70" xfId="4151"/>
    <cellStyle name="Normal 20 70 2" xfId="9152"/>
    <cellStyle name="Normal 20 70_Previous P&amp;L" xfId="14948"/>
    <cellStyle name="Normal 20 71" xfId="4152"/>
    <cellStyle name="Normal 20 71 2" xfId="9153"/>
    <cellStyle name="Normal 20 71_Previous P&amp;L" xfId="17512"/>
    <cellStyle name="Normal 20 72" xfId="4153"/>
    <cellStyle name="Normal 20 72 2" xfId="9154"/>
    <cellStyle name="Normal 20 72_Previous P&amp;L" xfId="17341"/>
    <cellStyle name="Normal 20 73" xfId="9155"/>
    <cellStyle name="Normal 20 8" xfId="4154"/>
    <cellStyle name="Normal 20 8 2" xfId="9156"/>
    <cellStyle name="Normal 20 8_Previous P&amp;L" xfId="14848"/>
    <cellStyle name="Normal 20 9" xfId="4155"/>
    <cellStyle name="Normal 20 9 2" xfId="9157"/>
    <cellStyle name="Normal 20 9_Previous P&amp;L" xfId="15666"/>
    <cellStyle name="Normal 20_Previous P&amp;L" xfId="16039"/>
    <cellStyle name="Normal 21" xfId="46"/>
    <cellStyle name="Normal 21 10" xfId="4156"/>
    <cellStyle name="Normal 21 10 2" xfId="9158"/>
    <cellStyle name="Normal 21 10_Previous P&amp;L" xfId="16271"/>
    <cellStyle name="Normal 21 11" xfId="4157"/>
    <cellStyle name="Normal 21 11 2" xfId="9159"/>
    <cellStyle name="Normal 21 11_Previous P&amp;L" xfId="13439"/>
    <cellStyle name="Normal 21 12" xfId="4158"/>
    <cellStyle name="Normal 21 12 2" xfId="9160"/>
    <cellStyle name="Normal 21 12_Previous P&amp;L" xfId="15694"/>
    <cellStyle name="Normal 21 13" xfId="4159"/>
    <cellStyle name="Normal 21 13 2" xfId="9161"/>
    <cellStyle name="Normal 21 13_Previous P&amp;L" xfId="16177"/>
    <cellStyle name="Normal 21 14" xfId="4160"/>
    <cellStyle name="Normal 21 14 2" xfId="9162"/>
    <cellStyle name="Normal 21 14_Previous P&amp;L" xfId="17635"/>
    <cellStyle name="Normal 21 15" xfId="4161"/>
    <cellStyle name="Normal 21 15 2" xfId="9163"/>
    <cellStyle name="Normal 21 15_Previous P&amp;L" xfId="13763"/>
    <cellStyle name="Normal 21 16" xfId="4162"/>
    <cellStyle name="Normal 21 16 2" xfId="9164"/>
    <cellStyle name="Normal 21 16_Previous P&amp;L" xfId="16883"/>
    <cellStyle name="Normal 21 17" xfId="4163"/>
    <cellStyle name="Normal 21 17 2" xfId="9165"/>
    <cellStyle name="Normal 21 17_Previous P&amp;L" xfId="16847"/>
    <cellStyle name="Normal 21 18" xfId="4164"/>
    <cellStyle name="Normal 21 18 2" xfId="9166"/>
    <cellStyle name="Normal 21 18_Previous P&amp;L" xfId="12411"/>
    <cellStyle name="Normal 21 19" xfId="4165"/>
    <cellStyle name="Normal 21 19 2" xfId="9167"/>
    <cellStyle name="Normal 21 19_Previous P&amp;L" xfId="14959"/>
    <cellStyle name="Normal 21 2" xfId="4166"/>
    <cellStyle name="Normal 21 2 2" xfId="9168"/>
    <cellStyle name="Normal 21 2_Previous P&amp;L" xfId="14680"/>
    <cellStyle name="Normal 21 20" xfId="4167"/>
    <cellStyle name="Normal 21 20 2" xfId="9169"/>
    <cellStyle name="Normal 21 20_Previous P&amp;L" xfId="15263"/>
    <cellStyle name="Normal 21 21" xfId="4168"/>
    <cellStyle name="Normal 21 21 2" xfId="9170"/>
    <cellStyle name="Normal 21 21_Previous P&amp;L" xfId="15056"/>
    <cellStyle name="Normal 21 22" xfId="4169"/>
    <cellStyle name="Normal 21 22 2" xfId="9171"/>
    <cellStyle name="Normal 21 22_Previous P&amp;L" xfId="16525"/>
    <cellStyle name="Normal 21 23" xfId="4170"/>
    <cellStyle name="Normal 21 23 2" xfId="9172"/>
    <cellStyle name="Normal 21 23_Previous P&amp;L" xfId="15408"/>
    <cellStyle name="Normal 21 24" xfId="4171"/>
    <cellStyle name="Normal 21 24 2" xfId="9173"/>
    <cellStyle name="Normal 21 24_Previous P&amp;L" xfId="16506"/>
    <cellStyle name="Normal 21 25" xfId="4172"/>
    <cellStyle name="Normal 21 25 2" xfId="9174"/>
    <cellStyle name="Normal 21 25_Previous P&amp;L" xfId="15955"/>
    <cellStyle name="Normal 21 26" xfId="4173"/>
    <cellStyle name="Normal 21 26 2" xfId="9175"/>
    <cellStyle name="Normal 21 26_Previous P&amp;L" xfId="15544"/>
    <cellStyle name="Normal 21 27" xfId="4174"/>
    <cellStyle name="Normal 21 27 2" xfId="9176"/>
    <cellStyle name="Normal 21 27_Previous P&amp;L" xfId="16770"/>
    <cellStyle name="Normal 21 28" xfId="4175"/>
    <cellStyle name="Normal 21 28 2" xfId="9177"/>
    <cellStyle name="Normal 21 28_Previous P&amp;L" xfId="16285"/>
    <cellStyle name="Normal 21 29" xfId="4176"/>
    <cellStyle name="Normal 21 29 2" xfId="9178"/>
    <cellStyle name="Normal 21 29_Previous P&amp;L" xfId="14904"/>
    <cellStyle name="Normal 21 3" xfId="4177"/>
    <cellStyle name="Normal 21 3 2" xfId="9179"/>
    <cellStyle name="Normal 21 3_Previous P&amp;L" xfId="17225"/>
    <cellStyle name="Normal 21 30" xfId="4178"/>
    <cellStyle name="Normal 21 30 2" xfId="9180"/>
    <cellStyle name="Normal 21 30_Previous P&amp;L" xfId="16259"/>
    <cellStyle name="Normal 21 31" xfId="4179"/>
    <cellStyle name="Normal 21 31 2" xfId="9181"/>
    <cellStyle name="Normal 21 31_Previous P&amp;L" xfId="14853"/>
    <cellStyle name="Normal 21 32" xfId="4180"/>
    <cellStyle name="Normal 21 32 2" xfId="9182"/>
    <cellStyle name="Normal 21 32_Previous P&amp;L" xfId="13237"/>
    <cellStyle name="Normal 21 33" xfId="4181"/>
    <cellStyle name="Normal 21 33 2" xfId="9183"/>
    <cellStyle name="Normal 21 33_Previous P&amp;L" xfId="16794"/>
    <cellStyle name="Normal 21 34" xfId="4182"/>
    <cellStyle name="Normal 21 34 2" xfId="9184"/>
    <cellStyle name="Normal 21 34_Previous P&amp;L" xfId="13348"/>
    <cellStyle name="Normal 21 35" xfId="4183"/>
    <cellStyle name="Normal 21 35 2" xfId="9185"/>
    <cellStyle name="Normal 21 35_Previous P&amp;L" xfId="15710"/>
    <cellStyle name="Normal 21 36" xfId="4184"/>
    <cellStyle name="Normal 21 36 2" xfId="9186"/>
    <cellStyle name="Normal 21 36_Previous P&amp;L" xfId="14699"/>
    <cellStyle name="Normal 21 37" xfId="4185"/>
    <cellStyle name="Normal 21 37 2" xfId="9187"/>
    <cellStyle name="Normal 21 37_Previous P&amp;L" xfId="13703"/>
    <cellStyle name="Normal 21 38" xfId="4186"/>
    <cellStyle name="Normal 21 38 2" xfId="9188"/>
    <cellStyle name="Normal 21 38_Previous P&amp;L" xfId="17810"/>
    <cellStyle name="Normal 21 39" xfId="4187"/>
    <cellStyle name="Normal 21 39 2" xfId="9189"/>
    <cellStyle name="Normal 21 39_Previous P&amp;L" xfId="17745"/>
    <cellStyle name="Normal 21 4" xfId="4188"/>
    <cellStyle name="Normal 21 4 2" xfId="9190"/>
    <cellStyle name="Normal 21 4_Previous P&amp;L" xfId="16684"/>
    <cellStyle name="Normal 21 40" xfId="4189"/>
    <cellStyle name="Normal 21 40 2" xfId="9191"/>
    <cellStyle name="Normal 21 40_Previous P&amp;L" xfId="12977"/>
    <cellStyle name="Normal 21 41" xfId="4190"/>
    <cellStyle name="Normal 21 41 2" xfId="9192"/>
    <cellStyle name="Normal 21 41_Previous P&amp;L" xfId="16855"/>
    <cellStyle name="Normal 21 42" xfId="4191"/>
    <cellStyle name="Normal 21 42 2" xfId="9193"/>
    <cellStyle name="Normal 21 42_Previous P&amp;L" xfId="14972"/>
    <cellStyle name="Normal 21 43" xfId="4192"/>
    <cellStyle name="Normal 21 43 2" xfId="9194"/>
    <cellStyle name="Normal 21 43_Previous P&amp;L" xfId="14272"/>
    <cellStyle name="Normal 21 44" xfId="4193"/>
    <cellStyle name="Normal 21 44 2" xfId="9195"/>
    <cellStyle name="Normal 21 44_Previous P&amp;L" xfId="15353"/>
    <cellStyle name="Normal 21 45" xfId="4194"/>
    <cellStyle name="Normal 21 45 2" xfId="9196"/>
    <cellStyle name="Normal 21 45_Previous P&amp;L" xfId="12908"/>
    <cellStyle name="Normal 21 46" xfId="4195"/>
    <cellStyle name="Normal 21 46 2" xfId="9197"/>
    <cellStyle name="Normal 21 46_Previous P&amp;L" xfId="12327"/>
    <cellStyle name="Normal 21 47" xfId="4196"/>
    <cellStyle name="Normal 21 47 2" xfId="9198"/>
    <cellStyle name="Normal 21 47_Previous P&amp;L" xfId="15579"/>
    <cellStyle name="Normal 21 48" xfId="4197"/>
    <cellStyle name="Normal 21 48 2" xfId="9199"/>
    <cellStyle name="Normal 21 48_Previous P&amp;L" xfId="16090"/>
    <cellStyle name="Normal 21 49" xfId="4198"/>
    <cellStyle name="Normal 21 49 2" xfId="9200"/>
    <cellStyle name="Normal 21 49_Previous P&amp;L" xfId="16182"/>
    <cellStyle name="Normal 21 5" xfId="4199"/>
    <cellStyle name="Normal 21 5 2" xfId="9201"/>
    <cellStyle name="Normal 21 5_Previous P&amp;L" xfId="13388"/>
    <cellStyle name="Normal 21 50" xfId="4200"/>
    <cellStyle name="Normal 21 50 2" xfId="9202"/>
    <cellStyle name="Normal 21 50_Previous P&amp;L" xfId="13002"/>
    <cellStyle name="Normal 21 51" xfId="4201"/>
    <cellStyle name="Normal 21 51 2" xfId="9203"/>
    <cellStyle name="Normal 21 51_Previous P&amp;L" xfId="14531"/>
    <cellStyle name="Normal 21 52" xfId="4202"/>
    <cellStyle name="Normal 21 52 2" xfId="9204"/>
    <cellStyle name="Normal 21 52_Previous P&amp;L" xfId="15255"/>
    <cellStyle name="Normal 21 53" xfId="4203"/>
    <cellStyle name="Normal 21 53 2" xfId="9205"/>
    <cellStyle name="Normal 21 53_Previous P&amp;L" xfId="17259"/>
    <cellStyle name="Normal 21 54" xfId="4204"/>
    <cellStyle name="Normal 21 54 2" xfId="9206"/>
    <cellStyle name="Normal 21 54_Previous P&amp;L" xfId="17725"/>
    <cellStyle name="Normal 21 55" xfId="4205"/>
    <cellStyle name="Normal 21 55 2" xfId="9207"/>
    <cellStyle name="Normal 21 55_Previous P&amp;L" xfId="15624"/>
    <cellStyle name="Normal 21 56" xfId="4206"/>
    <cellStyle name="Normal 21 56 2" xfId="9208"/>
    <cellStyle name="Normal 21 56_Previous P&amp;L" xfId="16930"/>
    <cellStyle name="Normal 21 57" xfId="4207"/>
    <cellStyle name="Normal 21 57 2" xfId="9209"/>
    <cellStyle name="Normal 21 57_Previous P&amp;L" xfId="14817"/>
    <cellStyle name="Normal 21 58" xfId="4208"/>
    <cellStyle name="Normal 21 58 2" xfId="9210"/>
    <cellStyle name="Normal 21 58_Previous P&amp;L" xfId="16632"/>
    <cellStyle name="Normal 21 59" xfId="4209"/>
    <cellStyle name="Normal 21 59 2" xfId="9211"/>
    <cellStyle name="Normal 21 59_Previous P&amp;L" xfId="14421"/>
    <cellStyle name="Normal 21 6" xfId="4210"/>
    <cellStyle name="Normal 21 6 2" xfId="9212"/>
    <cellStyle name="Normal 21 6_Previous P&amp;L" xfId="15645"/>
    <cellStyle name="Normal 21 60" xfId="4211"/>
    <cellStyle name="Normal 21 60 2" xfId="9213"/>
    <cellStyle name="Normal 21 60_Previous P&amp;L" xfId="13367"/>
    <cellStyle name="Normal 21 61" xfId="4212"/>
    <cellStyle name="Normal 21 61 2" xfId="9214"/>
    <cellStyle name="Normal 21 61_Previous P&amp;L" xfId="14305"/>
    <cellStyle name="Normal 21 62" xfId="4213"/>
    <cellStyle name="Normal 21 62 2" xfId="9215"/>
    <cellStyle name="Normal 21 62_Previous P&amp;L" xfId="14596"/>
    <cellStyle name="Normal 21 63" xfId="4214"/>
    <cellStyle name="Normal 21 63 2" xfId="9216"/>
    <cellStyle name="Normal 21 63_Previous P&amp;L" xfId="15389"/>
    <cellStyle name="Normal 21 64" xfId="4215"/>
    <cellStyle name="Normal 21 64 2" xfId="9217"/>
    <cellStyle name="Normal 21 64_Previous P&amp;L" xfId="16423"/>
    <cellStyle name="Normal 21 65" xfId="4216"/>
    <cellStyle name="Normal 21 65 2" xfId="9218"/>
    <cellStyle name="Normal 21 65_Previous P&amp;L" xfId="13668"/>
    <cellStyle name="Normal 21 66" xfId="4217"/>
    <cellStyle name="Normal 21 66 2" xfId="9219"/>
    <cellStyle name="Normal 21 66_Previous P&amp;L" xfId="15503"/>
    <cellStyle name="Normal 21 67" xfId="4218"/>
    <cellStyle name="Normal 21 67 2" xfId="9220"/>
    <cellStyle name="Normal 21 67_Previous P&amp;L" xfId="14785"/>
    <cellStyle name="Normal 21 68" xfId="4219"/>
    <cellStyle name="Normal 21 68 2" xfId="9221"/>
    <cellStyle name="Normal 21 68_Previous P&amp;L" xfId="14246"/>
    <cellStyle name="Normal 21 69" xfId="4220"/>
    <cellStyle name="Normal 21 69 2" xfId="9222"/>
    <cellStyle name="Normal 21 69_Previous P&amp;L" xfId="15403"/>
    <cellStyle name="Normal 21 7" xfId="4221"/>
    <cellStyle name="Normal 21 7 2" xfId="9223"/>
    <cellStyle name="Normal 21 7_Previous P&amp;L" xfId="14140"/>
    <cellStyle name="Normal 21 70" xfId="4222"/>
    <cellStyle name="Normal 21 70 2" xfId="9224"/>
    <cellStyle name="Normal 21 70_Previous P&amp;L" xfId="17198"/>
    <cellStyle name="Normal 21 71" xfId="4223"/>
    <cellStyle name="Normal 21 71 2" xfId="9225"/>
    <cellStyle name="Normal 21 71_Previous P&amp;L" xfId="13613"/>
    <cellStyle name="Normal 21 72" xfId="4224"/>
    <cellStyle name="Normal 21 72 2" xfId="9226"/>
    <cellStyle name="Normal 21 72_Previous P&amp;L" xfId="15896"/>
    <cellStyle name="Normal 21 73" xfId="9227"/>
    <cellStyle name="Normal 21 8" xfId="4225"/>
    <cellStyle name="Normal 21 8 2" xfId="9228"/>
    <cellStyle name="Normal 21 8_Previous P&amp;L" xfId="15167"/>
    <cellStyle name="Normal 21 9" xfId="4226"/>
    <cellStyle name="Normal 21 9 2" xfId="9229"/>
    <cellStyle name="Normal 21 9_Previous P&amp;L" xfId="15182"/>
    <cellStyle name="Normal 21_Previous P&amp;L" xfId="16730"/>
    <cellStyle name="Normal 22" xfId="47"/>
    <cellStyle name="Normal 22 10" xfId="4227"/>
    <cellStyle name="Normal 22 10 2" xfId="9230"/>
    <cellStyle name="Normal 22 10_Previous P&amp;L" xfId="15205"/>
    <cellStyle name="Normal 22 11" xfId="4228"/>
    <cellStyle name="Normal 22 11 2" xfId="9231"/>
    <cellStyle name="Normal 22 11_Previous P&amp;L" xfId="16965"/>
    <cellStyle name="Normal 22 12" xfId="4229"/>
    <cellStyle name="Normal 22 12 2" xfId="9232"/>
    <cellStyle name="Normal 22 12_Previous P&amp;L" xfId="13742"/>
    <cellStyle name="Normal 22 13" xfId="4230"/>
    <cellStyle name="Normal 22 13 2" xfId="9233"/>
    <cellStyle name="Normal 22 13_Previous P&amp;L" xfId="12793"/>
    <cellStyle name="Normal 22 14" xfId="4231"/>
    <cellStyle name="Normal 22 14 2" xfId="9234"/>
    <cellStyle name="Normal 22 14_Previous P&amp;L" xfId="17116"/>
    <cellStyle name="Normal 22 15" xfId="4232"/>
    <cellStyle name="Normal 22 15 2" xfId="9235"/>
    <cellStyle name="Normal 22 15_Previous P&amp;L" xfId="13539"/>
    <cellStyle name="Normal 22 16" xfId="4233"/>
    <cellStyle name="Normal 22 16 2" xfId="9236"/>
    <cellStyle name="Normal 22 16_Previous P&amp;L" xfId="12704"/>
    <cellStyle name="Normal 22 17" xfId="4234"/>
    <cellStyle name="Normal 22 17 2" xfId="9237"/>
    <cellStyle name="Normal 22 17_Previous P&amp;L" xfId="15745"/>
    <cellStyle name="Normal 22 18" xfId="4235"/>
    <cellStyle name="Normal 22 18 2" xfId="9238"/>
    <cellStyle name="Normal 22 18_Previous P&amp;L" xfId="13755"/>
    <cellStyle name="Normal 22 19" xfId="4236"/>
    <cellStyle name="Normal 22 19 2" xfId="9239"/>
    <cellStyle name="Normal 22 19_Previous P&amp;L" xfId="13731"/>
    <cellStyle name="Normal 22 2" xfId="4237"/>
    <cellStyle name="Normal 22 2 2" xfId="9240"/>
    <cellStyle name="Normal 22 2_Previous P&amp;L" xfId="14903"/>
    <cellStyle name="Normal 22 20" xfId="4238"/>
    <cellStyle name="Normal 22 20 2" xfId="9241"/>
    <cellStyle name="Normal 22 20_Previous P&amp;L" xfId="13890"/>
    <cellStyle name="Normal 22 21" xfId="4239"/>
    <cellStyle name="Normal 22 21 2" xfId="9242"/>
    <cellStyle name="Normal 22 21_Previous P&amp;L" xfId="14437"/>
    <cellStyle name="Normal 22 22" xfId="4240"/>
    <cellStyle name="Normal 22 22 2" xfId="9243"/>
    <cellStyle name="Normal 22 22_Previous P&amp;L" xfId="17369"/>
    <cellStyle name="Normal 22 23" xfId="4241"/>
    <cellStyle name="Normal 22 23 2" xfId="9244"/>
    <cellStyle name="Normal 22 23_Previous P&amp;L" xfId="15357"/>
    <cellStyle name="Normal 22 24" xfId="4242"/>
    <cellStyle name="Normal 22 24 2" xfId="9245"/>
    <cellStyle name="Normal 22 24_Previous P&amp;L" xfId="13176"/>
    <cellStyle name="Normal 22 25" xfId="4243"/>
    <cellStyle name="Normal 22 25 2" xfId="9246"/>
    <cellStyle name="Normal 22 25_Previous P&amp;L" xfId="13598"/>
    <cellStyle name="Normal 22 26" xfId="4244"/>
    <cellStyle name="Normal 22 26 2" xfId="9247"/>
    <cellStyle name="Normal 22 26_Previous P&amp;L" xfId="17245"/>
    <cellStyle name="Normal 22 27" xfId="4245"/>
    <cellStyle name="Normal 22 27 2" xfId="9248"/>
    <cellStyle name="Normal 22 27_Previous P&amp;L" xfId="13451"/>
    <cellStyle name="Normal 22 28" xfId="4246"/>
    <cellStyle name="Normal 22 28 2" xfId="9249"/>
    <cellStyle name="Normal 22 28_Previous P&amp;L" xfId="17270"/>
    <cellStyle name="Normal 22 29" xfId="4247"/>
    <cellStyle name="Normal 22 29 2" xfId="9250"/>
    <cellStyle name="Normal 22 29_Previous P&amp;L" xfId="17019"/>
    <cellStyle name="Normal 22 3" xfId="4248"/>
    <cellStyle name="Normal 22 3 2" xfId="9251"/>
    <cellStyle name="Normal 22 3_Previous P&amp;L" xfId="12237"/>
    <cellStyle name="Normal 22 30" xfId="4249"/>
    <cellStyle name="Normal 22 30 2" xfId="9252"/>
    <cellStyle name="Normal 22 30_Previous P&amp;L" xfId="14156"/>
    <cellStyle name="Normal 22 31" xfId="4250"/>
    <cellStyle name="Normal 22 31 2" xfId="9253"/>
    <cellStyle name="Normal 22 31_Previous P&amp;L" xfId="13781"/>
    <cellStyle name="Normal 22 32" xfId="4251"/>
    <cellStyle name="Normal 22 32 2" xfId="9254"/>
    <cellStyle name="Normal 22 32_Previous P&amp;L" xfId="16071"/>
    <cellStyle name="Normal 22 33" xfId="4252"/>
    <cellStyle name="Normal 22 33 2" xfId="9255"/>
    <cellStyle name="Normal 22 33_Previous P&amp;L" xfId="15009"/>
    <cellStyle name="Normal 22 34" xfId="4253"/>
    <cellStyle name="Normal 22 34 2" xfId="9256"/>
    <cellStyle name="Normal 22 34_Previous P&amp;L" xfId="16880"/>
    <cellStyle name="Normal 22 35" xfId="4254"/>
    <cellStyle name="Normal 22 35 2" xfId="9257"/>
    <cellStyle name="Normal 22 35_Previous P&amp;L" xfId="15664"/>
    <cellStyle name="Normal 22 36" xfId="4255"/>
    <cellStyle name="Normal 22 36 2" xfId="9258"/>
    <cellStyle name="Normal 22 36_Previous P&amp;L" xfId="15578"/>
    <cellStyle name="Normal 22 37" xfId="4256"/>
    <cellStyle name="Normal 22 37 2" xfId="9259"/>
    <cellStyle name="Normal 22 37_Previous P&amp;L" xfId="17844"/>
    <cellStyle name="Normal 22 38" xfId="4257"/>
    <cellStyle name="Normal 22 38 2" xfId="9260"/>
    <cellStyle name="Normal 22 38_Previous P&amp;L" xfId="15720"/>
    <cellStyle name="Normal 22 39" xfId="4258"/>
    <cellStyle name="Normal 22 39 2" xfId="9261"/>
    <cellStyle name="Normal 22 39_Previous P&amp;L" xfId="16321"/>
    <cellStyle name="Normal 22 4" xfId="4259"/>
    <cellStyle name="Normal 22 4 2" xfId="9262"/>
    <cellStyle name="Normal 22 4_Previous P&amp;L" xfId="17690"/>
    <cellStyle name="Normal 22 40" xfId="4260"/>
    <cellStyle name="Normal 22 40 2" xfId="9263"/>
    <cellStyle name="Normal 22 40_Previous P&amp;L" xfId="15468"/>
    <cellStyle name="Normal 22 41" xfId="4261"/>
    <cellStyle name="Normal 22 41 2" xfId="9264"/>
    <cellStyle name="Normal 22 41_Previous P&amp;L" xfId="16974"/>
    <cellStyle name="Normal 22 42" xfId="4262"/>
    <cellStyle name="Normal 22 42 2" xfId="9265"/>
    <cellStyle name="Normal 22 42_Previous P&amp;L" xfId="13849"/>
    <cellStyle name="Normal 22 43" xfId="4263"/>
    <cellStyle name="Normal 22 43 2" xfId="9266"/>
    <cellStyle name="Normal 22 43_Previous P&amp;L" xfId="14404"/>
    <cellStyle name="Normal 22 44" xfId="4264"/>
    <cellStyle name="Normal 22 44 2" xfId="9267"/>
    <cellStyle name="Normal 22 44_Previous P&amp;L" xfId="14294"/>
    <cellStyle name="Normal 22 45" xfId="4265"/>
    <cellStyle name="Normal 22 45 2" xfId="9268"/>
    <cellStyle name="Normal 22 45_Previous P&amp;L" xfId="14987"/>
    <cellStyle name="Normal 22 46" xfId="4266"/>
    <cellStyle name="Normal 22 46 2" xfId="9269"/>
    <cellStyle name="Normal 22 46_Previous P&amp;L" xfId="14619"/>
    <cellStyle name="Normal 22 47" xfId="4267"/>
    <cellStyle name="Normal 22 47 2" xfId="9270"/>
    <cellStyle name="Normal 22 47_Previous P&amp;L" xfId="14653"/>
    <cellStyle name="Normal 22 48" xfId="4268"/>
    <cellStyle name="Normal 22 48 2" xfId="9271"/>
    <cellStyle name="Normal 22 48_Previous P&amp;L" xfId="13778"/>
    <cellStyle name="Normal 22 49" xfId="4269"/>
    <cellStyle name="Normal 22 49 2" xfId="9272"/>
    <cellStyle name="Normal 22 49_Previous P&amp;L" xfId="14569"/>
    <cellStyle name="Normal 22 5" xfId="4270"/>
    <cellStyle name="Normal 22 5 2" xfId="9273"/>
    <cellStyle name="Normal 22 5_Previous P&amp;L" xfId="13964"/>
    <cellStyle name="Normal 22 50" xfId="4271"/>
    <cellStyle name="Normal 22 50 2" xfId="9274"/>
    <cellStyle name="Normal 22 50_Previous P&amp;L" xfId="15605"/>
    <cellStyle name="Normal 22 51" xfId="4272"/>
    <cellStyle name="Normal 22 51 2" xfId="9275"/>
    <cellStyle name="Normal 22 51_Previous P&amp;L" xfId="16929"/>
    <cellStyle name="Normal 22 52" xfId="4273"/>
    <cellStyle name="Normal 22 52 2" xfId="9276"/>
    <cellStyle name="Normal 22 52_Previous P&amp;L" xfId="16721"/>
    <cellStyle name="Normal 22 53" xfId="4274"/>
    <cellStyle name="Normal 22 53 2" xfId="9277"/>
    <cellStyle name="Normal 22 53_Previous P&amp;L" xfId="13654"/>
    <cellStyle name="Normal 22 54" xfId="4275"/>
    <cellStyle name="Normal 22 54 2" xfId="9278"/>
    <cellStyle name="Normal 22 54_Previous P&amp;L" xfId="16569"/>
    <cellStyle name="Normal 22 55" xfId="4276"/>
    <cellStyle name="Normal 22 55 2" xfId="9279"/>
    <cellStyle name="Normal 22 55_Previous P&amp;L" xfId="14433"/>
    <cellStyle name="Normal 22 56" xfId="4277"/>
    <cellStyle name="Normal 22 56 2" xfId="9280"/>
    <cellStyle name="Normal 22 56_Previous P&amp;L" xfId="13147"/>
    <cellStyle name="Normal 22 57" xfId="4278"/>
    <cellStyle name="Normal 22 57 2" xfId="9281"/>
    <cellStyle name="Normal 22 57_Previous P&amp;L" xfId="17323"/>
    <cellStyle name="Normal 22 58" xfId="4279"/>
    <cellStyle name="Normal 22 58 2" xfId="9282"/>
    <cellStyle name="Normal 22 58_Previous P&amp;L" xfId="14494"/>
    <cellStyle name="Normal 22 59" xfId="4280"/>
    <cellStyle name="Normal 22 59 2" xfId="9283"/>
    <cellStyle name="Normal 22 59_Previous P&amp;L" xfId="15312"/>
    <cellStyle name="Normal 22 6" xfId="4281"/>
    <cellStyle name="Normal 22 6 2" xfId="9284"/>
    <cellStyle name="Normal 22 6_Previous P&amp;L" xfId="15803"/>
    <cellStyle name="Normal 22 60" xfId="4282"/>
    <cellStyle name="Normal 22 60 2" xfId="9285"/>
    <cellStyle name="Normal 22 60_Previous P&amp;L" xfId="15757"/>
    <cellStyle name="Normal 22 61" xfId="4283"/>
    <cellStyle name="Normal 22 61 2" xfId="9286"/>
    <cellStyle name="Normal 22 61_Previous P&amp;L" xfId="17040"/>
    <cellStyle name="Normal 22 62" xfId="4284"/>
    <cellStyle name="Normal 22 62 2" xfId="9287"/>
    <cellStyle name="Normal 22 62_Previous P&amp;L" xfId="16829"/>
    <cellStyle name="Normal 22 63" xfId="4285"/>
    <cellStyle name="Normal 22 63 2" xfId="9288"/>
    <cellStyle name="Normal 22 63_Previous P&amp;L" xfId="17286"/>
    <cellStyle name="Normal 22 64" xfId="4286"/>
    <cellStyle name="Normal 22 64 2" xfId="9289"/>
    <cellStyle name="Normal 22 64_Previous P&amp;L" xfId="15104"/>
    <cellStyle name="Normal 22 65" xfId="4287"/>
    <cellStyle name="Normal 22 65 2" xfId="9290"/>
    <cellStyle name="Normal 22 65_Previous P&amp;L" xfId="16363"/>
    <cellStyle name="Normal 22 66" xfId="4288"/>
    <cellStyle name="Normal 22 66 2" xfId="9291"/>
    <cellStyle name="Normal 22 66_Previous P&amp;L" xfId="17634"/>
    <cellStyle name="Normal 22 67" xfId="4289"/>
    <cellStyle name="Normal 22 67 2" xfId="9292"/>
    <cellStyle name="Normal 22 67_Previous P&amp;L" xfId="17558"/>
    <cellStyle name="Normal 22 68" xfId="4290"/>
    <cellStyle name="Normal 22 68 2" xfId="9293"/>
    <cellStyle name="Normal 22 68_Previous P&amp;L" xfId="17057"/>
    <cellStyle name="Normal 22 69" xfId="4291"/>
    <cellStyle name="Normal 22 69 2" xfId="9294"/>
    <cellStyle name="Normal 22 69_Previous P&amp;L" xfId="12250"/>
    <cellStyle name="Normal 22 7" xfId="4292"/>
    <cellStyle name="Normal 22 7 2" xfId="9295"/>
    <cellStyle name="Normal 22 7_Previous P&amp;L" xfId="13327"/>
    <cellStyle name="Normal 22 70" xfId="4293"/>
    <cellStyle name="Normal 22 70 2" xfId="9296"/>
    <cellStyle name="Normal 22 70_Previous P&amp;L" xfId="14563"/>
    <cellStyle name="Normal 22 71" xfId="4294"/>
    <cellStyle name="Normal 22 71 2" xfId="9297"/>
    <cellStyle name="Normal 22 71_Previous P&amp;L" xfId="16646"/>
    <cellStyle name="Normal 22 72" xfId="4295"/>
    <cellStyle name="Normal 22 72 2" xfId="9298"/>
    <cellStyle name="Normal 22 72_Previous P&amp;L" xfId="17248"/>
    <cellStyle name="Normal 22 73" xfId="9299"/>
    <cellStyle name="Normal 22 8" xfId="4296"/>
    <cellStyle name="Normal 22 8 2" xfId="9300"/>
    <cellStyle name="Normal 22 8_Previous P&amp;L" xfId="17080"/>
    <cellStyle name="Normal 22 9" xfId="4297"/>
    <cellStyle name="Normal 22 9 2" xfId="9301"/>
    <cellStyle name="Normal 22 9_Previous P&amp;L" xfId="16055"/>
    <cellStyle name="Normal 22_Previous P&amp;L" xfId="17773"/>
    <cellStyle name="Normal 23" xfId="48"/>
    <cellStyle name="Normal 23 10" xfId="4298"/>
    <cellStyle name="Normal 23 10 2" xfId="9302"/>
    <cellStyle name="Normal 23 10_Previous P&amp;L" xfId="13287"/>
    <cellStyle name="Normal 23 11" xfId="4299"/>
    <cellStyle name="Normal 23 11 2" xfId="9303"/>
    <cellStyle name="Normal 23 11_Previous P&amp;L" xfId="16473"/>
    <cellStyle name="Normal 23 12" xfId="4300"/>
    <cellStyle name="Normal 23 12 2" xfId="9304"/>
    <cellStyle name="Normal 23 12_Previous P&amp;L" xfId="15928"/>
    <cellStyle name="Normal 23 13" xfId="4301"/>
    <cellStyle name="Normal 23 13 2" xfId="9305"/>
    <cellStyle name="Normal 23 13_Previous P&amp;L" xfId="14686"/>
    <cellStyle name="Normal 23 14" xfId="4302"/>
    <cellStyle name="Normal 23 14 2" xfId="9306"/>
    <cellStyle name="Normal 23 14_Previous P&amp;L" xfId="14639"/>
    <cellStyle name="Normal 23 15" xfId="4303"/>
    <cellStyle name="Normal 23 15 2" xfId="9307"/>
    <cellStyle name="Normal 23 15_Previous P&amp;L" xfId="15142"/>
    <cellStyle name="Normal 23 16" xfId="4304"/>
    <cellStyle name="Normal 23 16 2" xfId="9308"/>
    <cellStyle name="Normal 23 16_Previous P&amp;L" xfId="14399"/>
    <cellStyle name="Normal 23 17" xfId="4305"/>
    <cellStyle name="Normal 23 17 2" xfId="9309"/>
    <cellStyle name="Normal 23 17_Previous P&amp;L" xfId="12896"/>
    <cellStyle name="Normal 23 18" xfId="4306"/>
    <cellStyle name="Normal 23 18 2" xfId="9310"/>
    <cellStyle name="Normal 23 18_Previous P&amp;L" xfId="13671"/>
    <cellStyle name="Normal 23 19" xfId="4307"/>
    <cellStyle name="Normal 23 19 2" xfId="9311"/>
    <cellStyle name="Normal 23 19_Previous P&amp;L" xfId="15938"/>
    <cellStyle name="Normal 23 2" xfId="4308"/>
    <cellStyle name="Normal 23 2 2" xfId="9312"/>
    <cellStyle name="Normal 23 2_Previous P&amp;L" xfId="15684"/>
    <cellStyle name="Normal 23 20" xfId="4309"/>
    <cellStyle name="Normal 23 20 2" xfId="9313"/>
    <cellStyle name="Normal 23 20_Previous P&amp;L" xfId="14344"/>
    <cellStyle name="Normal 23 21" xfId="4310"/>
    <cellStyle name="Normal 23 21 2" xfId="9314"/>
    <cellStyle name="Normal 23 21_Previous P&amp;L" xfId="17587"/>
    <cellStyle name="Normal 23 22" xfId="4311"/>
    <cellStyle name="Normal 23 22 2" xfId="9315"/>
    <cellStyle name="Normal 23 22_Previous P&amp;L" xfId="15515"/>
    <cellStyle name="Normal 23 23" xfId="4312"/>
    <cellStyle name="Normal 23 23 2" xfId="9316"/>
    <cellStyle name="Normal 23 23_Previous P&amp;L" xfId="15088"/>
    <cellStyle name="Normal 23 24" xfId="4313"/>
    <cellStyle name="Normal 23 24 2" xfId="9317"/>
    <cellStyle name="Normal 23 24_Previous P&amp;L" xfId="15078"/>
    <cellStyle name="Normal 23 25" xfId="4314"/>
    <cellStyle name="Normal 23 25 2" xfId="9318"/>
    <cellStyle name="Normal 23 25_Previous P&amp;L" xfId="16213"/>
    <cellStyle name="Normal 23 26" xfId="4315"/>
    <cellStyle name="Normal 23 26 2" xfId="9319"/>
    <cellStyle name="Normal 23 26_Previous P&amp;L" xfId="13906"/>
    <cellStyle name="Normal 23 27" xfId="4316"/>
    <cellStyle name="Normal 23 27 2" xfId="9320"/>
    <cellStyle name="Normal 23 27_Previous P&amp;L" xfId="16417"/>
    <cellStyle name="Normal 23 28" xfId="4317"/>
    <cellStyle name="Normal 23 28 2" xfId="9321"/>
    <cellStyle name="Normal 23 28_Previous P&amp;L" xfId="14211"/>
    <cellStyle name="Normal 23 29" xfId="4318"/>
    <cellStyle name="Normal 23 29 2" xfId="9322"/>
    <cellStyle name="Normal 23 29_Previous P&amp;L" xfId="14340"/>
    <cellStyle name="Normal 23 3" xfId="4319"/>
    <cellStyle name="Normal 23 3 2" xfId="9323"/>
    <cellStyle name="Normal 23 3_Previous P&amp;L" xfId="14059"/>
    <cellStyle name="Normal 23 30" xfId="4320"/>
    <cellStyle name="Normal 23 30 2" xfId="9324"/>
    <cellStyle name="Normal 23 30_Previous P&amp;L" xfId="17139"/>
    <cellStyle name="Normal 23 31" xfId="4321"/>
    <cellStyle name="Normal 23 31 2" xfId="9325"/>
    <cellStyle name="Normal 23 31_Previous P&amp;L" xfId="17611"/>
    <cellStyle name="Normal 23 32" xfId="4322"/>
    <cellStyle name="Normal 23 32 2" xfId="9326"/>
    <cellStyle name="Normal 23 32_Previous P&amp;L" xfId="17863"/>
    <cellStyle name="Normal 23 33" xfId="4323"/>
    <cellStyle name="Normal 23 33 2" xfId="9327"/>
    <cellStyle name="Normal 23 33_Previous P&amp;L" xfId="14611"/>
    <cellStyle name="Normal 23 34" xfId="4324"/>
    <cellStyle name="Normal 23 34 2" xfId="9328"/>
    <cellStyle name="Normal 23 34_Previous P&amp;L" xfId="15539"/>
    <cellStyle name="Normal 23 35" xfId="4325"/>
    <cellStyle name="Normal 23 35 2" xfId="9329"/>
    <cellStyle name="Normal 23 35_Previous P&amp;L" xfId="14459"/>
    <cellStyle name="Normal 23 36" xfId="4326"/>
    <cellStyle name="Normal 23 36 2" xfId="9330"/>
    <cellStyle name="Normal 23 36_Previous P&amp;L" xfId="14046"/>
    <cellStyle name="Normal 23 37" xfId="4327"/>
    <cellStyle name="Normal 23 37 2" xfId="9331"/>
    <cellStyle name="Normal 23 37_Previous P&amp;L" xfId="12336"/>
    <cellStyle name="Normal 23 38" xfId="4328"/>
    <cellStyle name="Normal 23 38 2" xfId="9332"/>
    <cellStyle name="Normal 23 38_Previous P&amp;L" xfId="14573"/>
    <cellStyle name="Normal 23 39" xfId="4329"/>
    <cellStyle name="Normal 23 39 2" xfId="9333"/>
    <cellStyle name="Normal 23 39_Previous P&amp;L" xfId="17490"/>
    <cellStyle name="Normal 23 4" xfId="4330"/>
    <cellStyle name="Normal 23 4 2" xfId="9334"/>
    <cellStyle name="Normal 23 4_Previous P&amp;L" xfId="14617"/>
    <cellStyle name="Normal 23 40" xfId="4331"/>
    <cellStyle name="Normal 23 40 2" xfId="9335"/>
    <cellStyle name="Normal 23 40_Previous P&amp;L" xfId="14507"/>
    <cellStyle name="Normal 23 41" xfId="4332"/>
    <cellStyle name="Normal 23 41 2" xfId="9336"/>
    <cellStyle name="Normal 23 41_Previous P&amp;L" xfId="16447"/>
    <cellStyle name="Normal 23 42" xfId="4333"/>
    <cellStyle name="Normal 23 42 2" xfId="9337"/>
    <cellStyle name="Normal 23 42_Previous P&amp;L" xfId="15324"/>
    <cellStyle name="Normal 23 43" xfId="4334"/>
    <cellStyle name="Normal 23 43 2" xfId="9338"/>
    <cellStyle name="Normal 23 43_Previous P&amp;L" xfId="16074"/>
    <cellStyle name="Normal 23 44" xfId="4335"/>
    <cellStyle name="Normal 23 44 2" xfId="9339"/>
    <cellStyle name="Normal 23 44_Previous P&amp;L" xfId="17474"/>
    <cellStyle name="Normal 23 45" xfId="4336"/>
    <cellStyle name="Normal 23 45 2" xfId="9340"/>
    <cellStyle name="Normal 23 45_Previous P&amp;L" xfId="13859"/>
    <cellStyle name="Normal 23 46" xfId="4337"/>
    <cellStyle name="Normal 23 46 2" xfId="9341"/>
    <cellStyle name="Normal 23 46_Previous P&amp;L" xfId="15905"/>
    <cellStyle name="Normal 23 47" xfId="4338"/>
    <cellStyle name="Normal 23 47 2" xfId="9342"/>
    <cellStyle name="Normal 23 47_Previous P&amp;L" xfId="13642"/>
    <cellStyle name="Normal 23 48" xfId="4339"/>
    <cellStyle name="Normal 23 48 2" xfId="9343"/>
    <cellStyle name="Normal 23 48_Previous P&amp;L" xfId="17826"/>
    <cellStyle name="Normal 23 49" xfId="4340"/>
    <cellStyle name="Normal 23 49 2" xfId="9344"/>
    <cellStyle name="Normal 23 49_Previous P&amp;L" xfId="16563"/>
    <cellStyle name="Normal 23 5" xfId="4341"/>
    <cellStyle name="Normal 23 5 2" xfId="9345"/>
    <cellStyle name="Normal 23 5_Previous P&amp;L" xfId="16099"/>
    <cellStyle name="Normal 23 50" xfId="4342"/>
    <cellStyle name="Normal 23 50 2" xfId="9346"/>
    <cellStyle name="Normal 23 50_Previous P&amp;L" xfId="13488"/>
    <cellStyle name="Normal 23 51" xfId="4343"/>
    <cellStyle name="Normal 23 51 2" xfId="9347"/>
    <cellStyle name="Normal 23 51_Previous P&amp;L" xfId="17281"/>
    <cellStyle name="Normal 23 52" xfId="4344"/>
    <cellStyle name="Normal 23 52 2" xfId="9348"/>
    <cellStyle name="Normal 23 52_Previous P&amp;L" xfId="13698"/>
    <cellStyle name="Normal 23 53" xfId="4345"/>
    <cellStyle name="Normal 23 53 2" xfId="9349"/>
    <cellStyle name="Normal 23 53_Previous P&amp;L" xfId="14825"/>
    <cellStyle name="Normal 23 54" xfId="4346"/>
    <cellStyle name="Normal 23 54 2" xfId="9350"/>
    <cellStyle name="Normal 23 54_Previous P&amp;L" xfId="13436"/>
    <cellStyle name="Normal 23 55" xfId="4347"/>
    <cellStyle name="Normal 23 55 2" xfId="9351"/>
    <cellStyle name="Normal 23 55_Previous P&amp;L" xfId="14262"/>
    <cellStyle name="Normal 23 56" xfId="4348"/>
    <cellStyle name="Normal 23 56 2" xfId="9352"/>
    <cellStyle name="Normal 23 56_Previous P&amp;L" xfId="17423"/>
    <cellStyle name="Normal 23 57" xfId="4349"/>
    <cellStyle name="Normal 23 57 2" xfId="9353"/>
    <cellStyle name="Normal 23 57_Previous P&amp;L" xfId="16608"/>
    <cellStyle name="Normal 23 58" xfId="4350"/>
    <cellStyle name="Normal 23 58 2" xfId="9354"/>
    <cellStyle name="Normal 23 58_Previous P&amp;L" xfId="15445"/>
    <cellStyle name="Normal 23 59" xfId="4351"/>
    <cellStyle name="Normal 23 59 2" xfId="9355"/>
    <cellStyle name="Normal 23 59_Previous P&amp;L" xfId="13301"/>
    <cellStyle name="Normal 23 6" xfId="4352"/>
    <cellStyle name="Normal 23 6 2" xfId="9356"/>
    <cellStyle name="Normal 23 6_Previous P&amp;L" xfId="12233"/>
    <cellStyle name="Normal 23 60" xfId="4353"/>
    <cellStyle name="Normal 23 60 2" xfId="9357"/>
    <cellStyle name="Normal 23 60_Previous P&amp;L" xfId="13523"/>
    <cellStyle name="Normal 23 61" xfId="4354"/>
    <cellStyle name="Normal 23 61 2" xfId="9358"/>
    <cellStyle name="Normal 23 61_Previous P&amp;L" xfId="12410"/>
    <cellStyle name="Normal 23 62" xfId="4355"/>
    <cellStyle name="Normal 23 62 2" xfId="9359"/>
    <cellStyle name="Normal 23 62_Previous P&amp;L" xfId="16038"/>
    <cellStyle name="Normal 23 63" xfId="4356"/>
    <cellStyle name="Normal 23 63 2" xfId="9360"/>
    <cellStyle name="Normal 23 63_Previous P&amp;L" xfId="14139"/>
    <cellStyle name="Normal 23 64" xfId="4357"/>
    <cellStyle name="Normal 23 64 2" xfId="9361"/>
    <cellStyle name="Normal 23 64_Previous P&amp;L" xfId="13346"/>
    <cellStyle name="Normal 23 65" xfId="4358"/>
    <cellStyle name="Normal 23 65 2" xfId="9362"/>
    <cellStyle name="Normal 23 65_Previous P&amp;L" xfId="14245"/>
    <cellStyle name="Normal 23 66" xfId="4359"/>
    <cellStyle name="Normal 23 66 2" xfId="9363"/>
    <cellStyle name="Normal 23 66_Previous P&amp;L" xfId="13532"/>
    <cellStyle name="Normal 23 67" xfId="4360"/>
    <cellStyle name="Normal 23 67 2" xfId="9364"/>
    <cellStyle name="Normal 23 67_Previous P&amp;L" xfId="13473"/>
    <cellStyle name="Normal 23 68" xfId="4361"/>
    <cellStyle name="Normal 23 68 2" xfId="9365"/>
    <cellStyle name="Normal 23 68_Previous P&amp;L" xfId="17048"/>
    <cellStyle name="Normal 23 69" xfId="4362"/>
    <cellStyle name="Normal 23 69 2" xfId="9366"/>
    <cellStyle name="Normal 23 69_Previous P&amp;L" xfId="16900"/>
    <cellStyle name="Normal 23 7" xfId="4363"/>
    <cellStyle name="Normal 23 7 2" xfId="9367"/>
    <cellStyle name="Normal 23 7_Previous P&amp;L" xfId="16690"/>
    <cellStyle name="Normal 23 70" xfId="4364"/>
    <cellStyle name="Normal 23 70 2" xfId="9368"/>
    <cellStyle name="Normal 23 70_Previous P&amp;L" xfId="16068"/>
    <cellStyle name="Normal 23 71" xfId="4365"/>
    <cellStyle name="Normal 23 71 2" xfId="9369"/>
    <cellStyle name="Normal 23 71_Previous P&amp;L" xfId="17021"/>
    <cellStyle name="Normal 23 72" xfId="4366"/>
    <cellStyle name="Normal 23 72 2" xfId="9370"/>
    <cellStyle name="Normal 23 72_Previous P&amp;L" xfId="17660"/>
    <cellStyle name="Normal 23 73" xfId="9371"/>
    <cellStyle name="Normal 23 8" xfId="4367"/>
    <cellStyle name="Normal 23 8 2" xfId="9372"/>
    <cellStyle name="Normal 23 8_Previous P&amp;L" xfId="17633"/>
    <cellStyle name="Normal 23 9" xfId="4368"/>
    <cellStyle name="Normal 23 9 2" xfId="9373"/>
    <cellStyle name="Normal 23 9_Previous P&amp;L" xfId="14938"/>
    <cellStyle name="Normal 23_Previous P&amp;L" xfId="15989"/>
    <cellStyle name="Normal 24" xfId="49"/>
    <cellStyle name="Normal 24 10" xfId="4369"/>
    <cellStyle name="Normal 24 10 2" xfId="9374"/>
    <cellStyle name="Normal 24 10_Previous P&amp;L" xfId="17258"/>
    <cellStyle name="Normal 24 11" xfId="4370"/>
    <cellStyle name="Normal 24 11 2" xfId="9375"/>
    <cellStyle name="Normal 24 11_Previous P&amp;L" xfId="15052"/>
    <cellStyle name="Normal 24 12" xfId="4371"/>
    <cellStyle name="Normal 24 12 2" xfId="9376"/>
    <cellStyle name="Normal 24 12_Previous P&amp;L" xfId="16125"/>
    <cellStyle name="Normal 24 13" xfId="4372"/>
    <cellStyle name="Normal 24 13 2" xfId="9377"/>
    <cellStyle name="Normal 24 13_Previous P&amp;L" xfId="13590"/>
    <cellStyle name="Normal 24 14" xfId="4373"/>
    <cellStyle name="Normal 24 14 2" xfId="9378"/>
    <cellStyle name="Normal 24 14_Previous P&amp;L" xfId="14070"/>
    <cellStyle name="Normal 24 15" xfId="4374"/>
    <cellStyle name="Normal 24 15 2" xfId="9379"/>
    <cellStyle name="Normal 24 15_Previous P&amp;L" xfId="14994"/>
    <cellStyle name="Normal 24 16" xfId="4375"/>
    <cellStyle name="Normal 24 16 2" xfId="9380"/>
    <cellStyle name="Normal 24 16_Previous P&amp;L" xfId="14790"/>
    <cellStyle name="Normal 24 17" xfId="4376"/>
    <cellStyle name="Normal 24 17 2" xfId="9381"/>
    <cellStyle name="Normal 24 17_Previous P&amp;L" xfId="15794"/>
    <cellStyle name="Normal 24 18" xfId="4377"/>
    <cellStyle name="Normal 24 18 2" xfId="9382"/>
    <cellStyle name="Normal 24 18_Previous P&amp;L" xfId="13420"/>
    <cellStyle name="Normal 24 19" xfId="4378"/>
    <cellStyle name="Normal 24 19 2" xfId="9383"/>
    <cellStyle name="Normal 24 19_Previous P&amp;L" xfId="15508"/>
    <cellStyle name="Normal 24 2" xfId="4379"/>
    <cellStyle name="Normal 24 2 2" xfId="9384"/>
    <cellStyle name="Normal 24 2_Previous P&amp;L" xfId="17902"/>
    <cellStyle name="Normal 24 20" xfId="4380"/>
    <cellStyle name="Normal 24 20 2" xfId="9385"/>
    <cellStyle name="Normal 24 20_Previous P&amp;L" xfId="15663"/>
    <cellStyle name="Normal 24 21" xfId="4381"/>
    <cellStyle name="Normal 24 21 2" xfId="9386"/>
    <cellStyle name="Normal 24 21_Previous P&amp;L" xfId="13223"/>
    <cellStyle name="Normal 24 22" xfId="4382"/>
    <cellStyle name="Normal 24 22 2" xfId="9387"/>
    <cellStyle name="Normal 24 22_Previous P&amp;L" xfId="14735"/>
    <cellStyle name="Normal 24 23" xfId="4383"/>
    <cellStyle name="Normal 24 23 2" xfId="9388"/>
    <cellStyle name="Normal 24 23_Previous P&amp;L" xfId="13980"/>
    <cellStyle name="Normal 24 24" xfId="4384"/>
    <cellStyle name="Normal 24 24 2" xfId="9389"/>
    <cellStyle name="Normal 24 24_Previous P&amp;L" xfId="16554"/>
    <cellStyle name="Normal 24 25" xfId="4385"/>
    <cellStyle name="Normal 24 25 2" xfId="9390"/>
    <cellStyle name="Normal 24 25_Previous P&amp;L" xfId="16062"/>
    <cellStyle name="Normal 24 26" xfId="4386"/>
    <cellStyle name="Normal 24 26 2" xfId="9391"/>
    <cellStyle name="Normal 24 26_Previous P&amp;L" xfId="17774"/>
    <cellStyle name="Normal 24 27" xfId="4387"/>
    <cellStyle name="Normal 24 27 2" xfId="9392"/>
    <cellStyle name="Normal 24 27_Previous P&amp;L" xfId="17864"/>
    <cellStyle name="Normal 24 28" xfId="4388"/>
    <cellStyle name="Normal 24 28 2" xfId="9393"/>
    <cellStyle name="Normal 24 28_Previous P&amp;L" xfId="16999"/>
    <cellStyle name="Normal 24 29" xfId="4389"/>
    <cellStyle name="Normal 24 29 2" xfId="9394"/>
    <cellStyle name="Normal 24 29_Previous P&amp;L" xfId="16140"/>
    <cellStyle name="Normal 24 3" xfId="4390"/>
    <cellStyle name="Normal 24 3 2" xfId="9395"/>
    <cellStyle name="Normal 24 3_Previous P&amp;L" xfId="15555"/>
    <cellStyle name="Normal 24 30" xfId="4391"/>
    <cellStyle name="Normal 24 30 2" xfId="9396"/>
    <cellStyle name="Normal 24 30_Previous P&amp;L" xfId="13311"/>
    <cellStyle name="Normal 24 31" xfId="4392"/>
    <cellStyle name="Normal 24 31 2" xfId="9397"/>
    <cellStyle name="Normal 24 31_Previous P&amp;L" xfId="14942"/>
    <cellStyle name="Normal 24 32" xfId="4393"/>
    <cellStyle name="Normal 24 32 2" xfId="9398"/>
    <cellStyle name="Normal 24 32_Previous P&amp;L" xfId="17586"/>
    <cellStyle name="Normal 24 33" xfId="4394"/>
    <cellStyle name="Normal 24 33 2" xfId="9399"/>
    <cellStyle name="Normal 24 33_Previous P&amp;L" xfId="13197"/>
    <cellStyle name="Normal 24 34" xfId="4395"/>
    <cellStyle name="Normal 24 34 2" xfId="9400"/>
    <cellStyle name="Normal 24 34_Previous P&amp;L" xfId="17265"/>
    <cellStyle name="Normal 24 35" xfId="4396"/>
    <cellStyle name="Normal 24 35 2" xfId="9401"/>
    <cellStyle name="Normal 24 35_Previous P&amp;L" xfId="14481"/>
    <cellStyle name="Normal 24 36" xfId="4397"/>
    <cellStyle name="Normal 24 36 2" xfId="9402"/>
    <cellStyle name="Normal 24 36_Previous P&amp;L" xfId="13950"/>
    <cellStyle name="Normal 24 37" xfId="4398"/>
    <cellStyle name="Normal 24 37 2" xfId="9403"/>
    <cellStyle name="Normal 24 37_Previous P&amp;L" xfId="16203"/>
    <cellStyle name="Normal 24 38" xfId="4399"/>
    <cellStyle name="Normal 24 38 2" xfId="9404"/>
    <cellStyle name="Normal 24 38_Previous P&amp;L" xfId="16963"/>
    <cellStyle name="Normal 24 39" xfId="4400"/>
    <cellStyle name="Normal 24 39 2" xfId="9405"/>
    <cellStyle name="Normal 24 39_Previous P&amp;L" xfId="13746"/>
    <cellStyle name="Normal 24 4" xfId="4401"/>
    <cellStyle name="Normal 24 4 2" xfId="9406"/>
    <cellStyle name="Normal 24 4_Previous P&amp;L" xfId="16650"/>
    <cellStyle name="Normal 24 40" xfId="4402"/>
    <cellStyle name="Normal 24 40 2" xfId="9407"/>
    <cellStyle name="Normal 24 40_Previous P&amp;L" xfId="16511"/>
    <cellStyle name="Normal 24 41" xfId="4403"/>
    <cellStyle name="Normal 24 41 2" xfId="9408"/>
    <cellStyle name="Normal 24 41_Previous P&amp;L" xfId="15738"/>
    <cellStyle name="Normal 24 42" xfId="4404"/>
    <cellStyle name="Normal 24 42 2" xfId="9409"/>
    <cellStyle name="Normal 24 42_Previous P&amp;L" xfId="14011"/>
    <cellStyle name="Normal 24 43" xfId="4405"/>
    <cellStyle name="Normal 24 43 2" xfId="9410"/>
    <cellStyle name="Normal 24 43_Previous P&amp;L" xfId="14745"/>
    <cellStyle name="Normal 24 44" xfId="4406"/>
    <cellStyle name="Normal 24 44 2" xfId="9411"/>
    <cellStyle name="Normal 24 44_Previous P&amp;L" xfId="16298"/>
    <cellStyle name="Normal 24 45" xfId="4407"/>
    <cellStyle name="Normal 24 45 2" xfId="9412"/>
    <cellStyle name="Normal 24 45_Previous P&amp;L" xfId="13382"/>
    <cellStyle name="Normal 24 46" xfId="4408"/>
    <cellStyle name="Normal 24 46 2" xfId="9413"/>
    <cellStyle name="Normal 24 46_Previous P&amp;L" xfId="13930"/>
    <cellStyle name="Normal 24 47" xfId="4409"/>
    <cellStyle name="Normal 24 47 2" xfId="9414"/>
    <cellStyle name="Normal 24 47_Previous P&amp;L" xfId="17321"/>
    <cellStyle name="Normal 24 48" xfId="4410"/>
    <cellStyle name="Normal 24 48 2" xfId="9415"/>
    <cellStyle name="Normal 24 48_Previous P&amp;L" xfId="13298"/>
    <cellStyle name="Normal 24 49" xfId="4411"/>
    <cellStyle name="Normal 24 49 2" xfId="9416"/>
    <cellStyle name="Normal 24 49_Previous P&amp;L" xfId="17386"/>
    <cellStyle name="Normal 24 5" xfId="4412"/>
    <cellStyle name="Normal 24 5 2" xfId="9417"/>
    <cellStyle name="Normal 24 5_Previous P&amp;L" xfId="13517"/>
    <cellStyle name="Normal 24 50" xfId="4413"/>
    <cellStyle name="Normal 24 50 2" xfId="9418"/>
    <cellStyle name="Normal 24 50_Previous P&amp;L" xfId="17520"/>
    <cellStyle name="Normal 24 51" xfId="4414"/>
    <cellStyle name="Normal 24 51 2" xfId="9419"/>
    <cellStyle name="Normal 24 51_Previous P&amp;L" xfId="16729"/>
    <cellStyle name="Normal 24 52" xfId="4415"/>
    <cellStyle name="Normal 24 52 2" xfId="9420"/>
    <cellStyle name="Normal 24 52_Previous P&amp;L" xfId="15421"/>
    <cellStyle name="Normal 24 53" xfId="4416"/>
    <cellStyle name="Normal 24 53 2" xfId="9421"/>
    <cellStyle name="Normal 24 53_Previous P&amp;L" xfId="14138"/>
    <cellStyle name="Normal 24 54" xfId="4417"/>
    <cellStyle name="Normal 24 54 2" xfId="9422"/>
    <cellStyle name="Normal 24 54_Previous P&amp;L" xfId="14233"/>
    <cellStyle name="Normal 24 55" xfId="4418"/>
    <cellStyle name="Normal 24 55 2" xfId="9423"/>
    <cellStyle name="Normal 24 55_Previous P&amp;L" xfId="13548"/>
    <cellStyle name="Normal 24 56" xfId="4419"/>
    <cellStyle name="Normal 24 56 2" xfId="9424"/>
    <cellStyle name="Normal 24 56_Previous P&amp;L" xfId="14891"/>
    <cellStyle name="Normal 24 57" xfId="4420"/>
    <cellStyle name="Normal 24 57 2" xfId="9425"/>
    <cellStyle name="Normal 24 57_Previous P&amp;L" xfId="14847"/>
    <cellStyle name="Normal 24 58" xfId="4421"/>
    <cellStyle name="Normal 24 58 2" xfId="9426"/>
    <cellStyle name="Normal 24 58_Previous P&amp;L" xfId="16489"/>
    <cellStyle name="Normal 24 59" xfId="4422"/>
    <cellStyle name="Normal 24 59 2" xfId="9427"/>
    <cellStyle name="Normal 24 59_Previous P&amp;L" xfId="14317"/>
    <cellStyle name="Normal 24 6" xfId="4423"/>
    <cellStyle name="Normal 24 6 2" xfId="9428"/>
    <cellStyle name="Normal 24 6_Previous P&amp;L" xfId="16594"/>
    <cellStyle name="Normal 24 60" xfId="4424"/>
    <cellStyle name="Normal 24 60 2" xfId="9429"/>
    <cellStyle name="Normal 24 60_Previous P&amp;L" xfId="17180"/>
    <cellStyle name="Normal 24 61" xfId="4425"/>
    <cellStyle name="Normal 24 61 2" xfId="9430"/>
    <cellStyle name="Normal 24 61_Previous P&amp;L" xfId="13872"/>
    <cellStyle name="Normal 24 62" xfId="4426"/>
    <cellStyle name="Normal 24 62 2" xfId="9431"/>
    <cellStyle name="Normal 24 62_Previous P&amp;L" xfId="17713"/>
    <cellStyle name="Normal 24 63" xfId="4427"/>
    <cellStyle name="Normal 24 63 2" xfId="9432"/>
    <cellStyle name="Normal 24 63_Previous P&amp;L" xfId="12687"/>
    <cellStyle name="Normal 24 64" xfId="4428"/>
    <cellStyle name="Normal 24 64 2" xfId="9433"/>
    <cellStyle name="Normal 24 64_Previous P&amp;L" xfId="15334"/>
    <cellStyle name="Normal 24 65" xfId="4429"/>
    <cellStyle name="Normal 24 65 2" xfId="9434"/>
    <cellStyle name="Normal 24 65_Previous P&amp;L" xfId="16846"/>
    <cellStyle name="Normal 24 66" xfId="4430"/>
    <cellStyle name="Normal 24 66 2" xfId="9435"/>
    <cellStyle name="Normal 24 66_Previous P&amp;L" xfId="15840"/>
    <cellStyle name="Normal 24 67" xfId="4431"/>
    <cellStyle name="Normal 24 67 2" xfId="9436"/>
    <cellStyle name="Normal 24 67_Previous P&amp;L" xfId="12591"/>
    <cellStyle name="Normal 24 68" xfId="4432"/>
    <cellStyle name="Normal 24 68 2" xfId="9437"/>
    <cellStyle name="Normal 24 68_Previous P&amp;L" xfId="12508"/>
    <cellStyle name="Normal 24 69" xfId="4433"/>
    <cellStyle name="Normal 24 69 2" xfId="9438"/>
    <cellStyle name="Normal 24 69_Previous P&amp;L" xfId="17289"/>
    <cellStyle name="Normal 24 7" xfId="4434"/>
    <cellStyle name="Normal 24 7 2" xfId="9439"/>
    <cellStyle name="Normal 24 7_Previous P&amp;L" xfId="14873"/>
    <cellStyle name="Normal 24 70" xfId="4435"/>
    <cellStyle name="Normal 24 70 2" xfId="9440"/>
    <cellStyle name="Normal 24 70_Previous P&amp;L" xfId="12985"/>
    <cellStyle name="Normal 24 71" xfId="4436"/>
    <cellStyle name="Normal 24 71 2" xfId="9441"/>
    <cellStyle name="Normal 24 71_Previous P&amp;L" xfId="15079"/>
    <cellStyle name="Normal 24 72" xfId="4437"/>
    <cellStyle name="Normal 24 72 2" xfId="9442"/>
    <cellStyle name="Normal 24 72_Previous P&amp;L" xfId="14536"/>
    <cellStyle name="Normal 24 73" xfId="9443"/>
    <cellStyle name="Normal 24 8" xfId="4438"/>
    <cellStyle name="Normal 24 8 2" xfId="9444"/>
    <cellStyle name="Normal 24 8_Previous P&amp;L" xfId="16839"/>
    <cellStyle name="Normal 24 9" xfId="4439"/>
    <cellStyle name="Normal 24 9 2" xfId="9445"/>
    <cellStyle name="Normal 24 9_Previous P&amp;L" xfId="15524"/>
    <cellStyle name="Normal 24_Previous P&amp;L" xfId="14451"/>
    <cellStyle name="Normal 25" xfId="50"/>
    <cellStyle name="Normal 25 10" xfId="4440"/>
    <cellStyle name="Normal 25 10 2" xfId="9446"/>
    <cellStyle name="Normal 25 10_Previous P&amp;L" xfId="17568"/>
    <cellStyle name="Normal 25 11" xfId="4441"/>
    <cellStyle name="Normal 25 11 2" xfId="9447"/>
    <cellStyle name="Normal 25 11_Previous P&amp;L" xfId="16388"/>
    <cellStyle name="Normal 25 12" xfId="4442"/>
    <cellStyle name="Normal 25 12 2" xfId="9448"/>
    <cellStyle name="Normal 25 12_Previous P&amp;L" xfId="14577"/>
    <cellStyle name="Normal 25 13" xfId="4443"/>
    <cellStyle name="Normal 25 13 2" xfId="9449"/>
    <cellStyle name="Normal 25 13_Previous P&amp;L" xfId="13728"/>
    <cellStyle name="Normal 25 14" xfId="4444"/>
    <cellStyle name="Normal 25 14 2" xfId="9450"/>
    <cellStyle name="Normal 25 14_Previous P&amp;L" xfId="14371"/>
    <cellStyle name="Normal 25 15" xfId="4445"/>
    <cellStyle name="Normal 25 15 2" xfId="9451"/>
    <cellStyle name="Normal 25 15_Previous P&amp;L" xfId="15414"/>
    <cellStyle name="Normal 25 16" xfId="4446"/>
    <cellStyle name="Normal 25 16 2" xfId="9452"/>
    <cellStyle name="Normal 25 16_Previous P&amp;L" xfId="16498"/>
    <cellStyle name="Normal 25 17" xfId="4447"/>
    <cellStyle name="Normal 25 17 2" xfId="9453"/>
    <cellStyle name="Normal 25 17_Previous P&amp;L" xfId="14469"/>
    <cellStyle name="Normal 25 18" xfId="4448"/>
    <cellStyle name="Normal 25 18 2" xfId="9454"/>
    <cellStyle name="Normal 25 18_Previous P&amp;L" xfId="16412"/>
    <cellStyle name="Normal 25 19" xfId="4449"/>
    <cellStyle name="Normal 25 19 2" xfId="9455"/>
    <cellStyle name="Normal 25 19_Previous P&amp;L" xfId="14902"/>
    <cellStyle name="Normal 25 2" xfId="4450"/>
    <cellStyle name="Normal 25 2 2" xfId="9456"/>
    <cellStyle name="Normal 25 2_Previous P&amp;L" xfId="16163"/>
    <cellStyle name="Normal 25 20" xfId="4451"/>
    <cellStyle name="Normal 25 20 2" xfId="9457"/>
    <cellStyle name="Normal 25 20_Previous P&amp;L" xfId="12234"/>
    <cellStyle name="Normal 25 21" xfId="4452"/>
    <cellStyle name="Normal 25 21 2" xfId="9458"/>
    <cellStyle name="Normal 25 21_Previous P&amp;L" xfId="17214"/>
    <cellStyle name="Normal 25 22" xfId="4453"/>
    <cellStyle name="Normal 25 22 2" xfId="9459"/>
    <cellStyle name="Normal 25 22_Previous P&amp;L" xfId="15832"/>
    <cellStyle name="Normal 25 23" xfId="4454"/>
    <cellStyle name="Normal 25 23 2" xfId="9460"/>
    <cellStyle name="Normal 25 23_Previous P&amp;L" xfId="14200"/>
    <cellStyle name="Normal 25 24" xfId="4455"/>
    <cellStyle name="Normal 25 24 2" xfId="9461"/>
    <cellStyle name="Normal 25 24_Previous P&amp;L" xfId="14210"/>
    <cellStyle name="Normal 25 25" xfId="4456"/>
    <cellStyle name="Normal 25 25 2" xfId="9462"/>
    <cellStyle name="Normal 25 25_Previous P&amp;L" xfId="17112"/>
    <cellStyle name="Normal 25 26" xfId="4457"/>
    <cellStyle name="Normal 25 26 2" xfId="9463"/>
    <cellStyle name="Normal 25 26_Previous P&amp;L" xfId="16969"/>
    <cellStyle name="Normal 25 27" xfId="4458"/>
    <cellStyle name="Normal 25 27 2" xfId="9464"/>
    <cellStyle name="Normal 25 27_Previous P&amp;L" xfId="17380"/>
    <cellStyle name="Normal 25 28" xfId="4459"/>
    <cellStyle name="Normal 25 28 2" xfId="9465"/>
    <cellStyle name="Normal 25 28_Previous P&amp;L" xfId="16014"/>
    <cellStyle name="Normal 25 29" xfId="4460"/>
    <cellStyle name="Normal 25 29 2" xfId="9466"/>
    <cellStyle name="Normal 25 29_Previous P&amp;L" xfId="13339"/>
    <cellStyle name="Normal 25 3" xfId="4461"/>
    <cellStyle name="Normal 25 3 2" xfId="9467"/>
    <cellStyle name="Normal 25 3_Previous P&amp;L" xfId="14080"/>
    <cellStyle name="Normal 25 30" xfId="4462"/>
    <cellStyle name="Normal 25 30 2" xfId="9468"/>
    <cellStyle name="Normal 25 30_Previous P&amp;L" xfId="14341"/>
    <cellStyle name="Normal 25 31" xfId="4463"/>
    <cellStyle name="Normal 25 31 2" xfId="9469"/>
    <cellStyle name="Normal 25 31_Previous P&amp;L" xfId="13922"/>
    <cellStyle name="Normal 25 32" xfId="4464"/>
    <cellStyle name="Normal 25 32 2" xfId="9470"/>
    <cellStyle name="Normal 25 32_Previous P&amp;L" xfId="14525"/>
    <cellStyle name="Normal 25 33" xfId="4465"/>
    <cellStyle name="Normal 25 33 2" xfId="9471"/>
    <cellStyle name="Normal 25 33_Previous P&amp;L" xfId="16006"/>
    <cellStyle name="Normal 25 34" xfId="4466"/>
    <cellStyle name="Normal 25 34 2" xfId="9472"/>
    <cellStyle name="Normal 25 34_Previous P&amp;L" xfId="14003"/>
    <cellStyle name="Normal 25 35" xfId="4467"/>
    <cellStyle name="Normal 25 35 2" xfId="9473"/>
    <cellStyle name="Normal 25 35_Previous P&amp;L" xfId="13443"/>
    <cellStyle name="Normal 25 36" xfId="4468"/>
    <cellStyle name="Normal 25 36 2" xfId="9474"/>
    <cellStyle name="Normal 25 36_Previous P&amp;L" xfId="12601"/>
    <cellStyle name="Normal 25 37" xfId="4469"/>
    <cellStyle name="Normal 25 37 2" xfId="9475"/>
    <cellStyle name="Normal 25 37_Previous P&amp;L" xfId="17519"/>
    <cellStyle name="Normal 25 38" xfId="4470"/>
    <cellStyle name="Normal 25 38 2" xfId="9476"/>
    <cellStyle name="Normal 25 38_Previous P&amp;L" xfId="13464"/>
    <cellStyle name="Normal 25 39" xfId="4471"/>
    <cellStyle name="Normal 25 39 2" xfId="9477"/>
    <cellStyle name="Normal 25 39_Previous P&amp;L" xfId="13468"/>
    <cellStyle name="Normal 25 4" xfId="4472"/>
    <cellStyle name="Normal 25 4 2" xfId="9478"/>
    <cellStyle name="Normal 25 4_Previous P&amp;L" xfId="13363"/>
    <cellStyle name="Normal 25 40" xfId="4473"/>
    <cellStyle name="Normal 25 40 2" xfId="9479"/>
    <cellStyle name="Normal 25 40_Previous P&amp;L" xfId="12901"/>
    <cellStyle name="Normal 25 41" xfId="4474"/>
    <cellStyle name="Normal 25 41 2" xfId="9480"/>
    <cellStyle name="Normal 25 41_Previous P&amp;L" xfId="15112"/>
    <cellStyle name="Normal 25 42" xfId="4475"/>
    <cellStyle name="Normal 25 42 2" xfId="9481"/>
    <cellStyle name="Normal 25 42_Previous P&amp;L" xfId="17700"/>
    <cellStyle name="Normal 25 43" xfId="4476"/>
    <cellStyle name="Normal 25 43 2" xfId="9482"/>
    <cellStyle name="Normal 25 43_Previous P&amp;L" xfId="17549"/>
    <cellStyle name="Normal 25 44" xfId="4477"/>
    <cellStyle name="Normal 25 44 2" xfId="9483"/>
    <cellStyle name="Normal 25 44_Previous P&amp;L" xfId="17827"/>
    <cellStyle name="Normal 25 45" xfId="4478"/>
    <cellStyle name="Normal 25 45 2" xfId="9484"/>
    <cellStyle name="Normal 25 45_Previous P&amp;L" xfId="15671"/>
    <cellStyle name="Normal 25 46" xfId="4479"/>
    <cellStyle name="Normal 25 46 2" xfId="9485"/>
    <cellStyle name="Normal 25 46_Previous P&amp;L" xfId="12249"/>
    <cellStyle name="Normal 25 47" xfId="4480"/>
    <cellStyle name="Normal 25 47 2" xfId="9486"/>
    <cellStyle name="Normal 25 47_Previous P&amp;L" xfId="14137"/>
    <cellStyle name="Normal 25 48" xfId="4481"/>
    <cellStyle name="Normal 25 48 2" xfId="9487"/>
    <cellStyle name="Normal 25 48_Previous P&amp;L" xfId="15342"/>
    <cellStyle name="Normal 25 49" xfId="4482"/>
    <cellStyle name="Normal 25 49 2" xfId="9488"/>
    <cellStyle name="Normal 25 49_Previous P&amp;L" xfId="16981"/>
    <cellStyle name="Normal 25 5" xfId="4483"/>
    <cellStyle name="Normal 25 5 2" xfId="9489"/>
    <cellStyle name="Normal 25 5_Previous P&amp;L" xfId="13612"/>
    <cellStyle name="Normal 25 50" xfId="4484"/>
    <cellStyle name="Normal 25 50 2" xfId="9490"/>
    <cellStyle name="Normal 25 50_Previous P&amp;L" xfId="16761"/>
    <cellStyle name="Normal 25 51" xfId="4485"/>
    <cellStyle name="Normal 25 51 2" xfId="9491"/>
    <cellStyle name="Normal 25 51_Previous P&amp;L" xfId="15875"/>
    <cellStyle name="Normal 25 52" xfId="4486"/>
    <cellStyle name="Normal 25 52 2" xfId="9492"/>
    <cellStyle name="Normal 25 52_Previous P&amp;L" xfId="17202"/>
    <cellStyle name="Normal 25 53" xfId="4487"/>
    <cellStyle name="Normal 25 53 2" xfId="9493"/>
    <cellStyle name="Normal 25 53_Previous P&amp;L" xfId="15770"/>
    <cellStyle name="Normal 25 54" xfId="4488"/>
    <cellStyle name="Normal 25 54 2" xfId="9494"/>
    <cellStyle name="Normal 25 54_Previous P&amp;L" xfId="15388"/>
    <cellStyle name="Normal 25 55" xfId="4489"/>
    <cellStyle name="Normal 25 55 2" xfId="9495"/>
    <cellStyle name="Normal 25 55_Previous P&amp;L" xfId="16643"/>
    <cellStyle name="Normal 25 56" xfId="4490"/>
    <cellStyle name="Normal 25 56 2" xfId="9496"/>
    <cellStyle name="Normal 25 56_Previous P&amp;L" xfId="12239"/>
    <cellStyle name="Normal 25 57" xfId="4491"/>
    <cellStyle name="Normal 25 57 2" xfId="9497"/>
    <cellStyle name="Normal 25 57_Previous P&amp;L" xfId="15252"/>
    <cellStyle name="Normal 25 58" xfId="4492"/>
    <cellStyle name="Normal 25 58 2" xfId="9498"/>
    <cellStyle name="Normal 25 58_Previous P&amp;L" xfId="14761"/>
    <cellStyle name="Normal 25 59" xfId="4493"/>
    <cellStyle name="Normal 25 59 2" xfId="9499"/>
    <cellStyle name="Normal 25 59_Previous P&amp;L" xfId="17434"/>
    <cellStyle name="Normal 25 6" xfId="4494"/>
    <cellStyle name="Normal 25 6 2" xfId="9500"/>
    <cellStyle name="Normal 25 6_Previous P&amp;L" xfId="16184"/>
    <cellStyle name="Normal 25 60" xfId="4495"/>
    <cellStyle name="Normal 25 60 2" xfId="9501"/>
    <cellStyle name="Normal 25 60_Previous P&amp;L" xfId="13691"/>
    <cellStyle name="Normal 25 61" xfId="4496"/>
    <cellStyle name="Normal 25 61 2" xfId="9502"/>
    <cellStyle name="Normal 25 61_Previous P&amp;L" xfId="13812"/>
    <cellStyle name="Normal 25 62" xfId="4497"/>
    <cellStyle name="Normal 25 62 2" xfId="9503"/>
    <cellStyle name="Normal 25 62_Previous P&amp;L" xfId="14352"/>
    <cellStyle name="Normal 25 63" xfId="4498"/>
    <cellStyle name="Normal 25 63 2" xfId="9504"/>
    <cellStyle name="Normal 25 63_Previous P&amp;L" xfId="15538"/>
    <cellStyle name="Normal 25 64" xfId="4499"/>
    <cellStyle name="Normal 25 64 2" xfId="9505"/>
    <cellStyle name="Normal 25 64_Previous P&amp;L" xfId="16102"/>
    <cellStyle name="Normal 25 65" xfId="4500"/>
    <cellStyle name="Normal 25 65 2" xfId="9506"/>
    <cellStyle name="Normal 25 65_Previous P&amp;L" xfId="17465"/>
    <cellStyle name="Normal 25 66" xfId="4501"/>
    <cellStyle name="Normal 25 66 2" xfId="9507"/>
    <cellStyle name="Normal 25 66_Previous P&amp;L" xfId="14824"/>
    <cellStyle name="Normal 25 67" xfId="4502"/>
    <cellStyle name="Normal 25 67 2" xfId="9508"/>
    <cellStyle name="Normal 25 67_Previous P&amp;L" xfId="14411"/>
    <cellStyle name="Normal 25 68" xfId="4503"/>
    <cellStyle name="Normal 25 68 2" xfId="9509"/>
    <cellStyle name="Normal 25 68_Previous P&amp;L" xfId="17357"/>
    <cellStyle name="Normal 25 69" xfId="4504"/>
    <cellStyle name="Normal 25 69 2" xfId="9510"/>
    <cellStyle name="Normal 25 69_Previous P&amp;L" xfId="16988"/>
    <cellStyle name="Normal 25 7" xfId="4505"/>
    <cellStyle name="Normal 25 7 2" xfId="9511"/>
    <cellStyle name="Normal 25 7_Previous P&amp;L" xfId="16687"/>
    <cellStyle name="Normal 25 70" xfId="4506"/>
    <cellStyle name="Normal 25 70 2" xfId="9512"/>
    <cellStyle name="Normal 25 70_Previous P&amp;L" xfId="14859"/>
    <cellStyle name="Normal 25 71" xfId="4507"/>
    <cellStyle name="Normal 25 71 2" xfId="9513"/>
    <cellStyle name="Normal 25 71_Previous P&amp;L" xfId="15881"/>
    <cellStyle name="Normal 25 72" xfId="4508"/>
    <cellStyle name="Normal 25 72 2" xfId="9514"/>
    <cellStyle name="Normal 25 72_Previous P&amp;L" xfId="17903"/>
    <cellStyle name="Normal 25 73" xfId="9515"/>
    <cellStyle name="Normal 25 8" xfId="4509"/>
    <cellStyle name="Normal 25 8 2" xfId="9516"/>
    <cellStyle name="Normal 25 8_Previous P&amp;L" xfId="16176"/>
    <cellStyle name="Normal 25 9" xfId="4510"/>
    <cellStyle name="Normal 25 9 2" xfId="9517"/>
    <cellStyle name="Normal 25 9_Previous P&amp;L" xfId="14797"/>
    <cellStyle name="Normal 25_Previous P&amp;L" xfId="16107"/>
    <cellStyle name="Normal 26" xfId="51"/>
    <cellStyle name="Normal 26 10" xfId="4511"/>
    <cellStyle name="Normal 26 10 2" xfId="9518"/>
    <cellStyle name="Normal 26 10_Previous P&amp;L" xfId="17865"/>
    <cellStyle name="Normal 26 11" xfId="4512"/>
    <cellStyle name="Normal 26 11 2" xfId="9519"/>
    <cellStyle name="Normal 26 11_Previous P&amp;L" xfId="15677"/>
    <cellStyle name="Normal 26 12" xfId="4513"/>
    <cellStyle name="Normal 26 12 2" xfId="9520"/>
    <cellStyle name="Normal 26 12_Previous P&amp;L" xfId="13353"/>
    <cellStyle name="Normal 26 13" xfId="4514"/>
    <cellStyle name="Normal 26 13 2" xfId="9521"/>
    <cellStyle name="Normal 26 13_Previous P&amp;L" xfId="15170"/>
    <cellStyle name="Normal 26 14" xfId="4515"/>
    <cellStyle name="Normal 26 14 2" xfId="9522"/>
    <cellStyle name="Normal 26 14_Previous P&amp;L" xfId="14560"/>
    <cellStyle name="Normal 26 15" xfId="4516"/>
    <cellStyle name="Normal 26 15 2" xfId="9523"/>
    <cellStyle name="Normal 26 15_Previous P&amp;L" xfId="17610"/>
    <cellStyle name="Normal 26 16" xfId="4517"/>
    <cellStyle name="Normal 26 16 2" xfId="9524"/>
    <cellStyle name="Normal 26 16_Previous P&amp;L" xfId="17792"/>
    <cellStyle name="Normal 26 17" xfId="4518"/>
    <cellStyle name="Normal 26 17 2" xfId="9525"/>
    <cellStyle name="Normal 26 17_Previous P&amp;L" xfId="17253"/>
    <cellStyle name="Normal 26 18" xfId="4519"/>
    <cellStyle name="Normal 26 18 2" xfId="9526"/>
    <cellStyle name="Normal 26 18_Previous P&amp;L" xfId="17355"/>
    <cellStyle name="Normal 26 19" xfId="4520"/>
    <cellStyle name="Normal 26 19 2" xfId="9527"/>
    <cellStyle name="Normal 26 19_Previous P&amp;L" xfId="14403"/>
    <cellStyle name="Normal 26 2" xfId="4521"/>
    <cellStyle name="Normal 26 2 2" xfId="9528"/>
    <cellStyle name="Normal 26 2_Previous P&amp;L" xfId="17775"/>
    <cellStyle name="Normal 26 20" xfId="4522"/>
    <cellStyle name="Normal 26 20 2" xfId="9529"/>
    <cellStyle name="Normal 26 20_Previous P&amp;L" xfId="15949"/>
    <cellStyle name="Normal 26 21" xfId="4523"/>
    <cellStyle name="Normal 26 21 2" xfId="9530"/>
    <cellStyle name="Normal 26 21_Previous P&amp;L" xfId="14300"/>
    <cellStyle name="Normal 26 22" xfId="4524"/>
    <cellStyle name="Normal 26 22 2" xfId="9531"/>
    <cellStyle name="Normal 26 22_Previous P&amp;L" xfId="14290"/>
    <cellStyle name="Normal 26 23" xfId="4525"/>
    <cellStyle name="Normal 26 23 2" xfId="9532"/>
    <cellStyle name="Normal 26 23_Previous P&amp;L" xfId="13230"/>
    <cellStyle name="Normal 26 24" xfId="4526"/>
    <cellStyle name="Normal 26 24 2" xfId="9533"/>
    <cellStyle name="Normal 26 24_Previous P&amp;L" xfId="14992"/>
    <cellStyle name="Normal 26 25" xfId="4527"/>
    <cellStyle name="Normal 26 25 2" xfId="9534"/>
    <cellStyle name="Normal 26 25_Previous P&amp;L" xfId="16955"/>
    <cellStyle name="Normal 26 26" xfId="4528"/>
    <cellStyle name="Normal 26 26 2" xfId="9535"/>
    <cellStyle name="Normal 26 26_Previous P&amp;L" xfId="13273"/>
    <cellStyle name="Normal 26 27" xfId="4529"/>
    <cellStyle name="Normal 26 27 2" xfId="9536"/>
    <cellStyle name="Normal 26 27_Previous P&amp;L" xfId="17162"/>
    <cellStyle name="Normal 26 28" xfId="4530"/>
    <cellStyle name="Normal 26 28 2" xfId="9537"/>
    <cellStyle name="Normal 26 28_Previous P&amp;L" xfId="15895"/>
    <cellStyle name="Normal 26 29" xfId="4531"/>
    <cellStyle name="Normal 26 29 2" xfId="9538"/>
    <cellStyle name="Normal 26 29_Previous P&amp;L" xfId="13209"/>
    <cellStyle name="Normal 26 3" xfId="4532"/>
    <cellStyle name="Normal 26 3 2" xfId="9539"/>
    <cellStyle name="Normal 26 3_Previous P&amp;L" xfId="14634"/>
    <cellStyle name="Normal 26 30" xfId="4533"/>
    <cellStyle name="Normal 26 30 2" xfId="9540"/>
    <cellStyle name="Normal 26 30_Previous P&amp;L" xfId="17334"/>
    <cellStyle name="Normal 26 31" xfId="4534"/>
    <cellStyle name="Normal 26 31 2" xfId="9541"/>
    <cellStyle name="Normal 26 31_Previous P&amp;L" xfId="14031"/>
    <cellStyle name="Normal 26 32" xfId="4535"/>
    <cellStyle name="Normal 26 32 2" xfId="9542"/>
    <cellStyle name="Normal 26 32_Previous P&amp;L" xfId="14331"/>
    <cellStyle name="Normal 26 33" xfId="4536"/>
    <cellStyle name="Normal 26 33 2" xfId="9543"/>
    <cellStyle name="Normal 26 33_Previous P&amp;L" xfId="13899"/>
    <cellStyle name="Normal 26 34" xfId="4537"/>
    <cellStyle name="Normal 26 34 2" xfId="9544"/>
    <cellStyle name="Normal 26 34_Previous P&amp;L" xfId="15232"/>
    <cellStyle name="Normal 26 35" xfId="4538"/>
    <cellStyle name="Normal 26 35 2" xfId="9545"/>
    <cellStyle name="Normal 26 35_Previous P&amp;L" xfId="17486"/>
    <cellStyle name="Normal 26 36" xfId="4539"/>
    <cellStyle name="Normal 26 36 2" xfId="9546"/>
    <cellStyle name="Normal 26 36_Previous P&amp;L" xfId="14676"/>
    <cellStyle name="Normal 26 37" xfId="4540"/>
    <cellStyle name="Normal 26 37 2" xfId="9547"/>
    <cellStyle name="Normal 26 37_Previous P&amp;L" xfId="16873"/>
    <cellStyle name="Normal 26 38" xfId="4541"/>
    <cellStyle name="Normal 26 38 2" xfId="9548"/>
    <cellStyle name="Normal 26 38_Previous P&amp;L" xfId="16465"/>
    <cellStyle name="Normal 26 39" xfId="4542"/>
    <cellStyle name="Normal 26 39 2" xfId="9549"/>
    <cellStyle name="Normal 26 39_Previous P&amp;L" xfId="16105"/>
    <cellStyle name="Normal 26 4" xfId="4543"/>
    <cellStyle name="Normal 26 4 2" xfId="9550"/>
    <cellStyle name="Normal 26 4_Previous P&amp;L" xfId="17306"/>
    <cellStyle name="Normal 26 40" xfId="4544"/>
    <cellStyle name="Normal 26 40 2" xfId="9551"/>
    <cellStyle name="Normal 26 40_Previous P&amp;L" xfId="14136"/>
    <cellStyle name="Normal 26 41" xfId="4545"/>
    <cellStyle name="Normal 26 41 2" xfId="9552"/>
    <cellStyle name="Normal 26 41_Previous P&amp;L" xfId="16713"/>
    <cellStyle name="Normal 26 42" xfId="4546"/>
    <cellStyle name="Normal 26 42 2" xfId="9553"/>
    <cellStyle name="Normal 26 42_Previous P&amp;L" xfId="12409"/>
    <cellStyle name="Normal 26 43" xfId="4547"/>
    <cellStyle name="Normal 26 43 2" xfId="9554"/>
    <cellStyle name="Normal 26 43_Previous P&amp;L" xfId="15942"/>
    <cellStyle name="Normal 26 44" xfId="4548"/>
    <cellStyle name="Normal 26 44 2" xfId="9555"/>
    <cellStyle name="Normal 26 44_Previous P&amp;L" xfId="14045"/>
    <cellStyle name="Normal 26 45" xfId="4549"/>
    <cellStyle name="Normal 26 45 2" xfId="9556"/>
    <cellStyle name="Normal 26 45_Previous P&amp;L" xfId="16918"/>
    <cellStyle name="Normal 26 46" xfId="4550"/>
    <cellStyle name="Normal 26 46 2" xfId="9557"/>
    <cellStyle name="Normal 26 46_Previous P&amp;L" xfId="16588"/>
    <cellStyle name="Normal 26 47" xfId="4551"/>
    <cellStyle name="Normal 26 47 2" xfId="9558"/>
    <cellStyle name="Normal 26 47_Previous P&amp;L" xfId="14164"/>
    <cellStyle name="Normal 26 48" xfId="4552"/>
    <cellStyle name="Normal 26 48 2" xfId="9559"/>
    <cellStyle name="Normal 26 48_Previous P&amp;L" xfId="15621"/>
    <cellStyle name="Normal 26 49" xfId="4553"/>
    <cellStyle name="Normal 26 49 2" xfId="9560"/>
    <cellStyle name="Normal 26 49_Previous P&amp;L" xfId="16755"/>
    <cellStyle name="Normal 26 5" xfId="4554"/>
    <cellStyle name="Normal 26 5 2" xfId="9561"/>
    <cellStyle name="Normal 26 5_Previous P&amp;L" xfId="14244"/>
    <cellStyle name="Normal 26 50" xfId="4555"/>
    <cellStyle name="Normal 26 50 2" xfId="9562"/>
    <cellStyle name="Normal 26 50_Previous P&amp;L" xfId="15850"/>
    <cellStyle name="Normal 26 51" xfId="4556"/>
    <cellStyle name="Normal 26 51 2" xfId="9563"/>
    <cellStyle name="Normal 26 51_Previous P&amp;L" xfId="12892"/>
    <cellStyle name="Normal 26 52" xfId="4557"/>
    <cellStyle name="Normal 26 52 2" xfId="9564"/>
    <cellStyle name="Normal 26 52_Previous P&amp;L" xfId="13706"/>
    <cellStyle name="Normal 26 53" xfId="4558"/>
    <cellStyle name="Normal 26 53 2" xfId="9565"/>
    <cellStyle name="Normal 26 53_Previous P&amp;L" xfId="16669"/>
    <cellStyle name="Normal 26 54" xfId="4559"/>
    <cellStyle name="Normal 26 54 2" xfId="9566"/>
    <cellStyle name="Normal 26 54_Previous P&amp;L" xfId="16045"/>
    <cellStyle name="Normal 26 55" xfId="4560"/>
    <cellStyle name="Normal 26 55 2" xfId="9567"/>
    <cellStyle name="Normal 26 55_Previous P&amp;L" xfId="15141"/>
    <cellStyle name="Normal 26 56" xfId="4561"/>
    <cellStyle name="Normal 26 56 2" xfId="9568"/>
    <cellStyle name="Normal 26 56_Previous P&amp;L" xfId="15963"/>
    <cellStyle name="Normal 26 57" xfId="4562"/>
    <cellStyle name="Normal 26 57 2" xfId="9569"/>
    <cellStyle name="Normal 26 57_Previous P&amp;L" xfId="16899"/>
    <cellStyle name="Normal 26 58" xfId="4563"/>
    <cellStyle name="Normal 26 58 2" xfId="9570"/>
    <cellStyle name="Normal 26 58_Previous P&amp;L" xfId="15200"/>
    <cellStyle name="Normal 26 59" xfId="4564"/>
    <cellStyle name="Normal 26 59 2" xfId="9571"/>
    <cellStyle name="Normal 26 59_Previous P&amp;L" xfId="14464"/>
    <cellStyle name="Normal 26 6" xfId="4565"/>
    <cellStyle name="Normal 26 6 2" xfId="9572"/>
    <cellStyle name="Normal 26 6_Previous P&amp;L" xfId="16431"/>
    <cellStyle name="Normal 26 60" xfId="4566"/>
    <cellStyle name="Normal 26 60 2" xfId="9573"/>
    <cellStyle name="Normal 26 60_Previous P&amp;L" xfId="13085"/>
    <cellStyle name="Normal 26 61" xfId="4567"/>
    <cellStyle name="Normal 26 61 2" xfId="9574"/>
    <cellStyle name="Normal 26 61_Previous P&amp;L" xfId="17114"/>
    <cellStyle name="Normal 26 62" xfId="4568"/>
    <cellStyle name="Normal 26 62 2" xfId="9575"/>
    <cellStyle name="Normal 26 62_Previous P&amp;L" xfId="16359"/>
    <cellStyle name="Normal 26 63" xfId="4569"/>
    <cellStyle name="Normal 26 63 2" xfId="9576"/>
    <cellStyle name="Normal 26 63_Previous P&amp;L" xfId="17452"/>
    <cellStyle name="Normal 26 64" xfId="4570"/>
    <cellStyle name="Normal 26 64 2" xfId="9577"/>
    <cellStyle name="Normal 26 64_Previous P&amp;L" xfId="15015"/>
    <cellStyle name="Normal 26 65" xfId="4571"/>
    <cellStyle name="Normal 26 65 2" xfId="9578"/>
    <cellStyle name="Normal 26 65_Previous P&amp;L" xfId="17734"/>
    <cellStyle name="Normal 26 66" xfId="4572"/>
    <cellStyle name="Normal 26 66 2" xfId="9579"/>
    <cellStyle name="Normal 26 66_Previous P&amp;L" xfId="15502"/>
    <cellStyle name="Normal 26 67" xfId="4573"/>
    <cellStyle name="Normal 26 67 2" xfId="9580"/>
    <cellStyle name="Normal 26 67_Previous P&amp;L" xfId="13842"/>
    <cellStyle name="Normal 26 68" xfId="4574"/>
    <cellStyle name="Normal 26 68 2" xfId="9581"/>
    <cellStyle name="Normal 26 68_Previous P&amp;L" xfId="17445"/>
    <cellStyle name="Normal 26 69" xfId="4575"/>
    <cellStyle name="Normal 26 69 2" xfId="9582"/>
    <cellStyle name="Normal 26 69_Previous P&amp;L" xfId="12798"/>
    <cellStyle name="Normal 26 7" xfId="4576"/>
    <cellStyle name="Normal 26 7 2" xfId="9583"/>
    <cellStyle name="Normal 26 7_Previous P&amp;L" xfId="17866"/>
    <cellStyle name="Normal 26 70" xfId="4577"/>
    <cellStyle name="Normal 26 70 2" xfId="9584"/>
    <cellStyle name="Normal 26 70_Previous P&amp;L" xfId="16862"/>
    <cellStyle name="Normal 26 71" xfId="4578"/>
    <cellStyle name="Normal 26 71 2" xfId="9585"/>
    <cellStyle name="Normal 26 71_Previous P&amp;L" xfId="15210"/>
    <cellStyle name="Normal 26 72" xfId="4579"/>
    <cellStyle name="Normal 26 72 2" xfId="9586"/>
    <cellStyle name="Normal 26 72_Previous P&amp;L" xfId="15514"/>
    <cellStyle name="Normal 26 73" xfId="9587"/>
    <cellStyle name="Normal 26 8" xfId="4580"/>
    <cellStyle name="Normal 26 8 2" xfId="9588"/>
    <cellStyle name="Normal 26 8_Previous P&amp;L" xfId="15648"/>
    <cellStyle name="Normal 26 9" xfId="4581"/>
    <cellStyle name="Normal 26 9 2" xfId="9589"/>
    <cellStyle name="Normal 26 9_Previous P&amp;L" xfId="14580"/>
    <cellStyle name="Normal 26_Previous P&amp;L" xfId="13719"/>
    <cellStyle name="Normal 27" xfId="52"/>
    <cellStyle name="Normal 27 10" xfId="4582"/>
    <cellStyle name="Normal 27 10 2" xfId="9590"/>
    <cellStyle name="Normal 27 10_Previous P&amp;L" xfId="15751"/>
    <cellStyle name="Normal 27 11" xfId="4583"/>
    <cellStyle name="Normal 27 11 2" xfId="9591"/>
    <cellStyle name="Normal 27 11_Previous P&amp;L" xfId="15087"/>
    <cellStyle name="Normal 27 12" xfId="4584"/>
    <cellStyle name="Normal 27 12 2" xfId="9592"/>
    <cellStyle name="Normal 27 12_Previous P&amp;L" xfId="14551"/>
    <cellStyle name="Normal 27 13" xfId="4585"/>
    <cellStyle name="Normal 27 13 2" xfId="9593"/>
    <cellStyle name="Normal 27 13_Previous P&amp;L" xfId="16246"/>
    <cellStyle name="Normal 27 14" xfId="4586"/>
    <cellStyle name="Normal 27 14 2" xfId="9594"/>
    <cellStyle name="Normal 27 14_Previous P&amp;L" xfId="15438"/>
    <cellStyle name="Normal 27 15" xfId="4587"/>
    <cellStyle name="Normal 27 15 2" xfId="9595"/>
    <cellStyle name="Normal 27 15_Previous P&amp;L" xfId="15277"/>
    <cellStyle name="Normal 27 16" xfId="4588"/>
    <cellStyle name="Normal 27 16 2" xfId="9596"/>
    <cellStyle name="Normal 27 16_Previous P&amp;L" xfId="15453"/>
    <cellStyle name="Normal 27 17" xfId="4589"/>
    <cellStyle name="Normal 27 17 2" xfId="9597"/>
    <cellStyle name="Normal 27 17_Previous P&amp;L" xfId="16695"/>
    <cellStyle name="Normal 27 18" xfId="4590"/>
    <cellStyle name="Normal 27 18 2" xfId="9598"/>
    <cellStyle name="Normal 27 18_Previous P&amp;L" xfId="13569"/>
    <cellStyle name="Normal 27 19" xfId="4591"/>
    <cellStyle name="Normal 27 19 2" xfId="9599"/>
    <cellStyle name="Normal 27 19_Previous P&amp;L" xfId="16331"/>
    <cellStyle name="Normal 27 2" xfId="4592"/>
    <cellStyle name="Normal 27 2 2" xfId="9600"/>
    <cellStyle name="Normal 27 2_Previous P&amp;L" xfId="16562"/>
    <cellStyle name="Normal 27 20" xfId="4593"/>
    <cellStyle name="Normal 27 20 2" xfId="9601"/>
    <cellStyle name="Normal 27 20_Previous P&amp;L" xfId="13721"/>
    <cellStyle name="Normal 27 21" xfId="4594"/>
    <cellStyle name="Normal 27 21 2" xfId="9602"/>
    <cellStyle name="Normal 27 21_Previous P&amp;L" xfId="15923"/>
    <cellStyle name="Normal 27 22" xfId="4595"/>
    <cellStyle name="Normal 27 22 2" xfId="9603"/>
    <cellStyle name="Normal 27 22_Previous P&amp;L" xfId="14941"/>
    <cellStyle name="Normal 27 23" xfId="4596"/>
    <cellStyle name="Normal 27 23 2" xfId="9604"/>
    <cellStyle name="Normal 27 23_Previous P&amp;L" xfId="17016"/>
    <cellStyle name="Normal 27 24" xfId="4597"/>
    <cellStyle name="Normal 27 24 2" xfId="9605"/>
    <cellStyle name="Normal 27 24_Previous P&amp;L" xfId="16738"/>
    <cellStyle name="Normal 27 25" xfId="4598"/>
    <cellStyle name="Normal 27 25 2" xfId="9606"/>
    <cellStyle name="Normal 27 25_Previous P&amp;L" xfId="16752"/>
    <cellStyle name="Normal 27 26" xfId="4599"/>
    <cellStyle name="Normal 27 26 2" xfId="9607"/>
    <cellStyle name="Normal 27 26_Previous P&amp;L" xfId="15226"/>
    <cellStyle name="Normal 27 27" xfId="4600"/>
    <cellStyle name="Normal 27 27 2" xfId="9608"/>
    <cellStyle name="Normal 27 27_Previous P&amp;L" xfId="16655"/>
    <cellStyle name="Normal 27 28" xfId="4601"/>
    <cellStyle name="Normal 27 28 2" xfId="9609"/>
    <cellStyle name="Normal 27 28_Previous P&amp;L" xfId="16376"/>
    <cellStyle name="Normal 27 29" xfId="4602"/>
    <cellStyle name="Normal 27 29 2" xfId="9610"/>
    <cellStyle name="Normal 27 29_Previous P&amp;L" xfId="14474"/>
    <cellStyle name="Normal 27 3" xfId="4603"/>
    <cellStyle name="Normal 27 3 2" xfId="9611"/>
    <cellStyle name="Normal 27 3_Previous P&amp;L" xfId="16268"/>
    <cellStyle name="Normal 27 30" xfId="4604"/>
    <cellStyle name="Normal 27 30 2" xfId="9612"/>
    <cellStyle name="Normal 27 30_Previous P&amp;L" xfId="14846"/>
    <cellStyle name="Normal 27 31" xfId="4605"/>
    <cellStyle name="Normal 27 31 2" xfId="9613"/>
    <cellStyle name="Normal 27 31_Previous P&amp;L" xfId="14748"/>
    <cellStyle name="Normal 27 32" xfId="4606"/>
    <cellStyle name="Normal 27 32 2" xfId="9614"/>
    <cellStyle name="Normal 27 32_Previous P&amp;L" xfId="12244"/>
    <cellStyle name="Normal 27 33" xfId="4607"/>
    <cellStyle name="Normal 27 33 2" xfId="9615"/>
    <cellStyle name="Normal 27 33_Previous P&amp;L" xfId="17670"/>
    <cellStyle name="Normal 27 34" xfId="4608"/>
    <cellStyle name="Normal 27 34 2" xfId="9616"/>
    <cellStyle name="Normal 27 34_Previous P&amp;L" xfId="14135"/>
    <cellStyle name="Normal 27 35" xfId="4609"/>
    <cellStyle name="Normal 27 35 2" xfId="9617"/>
    <cellStyle name="Normal 27 35_Previous P&amp;L" xfId="13255"/>
    <cellStyle name="Normal 27 36" xfId="4610"/>
    <cellStyle name="Normal 27 36 2" xfId="9618"/>
    <cellStyle name="Normal 27 36_Previous P&amp;L" xfId="17895"/>
    <cellStyle name="Normal 27 37" xfId="4611"/>
    <cellStyle name="Normal 27 37 2" xfId="9619"/>
    <cellStyle name="Normal 27 37_Previous P&amp;L" xfId="17068"/>
    <cellStyle name="Normal 27 38" xfId="4612"/>
    <cellStyle name="Normal 27 38 2" xfId="9620"/>
    <cellStyle name="Normal 27 38_Previous P&amp;L" xfId="15291"/>
    <cellStyle name="Normal 27 39" xfId="4613"/>
    <cellStyle name="Normal 27 39 2" xfId="9621"/>
    <cellStyle name="Normal 27 39_Previous P&amp;L" xfId="16037"/>
    <cellStyle name="Normal 27 4" xfId="4614"/>
    <cellStyle name="Normal 27 4 2" xfId="9622"/>
    <cellStyle name="Normal 27 4_Previous P&amp;L" xfId="15934"/>
    <cellStyle name="Normal 27 40" xfId="4615"/>
    <cellStyle name="Normal 27 40 2" xfId="9623"/>
    <cellStyle name="Normal 27 40_Previous P&amp;L" xfId="17828"/>
    <cellStyle name="Normal 27 41" xfId="4616"/>
    <cellStyle name="Normal 27 41 2" xfId="9624"/>
    <cellStyle name="Normal 27 41_Previous P&amp;L" xfId="15157"/>
    <cellStyle name="Normal 27 42" xfId="4617"/>
    <cellStyle name="Normal 27 42 2" xfId="9625"/>
    <cellStyle name="Normal 27 42_Previous P&amp;L" xfId="14415"/>
    <cellStyle name="Normal 27 43" xfId="4618"/>
    <cellStyle name="Normal 27 43 2" xfId="9626"/>
    <cellStyle name="Normal 27 43_Previous P&amp;L" xfId="15387"/>
    <cellStyle name="Normal 27 44" xfId="4619"/>
    <cellStyle name="Normal 27 44 2" xfId="9627"/>
    <cellStyle name="Normal 27 44_Previous P&amp;L" xfId="15004"/>
    <cellStyle name="Normal 27 45" xfId="4620"/>
    <cellStyle name="Normal 27 45 2" xfId="9628"/>
    <cellStyle name="Normal 27 45_Previous P&amp;L" xfId="17908"/>
    <cellStyle name="Normal 27 46" xfId="4621"/>
    <cellStyle name="Normal 27 46 2" xfId="9629"/>
    <cellStyle name="Normal 27 46_Previous P&amp;L" xfId="16391"/>
    <cellStyle name="Normal 27 47" xfId="4622"/>
    <cellStyle name="Normal 27 47 2" xfId="9630"/>
    <cellStyle name="Normal 27 47_Previous P&amp;L" xfId="17066"/>
    <cellStyle name="Normal 27 48" xfId="4623"/>
    <cellStyle name="Normal 27 48 2" xfId="9631"/>
    <cellStyle name="Normal 27 48_Previous P&amp;L" xfId="13247"/>
    <cellStyle name="Normal 27 49" xfId="4624"/>
    <cellStyle name="Normal 27 49 2" xfId="9632"/>
    <cellStyle name="Normal 27 49_Previous P&amp;L" xfId="17277"/>
    <cellStyle name="Normal 27 5" xfId="4625"/>
    <cellStyle name="Normal 27 5 2" xfId="9633"/>
    <cellStyle name="Normal 27 5_Previous P&amp;L" xfId="16207"/>
    <cellStyle name="Normal 27 50" xfId="4626"/>
    <cellStyle name="Normal 27 50 2" xfId="9634"/>
    <cellStyle name="Normal 27 50_Previous P&amp;L" xfId="13811"/>
    <cellStyle name="Normal 27 51" xfId="4627"/>
    <cellStyle name="Normal 27 51 2" xfId="9635"/>
    <cellStyle name="Normal 27 51_Previous P&amp;L" xfId="15807"/>
    <cellStyle name="Normal 27 52" xfId="4628"/>
    <cellStyle name="Normal 27 52 2" xfId="9636"/>
    <cellStyle name="Normal 27 52_Previous P&amp;L" xfId="13667"/>
    <cellStyle name="Normal 27 53" xfId="4629"/>
    <cellStyle name="Normal 27 53 2" xfId="9637"/>
    <cellStyle name="Normal 27 53_Previous P&amp;L" xfId="17075"/>
    <cellStyle name="Normal 27 54" xfId="4630"/>
    <cellStyle name="Normal 27 54 2" xfId="9638"/>
    <cellStyle name="Normal 27 54_Previous P&amp;L" xfId="16000"/>
    <cellStyle name="Normal 27 55" xfId="4631"/>
    <cellStyle name="Normal 27 55 2" xfId="9639"/>
    <cellStyle name="Normal 27 55_Previous P&amp;L" xfId="16803"/>
    <cellStyle name="Normal 27 56" xfId="4632"/>
    <cellStyle name="Normal 27 56 2" xfId="9640"/>
    <cellStyle name="Normal 27 56_Previous P&amp;L" xfId="16448"/>
    <cellStyle name="Normal 27 57" xfId="4633"/>
    <cellStyle name="Normal 27 57 2" xfId="9641"/>
    <cellStyle name="Normal 27 57_Previous P&amp;L" xfId="14458"/>
    <cellStyle name="Normal 27 58" xfId="4634"/>
    <cellStyle name="Normal 27 58 2" xfId="9642"/>
    <cellStyle name="Normal 27 58_Previous P&amp;L" xfId="16273"/>
    <cellStyle name="Normal 27 59" xfId="4635"/>
    <cellStyle name="Normal 27 59 2" xfId="9643"/>
    <cellStyle name="Normal 27 59_Previous P&amp;L" xfId="15780"/>
    <cellStyle name="Normal 27 6" xfId="4636"/>
    <cellStyle name="Normal 27 6 2" xfId="9644"/>
    <cellStyle name="Normal 27 6_Previous P&amp;L" xfId="15248"/>
    <cellStyle name="Normal 27 60" xfId="4637"/>
    <cellStyle name="Normal 27 60 2" xfId="9645"/>
    <cellStyle name="Normal 27 60_Previous P&amp;L" xfId="14261"/>
    <cellStyle name="Normal 27 61" xfId="4638"/>
    <cellStyle name="Normal 27 61 2" xfId="9646"/>
    <cellStyle name="Normal 27 61_Previous P&amp;L" xfId="13177"/>
    <cellStyle name="Normal 27 62" xfId="4639"/>
    <cellStyle name="Normal 27 62 2" xfId="9647"/>
    <cellStyle name="Normal 27 62_Previous P&amp;L" xfId="17047"/>
    <cellStyle name="Normal 27 63" xfId="4640"/>
    <cellStyle name="Normal 27 63 2" xfId="9648"/>
    <cellStyle name="Normal 27 63_Previous P&amp;L" xfId="16807"/>
    <cellStyle name="Normal 27 64" xfId="4641"/>
    <cellStyle name="Normal 27 64 2" xfId="9649"/>
    <cellStyle name="Normal 27 64_Previous P&amp;L" xfId="16635"/>
    <cellStyle name="Normal 27 65" xfId="4642"/>
    <cellStyle name="Normal 27 65 2" xfId="9650"/>
    <cellStyle name="Normal 27 65_Previous P&amp;L" xfId="13679"/>
    <cellStyle name="Normal 27 66" xfId="4643"/>
    <cellStyle name="Normal 27 66 2" xfId="9651"/>
    <cellStyle name="Normal 27 66_Previous P&amp;L" xfId="16022"/>
    <cellStyle name="Normal 27 67" xfId="4644"/>
    <cellStyle name="Normal 27 67 2" xfId="9652"/>
    <cellStyle name="Normal 27 67_Previous P&amp;L" xfId="17585"/>
    <cellStyle name="Normal 27 68" xfId="4645"/>
    <cellStyle name="Normal 27 68 2" xfId="9653"/>
    <cellStyle name="Normal 27 68_Previous P&amp;L" xfId="17609"/>
    <cellStyle name="Normal 27 69" xfId="4646"/>
    <cellStyle name="Normal 27 69 2" xfId="9654"/>
    <cellStyle name="Normal 27 69_Previous P&amp;L" xfId="13830"/>
    <cellStyle name="Normal 27 7" xfId="4647"/>
    <cellStyle name="Normal 27 7 2" xfId="9655"/>
    <cellStyle name="Normal 27 7_Previous P&amp;L" xfId="13825"/>
    <cellStyle name="Normal 27 70" xfId="4648"/>
    <cellStyle name="Normal 27 70 2" xfId="9656"/>
    <cellStyle name="Normal 27 70_Previous P&amp;L" xfId="17793"/>
    <cellStyle name="Normal 27 71" xfId="4649"/>
    <cellStyle name="Normal 27 71 2" xfId="9657"/>
    <cellStyle name="Normal 27 71_Previous P&amp;L" xfId="17867"/>
    <cellStyle name="Normal 27 72" xfId="4650"/>
    <cellStyle name="Normal 27 72 2" xfId="9658"/>
    <cellStyle name="Normal 27 72_Previous P&amp;L" xfId="14209"/>
    <cellStyle name="Normal 27 73" xfId="9659"/>
    <cellStyle name="Normal 27 8" xfId="4651"/>
    <cellStyle name="Normal 27 8 2" xfId="9660"/>
    <cellStyle name="Normal 27 8_Previous P&amp;L" xfId="12278"/>
    <cellStyle name="Normal 27 9" xfId="4652"/>
    <cellStyle name="Normal 27 9 2" xfId="9661"/>
    <cellStyle name="Normal 27 9_Previous P&amp;L" xfId="13236"/>
    <cellStyle name="Normal 27_Previous P&amp;L" xfId="17090"/>
    <cellStyle name="Normal 28" xfId="53"/>
    <cellStyle name="Normal 28 10" xfId="4653"/>
    <cellStyle name="Normal 28 10 2" xfId="9662"/>
    <cellStyle name="Normal 28 10_Previous P&amp;L" xfId="15412"/>
    <cellStyle name="Normal 28 11" xfId="4654"/>
    <cellStyle name="Normal 28 11 2" xfId="9663"/>
    <cellStyle name="Normal 28 11_Previous P&amp;L" xfId="16528"/>
    <cellStyle name="Normal 28 12" xfId="4655"/>
    <cellStyle name="Normal 28 12 2" xfId="9664"/>
    <cellStyle name="Normal 28 12_Previous P&amp;L" xfId="13684"/>
    <cellStyle name="Normal 28 13" xfId="4656"/>
    <cellStyle name="Normal 28 13 2" xfId="9665"/>
    <cellStyle name="Normal 28 13_Previous P&amp;L" xfId="16845"/>
    <cellStyle name="Normal 28 14" xfId="4657"/>
    <cellStyle name="Normal 28 14 2" xfId="9666"/>
    <cellStyle name="Normal 28 14_Previous P&amp;L" xfId="13183"/>
    <cellStyle name="Normal 28 15" xfId="4658"/>
    <cellStyle name="Normal 28 15 2" xfId="9667"/>
    <cellStyle name="Normal 28 15_Previous P&amp;L" xfId="17537"/>
    <cellStyle name="Normal 28 16" xfId="4659"/>
    <cellStyle name="Normal 28 16 2" xfId="9668"/>
    <cellStyle name="Normal 28 16_Previous P&amp;L" xfId="14609"/>
    <cellStyle name="Normal 28 17" xfId="4660"/>
    <cellStyle name="Normal 28 17 2" xfId="9669"/>
    <cellStyle name="Normal 28 17_Previous P&amp;L" xfId="13403"/>
    <cellStyle name="Normal 28 18" xfId="4661"/>
    <cellStyle name="Normal 28 18 2" xfId="9670"/>
    <cellStyle name="Normal 28 18_Previous P&amp;L" xfId="17557"/>
    <cellStyle name="Normal 28 19" xfId="4662"/>
    <cellStyle name="Normal 28 19 2" xfId="9671"/>
    <cellStyle name="Normal 28 19_Previous P&amp;L" xfId="14336"/>
    <cellStyle name="Normal 28 2" xfId="4663"/>
    <cellStyle name="Normal 28 2 2" xfId="9672"/>
    <cellStyle name="Normal 28 2_Previous P&amp;L" xfId="16219"/>
    <cellStyle name="Normal 28 20" xfId="4664"/>
    <cellStyle name="Normal 28 20 2" xfId="9673"/>
    <cellStyle name="Normal 28 20_Previous P&amp;L" xfId="17367"/>
    <cellStyle name="Normal 28 21" xfId="4665"/>
    <cellStyle name="Normal 28 21 2" xfId="9674"/>
    <cellStyle name="Normal 28 21_Previous P&amp;L" xfId="14981"/>
    <cellStyle name="Normal 28 22" xfId="4666"/>
    <cellStyle name="Normal 28 22 2" xfId="9675"/>
    <cellStyle name="Normal 28 22_Previous P&amp;L" xfId="16823"/>
    <cellStyle name="Normal 28 23" xfId="4667"/>
    <cellStyle name="Normal 28 23 2" xfId="9676"/>
    <cellStyle name="Normal 28 23_Previous P&amp;L" xfId="14627"/>
    <cellStyle name="Normal 28 24" xfId="4668"/>
    <cellStyle name="Normal 28 24 2" xfId="9677"/>
    <cellStyle name="Normal 28 24_Previous P&amp;L" xfId="15737"/>
    <cellStyle name="Normal 28 25" xfId="4669"/>
    <cellStyle name="Normal 28 25 2" xfId="9678"/>
    <cellStyle name="Normal 28 25_Previous P&amp;L" xfId="14058"/>
    <cellStyle name="Normal 28 26" xfId="4670"/>
    <cellStyle name="Normal 28 26 2" xfId="9679"/>
    <cellStyle name="Normal 28 26_Previous P&amp;L" xfId="15098"/>
    <cellStyle name="Normal 28 27" xfId="4671"/>
    <cellStyle name="Normal 28 27 2" xfId="9680"/>
    <cellStyle name="Normal 28 27_Previous P&amp;L" xfId="13765"/>
    <cellStyle name="Normal 28 28" xfId="4672"/>
    <cellStyle name="Normal 28 28 2" xfId="9681"/>
    <cellStyle name="Normal 28 28_Previous P&amp;L" xfId="17548"/>
    <cellStyle name="Normal 28 29" xfId="4673"/>
    <cellStyle name="Normal 28 29 2" xfId="9682"/>
    <cellStyle name="Normal 28 29_Previous P&amp;L" xfId="13968"/>
    <cellStyle name="Normal 28 3" xfId="4674"/>
    <cellStyle name="Normal 28 3 2" xfId="9683"/>
    <cellStyle name="Normal 28 3_Previous P&amp;L" xfId="14685"/>
    <cellStyle name="Normal 28 30" xfId="4675"/>
    <cellStyle name="Normal 28 30 2" xfId="9684"/>
    <cellStyle name="Normal 28 30_Previous P&amp;L" xfId="15133"/>
    <cellStyle name="Normal 28 31" xfId="4676"/>
    <cellStyle name="Normal 28 31 2" xfId="9685"/>
    <cellStyle name="Normal 28 31_Previous P&amp;L" xfId="15220"/>
    <cellStyle name="Normal 28 32" xfId="4677"/>
    <cellStyle name="Normal 28 32 2" xfId="9686"/>
    <cellStyle name="Normal 28 32_Previous P&amp;L" xfId="17397"/>
    <cellStyle name="Normal 28 33" xfId="4678"/>
    <cellStyle name="Normal 28 33 2" xfId="9687"/>
    <cellStyle name="Normal 28 33_Previous P&amp;L" xfId="15764"/>
    <cellStyle name="Normal 28 34" xfId="4679"/>
    <cellStyle name="Normal 28 34 2" xfId="9688"/>
    <cellStyle name="Normal 28 34_Previous P&amp;L" xfId="13989"/>
    <cellStyle name="Normal 28 35" xfId="4680"/>
    <cellStyle name="Normal 28 35 2" xfId="9689"/>
    <cellStyle name="Normal 28 35_Previous P&amp;L" xfId="15102"/>
    <cellStyle name="Normal 28 36" xfId="4681"/>
    <cellStyle name="Normal 28 36 2" xfId="9690"/>
    <cellStyle name="Normal 28 36_Previous P&amp;L" xfId="14890"/>
    <cellStyle name="Normal 28 37" xfId="4682"/>
    <cellStyle name="Normal 28 37 2" xfId="9691"/>
    <cellStyle name="Normal 28 37_Previous P&amp;L" xfId="17714"/>
    <cellStyle name="Normal 28 38" xfId="4683"/>
    <cellStyle name="Normal 28 38 2" xfId="9692"/>
    <cellStyle name="Normal 28 38_Previous P&amp;L" xfId="16297"/>
    <cellStyle name="Normal 28 39" xfId="4684"/>
    <cellStyle name="Normal 28 39 2" xfId="9693"/>
    <cellStyle name="Normal 28 39_Previous P&amp;L" xfId="14134"/>
    <cellStyle name="Normal 28 4" xfId="4685"/>
    <cellStyle name="Normal 28 4 2" xfId="9694"/>
    <cellStyle name="Normal 28 4_Previous P&amp;L" xfId="14034"/>
    <cellStyle name="Normal 28 40" xfId="4686"/>
    <cellStyle name="Normal 28 40 2" xfId="9695"/>
    <cellStyle name="Normal 28 40_Previous P&amp;L" xfId="13377"/>
    <cellStyle name="Normal 28 41" xfId="4687"/>
    <cellStyle name="Normal 28 41 2" xfId="9696"/>
    <cellStyle name="Normal 28 41_Previous P&amp;L" xfId="13400"/>
    <cellStyle name="Normal 28 42" xfId="4688"/>
    <cellStyle name="Normal 28 42 2" xfId="9697"/>
    <cellStyle name="Normal 28 42_Previous P&amp;L" xfId="16719"/>
    <cellStyle name="Normal 28 43" xfId="4689"/>
    <cellStyle name="Normal 28 43 2" xfId="9698"/>
    <cellStyle name="Normal 28 43_Previous P&amp;L" xfId="13939"/>
    <cellStyle name="Normal 28 44" xfId="4690"/>
    <cellStyle name="Normal 28 44 2" xfId="9699"/>
    <cellStyle name="Normal 28 44_Previous P&amp;L" xfId="14316"/>
    <cellStyle name="Normal 28 45" xfId="4691"/>
    <cellStyle name="Normal 28 45 2" xfId="9700"/>
    <cellStyle name="Normal 28 45_Previous P&amp;L" xfId="13196"/>
    <cellStyle name="Normal 28 46" xfId="4692"/>
    <cellStyle name="Normal 28 46 2" xfId="9701"/>
    <cellStyle name="Normal 28 46_Previous P&amp;L" xfId="14778"/>
    <cellStyle name="Normal 28 47" xfId="4693"/>
    <cellStyle name="Normal 28 47 2" xfId="9702"/>
    <cellStyle name="Normal 28 47_Previous P&amp;L" xfId="16546"/>
    <cellStyle name="Normal 28 48" xfId="4694"/>
    <cellStyle name="Normal 28 48 2" xfId="9703"/>
    <cellStyle name="Normal 28 48_Previous P&amp;L" xfId="13084"/>
    <cellStyle name="Normal 28 49" xfId="4695"/>
    <cellStyle name="Normal 28 49 2" xfId="9704"/>
    <cellStyle name="Normal 28 49_Previous P&amp;L" xfId="12984"/>
    <cellStyle name="Normal 28 5" xfId="4696"/>
    <cellStyle name="Normal 28 5 2" xfId="9705"/>
    <cellStyle name="Normal 28 5_Previous P&amp;L" xfId="15776"/>
    <cellStyle name="Normal 28 50" xfId="4697"/>
    <cellStyle name="Normal 28 50 2" xfId="9706"/>
    <cellStyle name="Normal 28 50_Previous P&amp;L" xfId="13186"/>
    <cellStyle name="Normal 28 51" xfId="4698"/>
    <cellStyle name="Normal 28 51 2" xfId="9707"/>
    <cellStyle name="Normal 28 51_Previous P&amp;L" xfId="12680"/>
    <cellStyle name="Normal 28 52" xfId="4699"/>
    <cellStyle name="Normal 28 52 2" xfId="9708"/>
    <cellStyle name="Normal 28 52_Previous P&amp;L" xfId="13300"/>
    <cellStyle name="Normal 28 53" xfId="4700"/>
    <cellStyle name="Normal 28 53 2" xfId="9709"/>
    <cellStyle name="Normal 28 53_Previous P&amp;L" xfId="17179"/>
    <cellStyle name="Normal 28 54" xfId="4701"/>
    <cellStyle name="Normal 28 54 2" xfId="9710"/>
    <cellStyle name="Normal 28 54_Previous P&amp;L" xfId="13871"/>
    <cellStyle name="Normal 28 55" xfId="4702"/>
    <cellStyle name="Normal 28 55 2" xfId="9711"/>
    <cellStyle name="Normal 28 55_Previous P&amp;L" xfId="15413"/>
    <cellStyle name="Normal 28 56" xfId="4703"/>
    <cellStyle name="Normal 28 56 2" xfId="9712"/>
    <cellStyle name="Normal 28 56_Previous P&amp;L" xfId="16250"/>
    <cellStyle name="Normal 28 57" xfId="4704"/>
    <cellStyle name="Normal 28 57 2" xfId="9713"/>
    <cellStyle name="Normal 28 57_Previous P&amp;L" xfId="16872"/>
    <cellStyle name="Normal 28 58" xfId="4705"/>
    <cellStyle name="Normal 28 58 2" xfId="9714"/>
    <cellStyle name="Normal 28 58_Previous P&amp;L" xfId="16405"/>
    <cellStyle name="Normal 28 59" xfId="4706"/>
    <cellStyle name="Normal 28 59 2" xfId="9715"/>
    <cellStyle name="Normal 28 59_Previous P&amp;L" xfId="14872"/>
    <cellStyle name="Normal 28 6" xfId="4707"/>
    <cellStyle name="Normal 28 6 2" xfId="9716"/>
    <cellStyle name="Normal 28 6_Previous P&amp;L" xfId="17012"/>
    <cellStyle name="Normal 28 60" xfId="4708"/>
    <cellStyle name="Normal 28 60 2" xfId="9717"/>
    <cellStyle name="Normal 28 60_Previous P&amp;L" xfId="12507"/>
    <cellStyle name="Normal 28 61" xfId="4709"/>
    <cellStyle name="Normal 28 61 2" xfId="9718"/>
    <cellStyle name="Normal 28 61_Previous P&amp;L" xfId="16327"/>
    <cellStyle name="Normal 28 62" xfId="4710"/>
    <cellStyle name="Normal 28 62 2" xfId="9719"/>
    <cellStyle name="Normal 28 62_Previous P&amp;L" xfId="14199"/>
    <cellStyle name="Normal 28 63" xfId="4711"/>
    <cellStyle name="Normal 28 63 2" xfId="9720"/>
    <cellStyle name="Normal 28 63_Previous P&amp;L" xfId="15554"/>
    <cellStyle name="Normal 28 64" xfId="4712"/>
    <cellStyle name="Normal 28 64 2" xfId="9721"/>
    <cellStyle name="Normal 28 64_Previous P&amp;L" xfId="14348"/>
    <cellStyle name="Normal 28 65" xfId="4713"/>
    <cellStyle name="Normal 28 65 2" xfId="9722"/>
    <cellStyle name="Normal 28 65_Previous P&amp;L" xfId="16574"/>
    <cellStyle name="Normal 28 66" xfId="4714"/>
    <cellStyle name="Normal 28 66 2" xfId="9723"/>
    <cellStyle name="Normal 28 66_Previous P&amp;L" xfId="15351"/>
    <cellStyle name="Normal 28 67" xfId="4715"/>
    <cellStyle name="Normal 28 67 2" xfId="9724"/>
    <cellStyle name="Normal 28 67_Previous P&amp;L" xfId="15066"/>
    <cellStyle name="Normal 28 68" xfId="4716"/>
    <cellStyle name="Normal 28 68 2" xfId="9725"/>
    <cellStyle name="Normal 28 68_Previous P&amp;L" xfId="17868"/>
    <cellStyle name="Normal 28 69" xfId="4717"/>
    <cellStyle name="Normal 28 69 2" xfId="9726"/>
    <cellStyle name="Normal 28 69_Previous P&amp;L" xfId="17567"/>
    <cellStyle name="Normal 28 7" xfId="4718"/>
    <cellStyle name="Normal 28 7 2" xfId="9727"/>
    <cellStyle name="Normal 28 7_Previous P&amp;L" xfId="16371"/>
    <cellStyle name="Normal 28 70" xfId="4719"/>
    <cellStyle name="Normal 28 70 2" xfId="9728"/>
    <cellStyle name="Normal 28 70_Previous P&amp;L" xfId="14805"/>
    <cellStyle name="Normal 28 71" xfId="4720"/>
    <cellStyle name="Normal 28 71 2" xfId="9729"/>
    <cellStyle name="Normal 28 71_Previous P&amp;L" xfId="14385"/>
    <cellStyle name="Normal 28 72" xfId="4721"/>
    <cellStyle name="Normal 28 72 2" xfId="9730"/>
    <cellStyle name="Normal 28 72_Previous P&amp;L" xfId="17518"/>
    <cellStyle name="Normal 28 73" xfId="9731"/>
    <cellStyle name="Normal 28 8" xfId="4722"/>
    <cellStyle name="Normal 28 8 2" xfId="9732"/>
    <cellStyle name="Normal 28 8_Previous P&amp;L" xfId="15240"/>
    <cellStyle name="Normal 28 9" xfId="4723"/>
    <cellStyle name="Normal 28 9 2" xfId="9733"/>
    <cellStyle name="Normal 28 9_Previous P&amp;L" xfId="14831"/>
    <cellStyle name="Normal 28_Previous P&amp;L" xfId="14293"/>
    <cellStyle name="Normal 29" xfId="54"/>
    <cellStyle name="Normal 29 10" xfId="4724"/>
    <cellStyle name="Normal 29 10 2" xfId="9734"/>
    <cellStyle name="Normal 29 10_Previous P&amp;L" xfId="16819"/>
    <cellStyle name="Normal 29 11" xfId="4725"/>
    <cellStyle name="Normal 29 11 2" xfId="9735"/>
    <cellStyle name="Normal 29 11_Previous P&amp;L" xfId="15924"/>
    <cellStyle name="Normal 29 12" xfId="4726"/>
    <cellStyle name="Normal 29 12 2" xfId="9736"/>
    <cellStyle name="Normal 29 12_Previous P&amp;L" xfId="15904"/>
    <cellStyle name="Normal 29 13" xfId="4727"/>
    <cellStyle name="Normal 29 13 2" xfId="9737"/>
    <cellStyle name="Normal 29 13_Previous P&amp;L" xfId="14728"/>
    <cellStyle name="Normal 29 14" xfId="4728"/>
    <cellStyle name="Normal 29 14 2" xfId="9738"/>
    <cellStyle name="Normal 29 14_Previous P&amp;L" xfId="16662"/>
    <cellStyle name="Normal 29 15" xfId="4729"/>
    <cellStyle name="Normal 29 15 2" xfId="9739"/>
    <cellStyle name="Normal 29 15_Previous P&amp;L" xfId="17138"/>
    <cellStyle name="Normal 29 16" xfId="4730"/>
    <cellStyle name="Normal 29 16 2" xfId="9740"/>
    <cellStyle name="Normal 29 16_Previous P&amp;L" xfId="17776"/>
    <cellStyle name="Normal 29 17" xfId="4731"/>
    <cellStyle name="Normal 29 17 2" xfId="9741"/>
    <cellStyle name="Normal 29 17_Previous P&amp;L" xfId="13910"/>
    <cellStyle name="Normal 29 18" xfId="4732"/>
    <cellStyle name="Normal 29 18 2" xfId="9742"/>
    <cellStyle name="Normal 29 18_Previous P&amp;L" xfId="17183"/>
    <cellStyle name="Normal 29 19" xfId="4733"/>
    <cellStyle name="Normal 29 19 2" xfId="9743"/>
    <cellStyle name="Normal 29 19_Previous P&amp;L" xfId="17632"/>
    <cellStyle name="Normal 29 2" xfId="4734"/>
    <cellStyle name="Normal 29 2 2" xfId="9744"/>
    <cellStyle name="Normal 29 2_Previous P&amp;L" xfId="13192"/>
    <cellStyle name="Normal 29 20" xfId="4735"/>
    <cellStyle name="Normal 29 20 2" xfId="9745"/>
    <cellStyle name="Normal 29 20_Previous P&amp;L" xfId="13324"/>
    <cellStyle name="Normal 29 21" xfId="4736"/>
    <cellStyle name="Normal 29 21 2" xfId="9746"/>
    <cellStyle name="Normal 29 21_Previous P&amp;L" xfId="15501"/>
    <cellStyle name="Normal 29 22" xfId="4737"/>
    <cellStyle name="Normal 29 22 2" xfId="9747"/>
    <cellStyle name="Normal 29 22_Previous P&amp;L" xfId="16704"/>
    <cellStyle name="Normal 29 23" xfId="4738"/>
    <cellStyle name="Normal 29 23 2" xfId="9748"/>
    <cellStyle name="Normal 29 23_Previous P&amp;L" xfId="16212"/>
    <cellStyle name="Normal 29 24" xfId="4739"/>
    <cellStyle name="Normal 29 24 2" xfId="9749"/>
    <cellStyle name="Normal 29 24_Previous P&amp;L" xfId="13921"/>
    <cellStyle name="Normal 29 25" xfId="4740"/>
    <cellStyle name="Normal 29 25 2" xfId="9750"/>
    <cellStyle name="Normal 29 25_Previous P&amp;L" xfId="15823"/>
    <cellStyle name="Normal 29 26" xfId="4741"/>
    <cellStyle name="Normal 29 26 2" xfId="9751"/>
    <cellStyle name="Normal 29 26_Previous P&amp;L" xfId="16059"/>
    <cellStyle name="Normal 29 27" xfId="4742"/>
    <cellStyle name="Normal 29 27 2" xfId="9752"/>
    <cellStyle name="Normal 29 27_Previous P&amp;L" xfId="17201"/>
    <cellStyle name="Normal 29 28" xfId="4743"/>
    <cellStyle name="Normal 29 28 2" xfId="9753"/>
    <cellStyle name="Normal 29 28_Previous P&amp;L" xfId="13611"/>
    <cellStyle name="Normal 29 29" xfId="4744"/>
    <cellStyle name="Normal 29 29 2" xfId="9754"/>
    <cellStyle name="Normal 29 29_Previous P&amp;L" xfId="15429"/>
    <cellStyle name="Normal 29 3" xfId="4745"/>
    <cellStyle name="Normal 29 3 2" xfId="9755"/>
    <cellStyle name="Normal 29 3_Previous P&amp;L" xfId="17829"/>
    <cellStyle name="Normal 29 30" xfId="4746"/>
    <cellStyle name="Normal 29 30 2" xfId="9756"/>
    <cellStyle name="Normal 29 30_Previous P&amp;L" xfId="15175"/>
    <cellStyle name="Normal 29 31" xfId="4747"/>
    <cellStyle name="Normal 29 31 2" xfId="9757"/>
    <cellStyle name="Normal 29 31_Previous P&amp;L" xfId="15927"/>
    <cellStyle name="Normal 29 32" xfId="4748"/>
    <cellStyle name="Normal 29 32 2" xfId="9758"/>
    <cellStyle name="Normal 29 32_Previous P&amp;L" xfId="14133"/>
    <cellStyle name="Normal 29 33" xfId="4749"/>
    <cellStyle name="Normal 29 33 2" xfId="9759"/>
    <cellStyle name="Normal 29 33_Previous P&amp;L" xfId="16768"/>
    <cellStyle name="Normal 29 34" xfId="4750"/>
    <cellStyle name="Normal 29 34 2" xfId="9760"/>
    <cellStyle name="Normal 29 34_Previous P&amp;L" xfId="13913"/>
    <cellStyle name="Normal 29 35" xfId="4751"/>
    <cellStyle name="Normal 29 35 2" xfId="9761"/>
    <cellStyle name="Normal 29 35_Previous P&amp;L" xfId="15020"/>
    <cellStyle name="Normal 29 36" xfId="4752"/>
    <cellStyle name="Normal 29 36 2" xfId="9762"/>
    <cellStyle name="Normal 29 36_Previous P&amp;L" xfId="13979"/>
    <cellStyle name="Normal 29 37" xfId="4753"/>
    <cellStyle name="Normal 29 37 2" xfId="9763"/>
    <cellStyle name="Normal 29 37_Previous P&amp;L" xfId="15716"/>
    <cellStyle name="Normal 29 38" xfId="4754"/>
    <cellStyle name="Normal 29 38 2" xfId="9764"/>
    <cellStyle name="Normal 29 38_Previous P&amp;L" xfId="14956"/>
    <cellStyle name="Normal 29 39" xfId="4755"/>
    <cellStyle name="Normal 29 39 2" xfId="9765"/>
    <cellStyle name="Normal 29 39_Previous P&amp;L" xfId="16497"/>
    <cellStyle name="Normal 29 4" xfId="4756"/>
    <cellStyle name="Normal 29 4 2" xfId="9766"/>
    <cellStyle name="Normal 29 4_Previous P&amp;L" xfId="17422"/>
    <cellStyle name="Normal 29 40" xfId="4757"/>
    <cellStyle name="Normal 29 40 2" xfId="9767"/>
    <cellStyle name="Normal 29 40_Previous P&amp;L" xfId="14387"/>
    <cellStyle name="Normal 29 41" xfId="4758"/>
    <cellStyle name="Normal 29 41 2" xfId="9768"/>
    <cellStyle name="Normal 29 41_Previous P&amp;L" xfId="14410"/>
    <cellStyle name="Normal 29 42" xfId="4759"/>
    <cellStyle name="Normal 29 42 2" xfId="9769"/>
    <cellStyle name="Normal 29 42_Previous P&amp;L" xfId="13737"/>
    <cellStyle name="Normal 29 43" xfId="4760"/>
    <cellStyle name="Normal 29 43 2" xfId="9770"/>
    <cellStyle name="Normal 29 43_Previous P&amp;L" xfId="17753"/>
    <cellStyle name="Normal 29 44" xfId="4761"/>
    <cellStyle name="Normal 29 44 2" xfId="9771"/>
    <cellStyle name="Normal 29 44_Previous P&amp;L" xfId="15402"/>
    <cellStyle name="Normal 29 45" xfId="4762"/>
    <cellStyle name="Normal 29 45 2" xfId="9772"/>
    <cellStyle name="Normal 29 45_Previous P&amp;L" xfId="15857"/>
    <cellStyle name="Normal 29 46" xfId="4763"/>
    <cellStyle name="Normal 29 46 2" xfId="9773"/>
    <cellStyle name="Normal 29 46_Previous P&amp;L" xfId="16593"/>
    <cellStyle name="Normal 29 47" xfId="4764"/>
    <cellStyle name="Normal 29 47 2" xfId="9774"/>
    <cellStyle name="Normal 29 47_Previous P&amp;L" xfId="13810"/>
    <cellStyle name="Normal 29 48" xfId="4765"/>
    <cellStyle name="Normal 29 48 2" xfId="9775"/>
    <cellStyle name="Normal 29 48_Previous P&amp;L" xfId="12608"/>
    <cellStyle name="Normal 29 49" xfId="4766"/>
    <cellStyle name="Normal 29 49 2" xfId="9776"/>
    <cellStyle name="Normal 29 49_Previous P&amp;L" xfId="17794"/>
    <cellStyle name="Normal 29 5" xfId="4767"/>
    <cellStyle name="Normal 29 5 2" xfId="9777"/>
    <cellStyle name="Normal 29 5_Previous P&amp;L" xfId="15644"/>
    <cellStyle name="Normal 29 50" xfId="4768"/>
    <cellStyle name="Normal 29 50 2" xfId="9778"/>
    <cellStyle name="Normal 29 50_Previous P&amp;L" xfId="14845"/>
    <cellStyle name="Normal 29 51" xfId="4769"/>
    <cellStyle name="Normal 29 51 2" xfId="9779"/>
    <cellStyle name="Normal 29 51_Previous P&amp;L" xfId="15032"/>
    <cellStyle name="Normal 29 52" xfId="4770"/>
    <cellStyle name="Normal 29 52 2" xfId="9780"/>
    <cellStyle name="Normal 29 52_Previous P&amp;L" xfId="15537"/>
    <cellStyle name="Normal 29 53" xfId="4771"/>
    <cellStyle name="Normal 29 53 2" xfId="9781"/>
    <cellStyle name="Normal 29 53_Previous P&amp;L" xfId="12579"/>
    <cellStyle name="Normal 29 54" xfId="4772"/>
    <cellStyle name="Normal 29 54 2" xfId="9782"/>
    <cellStyle name="Normal 29 54_Previous P&amp;L" xfId="14965"/>
    <cellStyle name="Normal 29 55" xfId="4773"/>
    <cellStyle name="Normal 29 55 2" xfId="9783"/>
    <cellStyle name="Normal 29 55_Previous P&amp;L" xfId="14600"/>
    <cellStyle name="Normal 29 56" xfId="4774"/>
    <cellStyle name="Normal 29 56 2" xfId="9784"/>
    <cellStyle name="Normal 29 56_Previous P&amp;L" xfId="15991"/>
    <cellStyle name="Normal 29 57" xfId="4775"/>
    <cellStyle name="Normal 29 57 2" xfId="9785"/>
    <cellStyle name="Normal 29 57_Previous P&amp;L" xfId="17608"/>
    <cellStyle name="Normal 29 58" xfId="4776"/>
    <cellStyle name="Normal 29 58 2" xfId="9786"/>
    <cellStyle name="Normal 29 58_Previous P&amp;L" xfId="13386"/>
    <cellStyle name="Normal 29 59" xfId="4777"/>
    <cellStyle name="Normal 29 59 2" xfId="9787"/>
    <cellStyle name="Normal 29 59_Previous P&amp;L" xfId="15150"/>
    <cellStyle name="Normal 29 6" xfId="4778"/>
    <cellStyle name="Normal 29 6 2" xfId="9788"/>
    <cellStyle name="Normal 29 6_Previous P&amp;L" xfId="13487"/>
    <cellStyle name="Normal 29 60" xfId="4779"/>
    <cellStyle name="Normal 29 60 2" xfId="9789"/>
    <cellStyle name="Normal 29 60_Previous P&amp;L" xfId="14381"/>
    <cellStyle name="Normal 29 61" xfId="4780"/>
    <cellStyle name="Normal 29 61 2" xfId="9790"/>
    <cellStyle name="Normal 29 61_Previous P&amp;L" xfId="17869"/>
    <cellStyle name="Normal 29 62" xfId="4781"/>
    <cellStyle name="Normal 29 62 2" xfId="9791"/>
    <cellStyle name="Normal 29 62_Previous P&amp;L" xfId="16886"/>
    <cellStyle name="Normal 29 63" xfId="4782"/>
    <cellStyle name="Normal 29 63 2" xfId="9792"/>
    <cellStyle name="Normal 29 63_Previous P&amp;L" xfId="16237"/>
    <cellStyle name="Normal 29 64" xfId="4783"/>
    <cellStyle name="Normal 29 64 2" xfId="9793"/>
    <cellStyle name="Normal 29 64_Previous P&amp;L" xfId="15700"/>
    <cellStyle name="Normal 29 65" xfId="4784"/>
    <cellStyle name="Normal 29 65 2" xfId="9794"/>
    <cellStyle name="Normal 29 65_Previous P&amp;L" xfId="17243"/>
    <cellStyle name="Normal 29 66" xfId="4785"/>
    <cellStyle name="Normal 29 66 2" xfId="9795"/>
    <cellStyle name="Normal 29 66_Previous P&amp;L" xfId="14823"/>
    <cellStyle name="Normal 29 67" xfId="4786"/>
    <cellStyle name="Normal 29 67 2" xfId="9796"/>
    <cellStyle name="Normal 29 67_Previous P&amp;L" xfId="15815"/>
    <cellStyle name="Normal 29 68" xfId="4787"/>
    <cellStyle name="Normal 29 68 2" xfId="9797"/>
    <cellStyle name="Normal 29 68_Previous P&amp;L" xfId="13093"/>
    <cellStyle name="Normal 29 69" xfId="4788"/>
    <cellStyle name="Normal 29 69 2" xfId="9798"/>
    <cellStyle name="Normal 29 69_Previous P&amp;L" xfId="14447"/>
    <cellStyle name="Normal 29 7" xfId="4789"/>
    <cellStyle name="Normal 29 7 2" xfId="9799"/>
    <cellStyle name="Normal 29 7_Previous P&amp;L" xfId="13835"/>
    <cellStyle name="Normal 29 70" xfId="4790"/>
    <cellStyle name="Normal 29 70 2" xfId="9800"/>
    <cellStyle name="Normal 29 70_Previous P&amp;L" xfId="17007"/>
    <cellStyle name="Normal 29 71" xfId="4791"/>
    <cellStyle name="Normal 29 71 2" xfId="9801"/>
    <cellStyle name="Normal 29 71_Previous P&amp;L" xfId="15303"/>
    <cellStyle name="Normal 29 72" xfId="4792"/>
    <cellStyle name="Normal 29 72 2" xfId="9802"/>
    <cellStyle name="Normal 29 72_Previous P&amp;L" xfId="14044"/>
    <cellStyle name="Normal 29 73" xfId="9803"/>
    <cellStyle name="Normal 29 8" xfId="4793"/>
    <cellStyle name="Normal 29 8 2" xfId="9804"/>
    <cellStyle name="Normal 29 8_Previous P&amp;L" xfId="15744"/>
    <cellStyle name="Normal 29 9" xfId="4794"/>
    <cellStyle name="Normal 29 9 2" xfId="9805"/>
    <cellStyle name="Normal 29 9_Previous P&amp;L" xfId="14986"/>
    <cellStyle name="Normal 29_Previous P&amp;L" xfId="15828"/>
    <cellStyle name="Normal 3" xfId="15"/>
    <cellStyle name="Normal 3 10" xfId="4795"/>
    <cellStyle name="Normal 3 10 2" xfId="9806"/>
    <cellStyle name="Normal 3 10_Previous P&amp;L" xfId="14935"/>
    <cellStyle name="Normal 3 11" xfId="4796"/>
    <cellStyle name="Normal 3 11 2" xfId="9807"/>
    <cellStyle name="Normal 3 11_Previous P&amp;L" xfId="14546"/>
    <cellStyle name="Normal 3 12" xfId="4797"/>
    <cellStyle name="Normal 3 12 2" xfId="9808"/>
    <cellStyle name="Normal 3 12_Previous P&amp;L" xfId="14493"/>
    <cellStyle name="Normal 3 13" xfId="4798"/>
    <cellStyle name="Normal 3 13 2" xfId="9809"/>
    <cellStyle name="Normal 3 13_Previous P&amp;L" xfId="14299"/>
    <cellStyle name="Normal 3 14" xfId="4799"/>
    <cellStyle name="Normal 3 14 2" xfId="9810"/>
    <cellStyle name="Normal 3 14_Previous P&amp;L" xfId="13727"/>
    <cellStyle name="Normal 3 15" xfId="4800"/>
    <cellStyle name="Normal 3 15 2" xfId="9811"/>
    <cellStyle name="Normal 3 15_Previous P&amp;L" xfId="17701"/>
    <cellStyle name="Normal 3 16" xfId="4801"/>
    <cellStyle name="Normal 3 16 2" xfId="9812"/>
    <cellStyle name="Normal 3 16_Previous P&amp;L" xfId="13435"/>
    <cellStyle name="Normal 3 17" xfId="4802"/>
    <cellStyle name="Normal 3 17 2" xfId="9813"/>
    <cellStyle name="Normal 3 17_Previous P&amp;L" xfId="15616"/>
    <cellStyle name="Normal 3 18" xfId="4803"/>
    <cellStyle name="Normal 3 18 2" xfId="9814"/>
    <cellStyle name="Normal 3 18_Previous P&amp;L" xfId="15099"/>
    <cellStyle name="Normal 3 19" xfId="4804"/>
    <cellStyle name="Normal 3 19 2" xfId="9815"/>
    <cellStyle name="Normal 3 19_Previous P&amp;L" xfId="17079"/>
    <cellStyle name="Normal 3 2" xfId="4805"/>
    <cellStyle name="Normal 3 2 10" xfId="4806"/>
    <cellStyle name="Normal 3 2 10 2" xfId="9816"/>
    <cellStyle name="Normal 3 2 10_Previous P&amp;L" xfId="12246"/>
    <cellStyle name="Normal 3 2 11" xfId="4807"/>
    <cellStyle name="Normal 3 2 11 2" xfId="9817"/>
    <cellStyle name="Normal 3 2 11_Previous P&amp;L" xfId="14395"/>
    <cellStyle name="Normal 3 2 12" xfId="4808"/>
    <cellStyle name="Normal 3 2 12 2" xfId="9818"/>
    <cellStyle name="Normal 3 2 12_Previous P&amp;L" xfId="12703"/>
    <cellStyle name="Normal 3 2 13" xfId="4809"/>
    <cellStyle name="Normal 3 2 13 2" xfId="9819"/>
    <cellStyle name="Normal 3 2 13_Previous P&amp;L" xfId="13767"/>
    <cellStyle name="Normal 3 2 14" xfId="4810"/>
    <cellStyle name="Normal 3 2 14 2" xfId="9820"/>
    <cellStyle name="Normal 3 2 14_Previous P&amp;L" xfId="15756"/>
    <cellStyle name="Normal 3 2 15" xfId="4811"/>
    <cellStyle name="Normal 3 2 15 2" xfId="9821"/>
    <cellStyle name="Normal 3 2 15_Previous P&amp;L" xfId="14377"/>
    <cellStyle name="Normal 3 2 16" xfId="4812"/>
    <cellStyle name="Normal 3 2 16 2" xfId="9822"/>
    <cellStyle name="Normal 3 2 16_Previous P&amp;L" xfId="16744"/>
    <cellStyle name="Normal 3 2 17" xfId="4813"/>
    <cellStyle name="Normal 3 2 17 2" xfId="9823"/>
    <cellStyle name="Normal 3 2 17_Previous P&amp;L" xfId="13511"/>
    <cellStyle name="Normal 3 2 18" xfId="4814"/>
    <cellStyle name="Normal 3 2 18 2" xfId="9824"/>
    <cellStyle name="Normal 3 2 18_Previous P&amp;L" xfId="13597"/>
    <cellStyle name="Normal 3 2 19" xfId="4815"/>
    <cellStyle name="Normal 3 2 19 2" xfId="9825"/>
    <cellStyle name="Normal 3 2 19_Previous P&amp;L" xfId="17084"/>
    <cellStyle name="Normal 3 2 2" xfId="4816"/>
    <cellStyle name="Normal 3 2 2 2" xfId="9826"/>
    <cellStyle name="Normal 3 2 2_Previous P&amp;L" xfId="13259"/>
    <cellStyle name="Normal 3 2 20" xfId="4817"/>
    <cellStyle name="Normal 3 2 20 2" xfId="9827"/>
    <cellStyle name="Normal 3 2 20_Previous P&amp;L" xfId="12277"/>
    <cellStyle name="Normal 3 2 21" xfId="4818"/>
    <cellStyle name="Normal 3 2 21 2" xfId="9828"/>
    <cellStyle name="Normal 3 2 21_Previous P&amp;L" xfId="17056"/>
    <cellStyle name="Normal 3 2 22" xfId="4819"/>
    <cellStyle name="Normal 3 2 22 2" xfId="9829"/>
    <cellStyle name="Normal 3 2 22_Previous P&amp;L" xfId="16449"/>
    <cellStyle name="Normal 3 2 23" xfId="4820"/>
    <cellStyle name="Normal 3 2 23 2" xfId="9830"/>
    <cellStyle name="Normal 3 2 23_Previous P&amp;L" xfId="16928"/>
    <cellStyle name="Normal 3 2 24" xfId="4821"/>
    <cellStyle name="Normal 3 2 24 2" xfId="9831"/>
    <cellStyle name="Normal 3 2 24_Previous P&amp;L" xfId="15046"/>
    <cellStyle name="Normal 3 2 25" xfId="4822"/>
    <cellStyle name="Normal 3 2 25 2" xfId="9832"/>
    <cellStyle name="Normal 3 2 25_Previous P&amp;L" xfId="15008"/>
    <cellStyle name="Normal 3 2 26" xfId="4823"/>
    <cellStyle name="Normal 3 2 26 2" xfId="9833"/>
    <cellStyle name="Normal 3 2 26_Previous P&amp;L" xfId="15818"/>
    <cellStyle name="Normal 3 2 27" xfId="4824"/>
    <cellStyle name="Normal 3 2 27 2" xfId="9834"/>
    <cellStyle name="Normal 3 2 27_Previous P&amp;L" xfId="16117"/>
    <cellStyle name="Normal 3 2 28" xfId="4825"/>
    <cellStyle name="Normal 3 2 28 2" xfId="9835"/>
    <cellStyle name="Normal 3 2 28_Previous P&amp;L" xfId="17845"/>
    <cellStyle name="Normal 3 2 29" xfId="4826"/>
    <cellStyle name="Normal 3 2 29 2" xfId="9836"/>
    <cellStyle name="Normal 3 2 29_Previous P&amp;L" xfId="13526"/>
    <cellStyle name="Normal 3 2 3" xfId="4827"/>
    <cellStyle name="Normal 3 2 3 2" xfId="9837"/>
    <cellStyle name="Normal 3 2 3_Previous P&amp;L" xfId="14835"/>
    <cellStyle name="Normal 3 2 30" xfId="4828"/>
    <cellStyle name="Normal 3 2 30 2" xfId="9838"/>
    <cellStyle name="Normal 3 2 30_Previous P&amp;L" xfId="12990"/>
    <cellStyle name="Normal 3 2 31" xfId="4829"/>
    <cellStyle name="Normal 3 2 31 2" xfId="9839"/>
    <cellStyle name="Normal 3 2 31_Previous P&amp;L" xfId="14227"/>
    <cellStyle name="Normal 3 2 32" xfId="4830"/>
    <cellStyle name="Normal 3 2 32 2" xfId="9840"/>
    <cellStyle name="Normal 3 2 32_Previous P&amp;L" xfId="16973"/>
    <cellStyle name="Normal 3 2 33" xfId="4831"/>
    <cellStyle name="Normal 3 2 33 2" xfId="9841"/>
    <cellStyle name="Normal 3 2 33_Previous P&amp;L" xfId="16075"/>
    <cellStyle name="Normal 3 2 34" xfId="4832"/>
    <cellStyle name="Normal 3 2 34 2" xfId="9842"/>
    <cellStyle name="Normal 3 2 34_Previous P&amp;L" xfId="16272"/>
    <cellStyle name="Normal 3 2 35" xfId="4833"/>
    <cellStyle name="Normal 3 2 35 2" xfId="9843"/>
    <cellStyle name="Normal 3 2 35_Previous P&amp;L" xfId="16838"/>
    <cellStyle name="Normal 3 2 36" xfId="4834"/>
    <cellStyle name="Normal 3 2 36 2" xfId="9844"/>
    <cellStyle name="Normal 3 2 36_Previous P&amp;L" xfId="16155"/>
    <cellStyle name="Normal 3 2 37" xfId="4835"/>
    <cellStyle name="Normal 3 2 37 2" xfId="9845"/>
    <cellStyle name="Normal 3 2 37_Previous P&amp;L" xfId="16373"/>
    <cellStyle name="Normal 3 2 38" xfId="4836"/>
    <cellStyle name="Normal 3 2 38 2" xfId="9846"/>
    <cellStyle name="Normal 3 2 38_Previous P&amp;L" xfId="15577"/>
    <cellStyle name="Normal 3 2 39" xfId="4837"/>
    <cellStyle name="Normal 3 2 39 2" xfId="9847"/>
    <cellStyle name="Normal 3 2 39_Previous P&amp;L" xfId="15196"/>
    <cellStyle name="Normal 3 2 4" xfId="4838"/>
    <cellStyle name="Normal 3 2 4 2" xfId="9848"/>
    <cellStyle name="Normal 3 2 4_Previous P&amp;L" xfId="14876"/>
    <cellStyle name="Normal 3 2 40" xfId="4839"/>
    <cellStyle name="Normal 3 2 40 2" xfId="9849"/>
    <cellStyle name="Normal 3 2 40_Previous P&amp;L" xfId="17373"/>
    <cellStyle name="Normal 3 2 41" xfId="4840"/>
    <cellStyle name="Normal 3 2 41 2" xfId="9850"/>
    <cellStyle name="Normal 3 2 41_Previous P&amp;L" xfId="15223"/>
    <cellStyle name="Normal 3 2 42" xfId="4841"/>
    <cellStyle name="Normal 3 2 42 2" xfId="9851"/>
    <cellStyle name="Normal 3 2 42_Previous P&amp;L" xfId="14809"/>
    <cellStyle name="Normal 3 2 43" xfId="4842"/>
    <cellStyle name="Normal 3 2 43 2" xfId="9852"/>
    <cellStyle name="Normal 3 2 43_Previous P&amp;L" xfId="17311"/>
    <cellStyle name="Normal 3 2 44" xfId="4843"/>
    <cellStyle name="Normal 3 2 44 2" xfId="9853"/>
    <cellStyle name="Normal 3 2 44_Previous P&amp;L" xfId="14375"/>
    <cellStyle name="Normal 3 2 45" xfId="4844"/>
    <cellStyle name="Normal 3 2 45 2" xfId="9854"/>
    <cellStyle name="Normal 3 2 45_Previous P&amp;L" xfId="14178"/>
    <cellStyle name="Normal 3 2 46" xfId="4845"/>
    <cellStyle name="Normal 3 2 46 2" xfId="9855"/>
    <cellStyle name="Normal 3 2 46_Previous P&amp;L" xfId="14636"/>
    <cellStyle name="Normal 3 2 47" xfId="4846"/>
    <cellStyle name="Normal 3 2 47 2" xfId="9856"/>
    <cellStyle name="Normal 3 2 47_Previous P&amp;L" xfId="14019"/>
    <cellStyle name="Normal 3 2 48" xfId="4847"/>
    <cellStyle name="Normal 3 2 48 2" xfId="9857"/>
    <cellStyle name="Normal 3 2 48_Previous P&amp;L" xfId="17709"/>
    <cellStyle name="Normal 3 2 49" xfId="4848"/>
    <cellStyle name="Normal 3 2 49 2" xfId="9858"/>
    <cellStyle name="Normal 3 2 49_Previous P&amp;L" xfId="15284"/>
    <cellStyle name="Normal 3 2 5" xfId="4849"/>
    <cellStyle name="Normal 3 2 5 2" xfId="9859"/>
    <cellStyle name="Normal 3 2 5_Previous P&amp;L" xfId="14081"/>
    <cellStyle name="Normal 3 2 50" xfId="4850"/>
    <cellStyle name="Normal 3 2 50 2" xfId="9860"/>
    <cellStyle name="Normal 3 2 50_Previous P&amp;L" xfId="16083"/>
    <cellStyle name="Normal 3 2 51" xfId="4851"/>
    <cellStyle name="Normal 3 2 51 2" xfId="9861"/>
    <cellStyle name="Normal 3 2 51_Previous P&amp;L" xfId="15766"/>
    <cellStyle name="Normal 3 2 52" xfId="4852"/>
    <cellStyle name="Normal 3 2 52 2" xfId="9862"/>
    <cellStyle name="Normal 3 2 52_Previous P&amp;L" xfId="15479"/>
    <cellStyle name="Normal 3 2 53" xfId="4853"/>
    <cellStyle name="Normal 3 2 53 2" xfId="9863"/>
    <cellStyle name="Normal 3 2 53_Previous P&amp;L" xfId="17556"/>
    <cellStyle name="Normal 3 2 54" xfId="4854"/>
    <cellStyle name="Normal 3 2 54 2" xfId="9864"/>
    <cellStyle name="Normal 3 2 54_Previous P&amp;L" xfId="14901"/>
    <cellStyle name="Normal 3 2 55" xfId="4855"/>
    <cellStyle name="Normal 3 2 55 2" xfId="9865"/>
    <cellStyle name="Normal 3 2 55_Previous P&amp;L" xfId="17412"/>
    <cellStyle name="Normal 3 2 56" xfId="4856"/>
    <cellStyle name="Normal 3 2 56 2" xfId="9866"/>
    <cellStyle name="Normal 3 2 56_Previous P&amp;L" xfId="15103"/>
    <cellStyle name="Normal 3 2 57" xfId="4857"/>
    <cellStyle name="Normal 3 2 57 2" xfId="9867"/>
    <cellStyle name="Normal 3 2 57_Previous P&amp;L" xfId="13818"/>
    <cellStyle name="Normal 3 2 58" xfId="4858"/>
    <cellStyle name="Normal 3 2 58 2" xfId="9868"/>
    <cellStyle name="Normal 3 2 58_Previous P&amp;L" xfId="17086"/>
    <cellStyle name="Normal 3 2 59" xfId="4859"/>
    <cellStyle name="Normal 3 2 59 2" xfId="9869"/>
    <cellStyle name="Normal 3 2 59_Previous P&amp;L" xfId="14503"/>
    <cellStyle name="Normal 3 2 6" xfId="4860"/>
    <cellStyle name="Normal 3 2 6 2" xfId="9870"/>
    <cellStyle name="Normal 3 2 6_Previous P&amp;L" xfId="16664"/>
    <cellStyle name="Normal 3 2 60" xfId="4861"/>
    <cellStyle name="Normal 3 2 60 2" xfId="9871"/>
    <cellStyle name="Normal 3 2 60_Previous P&amp;L" xfId="13662"/>
    <cellStyle name="Normal 3 2 61" xfId="4862"/>
    <cellStyle name="Normal 3 2 61 2" xfId="9872"/>
    <cellStyle name="Normal 3 2 61_Previous P&amp;L" xfId="13450"/>
    <cellStyle name="Normal 3 2 62" xfId="4863"/>
    <cellStyle name="Normal 3 2 62 2" xfId="9873"/>
    <cellStyle name="Normal 3 2 62_Previous P&amp;L" xfId="17488"/>
    <cellStyle name="Normal 3 2 63" xfId="4864"/>
    <cellStyle name="Normal 3 2 63 2" xfId="9874"/>
    <cellStyle name="Normal 3 2 63_Previous P&amp;L" xfId="15204"/>
    <cellStyle name="Normal 3 2 64" xfId="4865"/>
    <cellStyle name="Normal 3 2 64 2" xfId="9875"/>
    <cellStyle name="Normal 3 2 64_Previous P&amp;L" xfId="16089"/>
    <cellStyle name="Normal 3 2 65" xfId="4866"/>
    <cellStyle name="Normal 3 2 65 2" xfId="9876"/>
    <cellStyle name="Normal 3 2 65_Previous P&amp;L" xfId="14489"/>
    <cellStyle name="Normal 3 2 66" xfId="4867"/>
    <cellStyle name="Normal 3 2 66 2" xfId="9877"/>
    <cellStyle name="Normal 3 2 66_Previous P&amp;L" xfId="15899"/>
    <cellStyle name="Normal 3 2 67" xfId="4868"/>
    <cellStyle name="Normal 3 2 67 2" xfId="9878"/>
    <cellStyle name="Normal 3 2 67_Previous P&amp;L" xfId="14282"/>
    <cellStyle name="Normal 3 2 68" xfId="4869"/>
    <cellStyle name="Normal 3 2 68 2" xfId="9879"/>
    <cellStyle name="Normal 3 2 68_Previous P&amp;L" xfId="15635"/>
    <cellStyle name="Normal 3 2 69" xfId="4870"/>
    <cellStyle name="Normal 3 2 69 2" xfId="9880"/>
    <cellStyle name="Normal 3 2 69_Previous P&amp;L" xfId="17631"/>
    <cellStyle name="Normal 3 2 7" xfId="4871"/>
    <cellStyle name="Normal 3 2 7 2" xfId="9881"/>
    <cellStyle name="Normal 3 2 7_Previous P&amp;L" xfId="13762"/>
    <cellStyle name="Normal 3 2 70" xfId="4872"/>
    <cellStyle name="Normal 3 2 70 2" xfId="9882"/>
    <cellStyle name="Normal 3 2 70_Previous P&amp;L" xfId="14236"/>
    <cellStyle name="Normal 3 2 71" xfId="4873"/>
    <cellStyle name="Normal 3 2 71 2" xfId="9883"/>
    <cellStyle name="Normal 3 2 71_Previous P&amp;L" xfId="15982"/>
    <cellStyle name="Normal 3 2 72" xfId="4874"/>
    <cellStyle name="Normal 3 2 72 2" xfId="9884"/>
    <cellStyle name="Normal 3 2 72_Previous P&amp;L" xfId="14794"/>
    <cellStyle name="Normal 3 2 73" xfId="9885"/>
    <cellStyle name="Normal 3 2 8" xfId="4875"/>
    <cellStyle name="Normal 3 2 8 2" xfId="9886"/>
    <cellStyle name="Normal 3 2 8_Previous P&amp;L" xfId="16982"/>
    <cellStyle name="Normal 3 2 9" xfId="4876"/>
    <cellStyle name="Normal 3 2 9 2" xfId="9887"/>
    <cellStyle name="Normal 3 2 9_Previous P&amp;L" xfId="16581"/>
    <cellStyle name="Normal 3 2_Previous P&amp;L" xfId="17451"/>
    <cellStyle name="Normal 3 20" xfId="4877"/>
    <cellStyle name="Normal 3 20 2" xfId="9888"/>
    <cellStyle name="Normal 3 20_Previous P&amp;L" xfId="15386"/>
    <cellStyle name="Normal 3 21" xfId="4878"/>
    <cellStyle name="Normal 3 21 2" xfId="9889"/>
    <cellStyle name="Normal 3 21_Previous P&amp;L" xfId="17228"/>
    <cellStyle name="Normal 3 22" xfId="4879"/>
    <cellStyle name="Normal 3 22 2" xfId="9890"/>
    <cellStyle name="Normal 3 22_Previous P&amp;L" xfId="16061"/>
    <cellStyle name="Normal 3 23" xfId="4880"/>
    <cellStyle name="Normal 3 23 2" xfId="9891"/>
    <cellStyle name="Normal 3 23_Previous P&amp;L" xfId="16181"/>
    <cellStyle name="Normal 3 24" xfId="4881"/>
    <cellStyle name="Normal 3 24 2" xfId="9892"/>
    <cellStyle name="Normal 3 24_Previous P&amp;L" xfId="12321"/>
    <cellStyle name="Normal 3 25" xfId="4882"/>
    <cellStyle name="Normal 3 25 2" xfId="9893"/>
    <cellStyle name="Normal 3 25_Previous P&amp;L" xfId="13573"/>
    <cellStyle name="Normal 3 26" xfId="4883"/>
    <cellStyle name="Normal 3 26 2" xfId="9894"/>
    <cellStyle name="Normal 3 26_Previous P&amp;L" xfId="14744"/>
    <cellStyle name="Normal 3 27" xfId="4884"/>
    <cellStyle name="Normal 3 27 2" xfId="9895"/>
    <cellStyle name="Normal 3 27_Previous P&amp;L" xfId="13478"/>
    <cellStyle name="Normal 3 28" xfId="4885"/>
    <cellStyle name="Normal 3 28 2" xfId="9896"/>
    <cellStyle name="Normal 3 28_Previous P&amp;L" xfId="14132"/>
    <cellStyle name="Normal 3 29" xfId="4886"/>
    <cellStyle name="Normal 3 29 2" xfId="9897"/>
    <cellStyle name="Normal 3 29_Previous P&amp;L" xfId="16036"/>
    <cellStyle name="Normal 3 3" xfId="4887"/>
    <cellStyle name="Normal 3 30" xfId="4888"/>
    <cellStyle name="Normal 3 30 2" xfId="9898"/>
    <cellStyle name="Normal 3 30_Previous P&amp;L" xfId="17584"/>
    <cellStyle name="Normal 3 31" xfId="4889"/>
    <cellStyle name="Normal 3 31 2" xfId="9899"/>
    <cellStyle name="Normal 3 31_Previous P&amp;L" xfId="13417"/>
    <cellStyle name="Normal 3 32" xfId="4890"/>
    <cellStyle name="Normal 3 32 2" xfId="9900"/>
    <cellStyle name="Normal 3 32_Previous P&amp;L" xfId="14224"/>
    <cellStyle name="Normal 3 33" xfId="4891"/>
    <cellStyle name="Normal 3 33 2" xfId="9901"/>
    <cellStyle name="Normal 3 33_Previous P&amp;L" xfId="15769"/>
    <cellStyle name="Normal 3 34" xfId="4892"/>
    <cellStyle name="Normal 3 34 2" xfId="9902"/>
    <cellStyle name="Normal 3 34_Previous P&amp;L" xfId="13949"/>
    <cellStyle name="Normal 3 35" xfId="4893"/>
    <cellStyle name="Normal 3 35 2" xfId="9903"/>
    <cellStyle name="Normal 3 35_Previous P&amp;L" xfId="16968"/>
    <cellStyle name="Normal 3 36" xfId="4894"/>
    <cellStyle name="Normal 3 36 2" xfId="9904"/>
    <cellStyle name="Normal 3 36_Previous P&amp;L" xfId="16067"/>
    <cellStyle name="Normal 3 37" xfId="4895"/>
    <cellStyle name="Normal 3 37 2" xfId="9905"/>
    <cellStyle name="Normal 3 37_Previous P&amp;L" xfId="12686"/>
    <cellStyle name="Normal 3 38" xfId="4896"/>
    <cellStyle name="Normal 3 38 2" xfId="9906"/>
    <cellStyle name="Normal 3 38_Previous P&amp;L" xfId="16649"/>
    <cellStyle name="Normal 3 39" xfId="4897"/>
    <cellStyle name="Normal 3 39 2" xfId="9907"/>
    <cellStyle name="Normal 3 39_Previous P&amp;L" xfId="16296"/>
    <cellStyle name="Normal 3 4" xfId="4898"/>
    <cellStyle name="Normal 3 4 2" xfId="9908"/>
    <cellStyle name="Normal 3 4_Previous P&amp;L" xfId="13584"/>
    <cellStyle name="Normal 3 40" xfId="4899"/>
    <cellStyle name="Normal 3 40 2" xfId="9909"/>
    <cellStyle name="Normal 3 40_Previous P&amp;L" xfId="16260"/>
    <cellStyle name="Normal 3 41" xfId="4900"/>
    <cellStyle name="Normal 3 41 2" xfId="9910"/>
    <cellStyle name="Normal 3 41_Previous P&amp;L" xfId="17715"/>
    <cellStyle name="Normal 3 42" xfId="4901"/>
    <cellStyle name="Normal 3 42 2" xfId="9911"/>
    <cellStyle name="Normal 3 42_Previous P&amp;L" xfId="17020"/>
    <cellStyle name="Normal 3 43" xfId="4902"/>
    <cellStyle name="Normal 3 43 2" xfId="9912"/>
    <cellStyle name="Normal 3 43_Previous P&amp;L" xfId="16124"/>
    <cellStyle name="Normal 3 44" xfId="4903"/>
    <cellStyle name="Normal 3 44 2" xfId="9913"/>
    <cellStyle name="Normal 3 44_Previous P&amp;L" xfId="12983"/>
    <cellStyle name="Normal 3 45" xfId="4904"/>
    <cellStyle name="Normal 3 45 2" xfId="9914"/>
    <cellStyle name="Normal 3 45_Previous P&amp;L" xfId="14409"/>
    <cellStyle name="Normal 3 46" xfId="4905"/>
    <cellStyle name="Normal 3 46 2" xfId="9915"/>
    <cellStyle name="Normal 3 46_Previous P&amp;L" xfId="13246"/>
    <cellStyle name="Normal 3 47" xfId="4906"/>
    <cellStyle name="Normal 3 47 2" xfId="9916"/>
    <cellStyle name="Normal 3 47_Previous P&amp;L" xfId="13929"/>
    <cellStyle name="Normal 3 48" xfId="4907"/>
    <cellStyle name="Normal 3 48 2" xfId="9917"/>
    <cellStyle name="Normal 3 48_Previous P&amp;L" xfId="13690"/>
    <cellStyle name="Normal 3 49" xfId="4908"/>
    <cellStyle name="Normal 3 49 2" xfId="9918"/>
    <cellStyle name="Normal 3 49_Previous P&amp;L" xfId="15111"/>
    <cellStyle name="Normal 3 5" xfId="4909"/>
    <cellStyle name="Normal 3 5 2" xfId="9919"/>
    <cellStyle name="Normal 3 5_Previous P&amp;L" xfId="13589"/>
    <cellStyle name="Normal 3 50" xfId="4910"/>
    <cellStyle name="Normal 3 50 2" xfId="9920"/>
    <cellStyle name="Normal 3 50_Previous P&amp;L" xfId="16487"/>
    <cellStyle name="Normal 3 51" xfId="4911"/>
    <cellStyle name="Normal 3 51 2" xfId="9921"/>
    <cellStyle name="Normal 3 51_Previous P&amp;L" xfId="17098"/>
    <cellStyle name="Normal 3 52" xfId="4912"/>
    <cellStyle name="Normal 3 52 2" xfId="9922"/>
    <cellStyle name="Normal 3 52_Previous P&amp;L" xfId="16728"/>
    <cellStyle name="Normal 3 53" xfId="4913"/>
    <cellStyle name="Normal 3 53 2" xfId="9923"/>
    <cellStyle name="Normal 3 53_Previous P&amp;L" xfId="15984"/>
    <cellStyle name="Normal 3 54" xfId="4914"/>
    <cellStyle name="Normal 3 54 2" xfId="9924"/>
    <cellStyle name="Normal 3 54_Previous P&amp;L" xfId="14094"/>
    <cellStyle name="Normal 3 55" xfId="4915"/>
    <cellStyle name="Normal 3 55 2" xfId="9925"/>
    <cellStyle name="Normal 3 55_Previous P&amp;L" xfId="15040"/>
    <cellStyle name="Normal 3 56" xfId="4916"/>
    <cellStyle name="Normal 3 56 2" xfId="9926"/>
    <cellStyle name="Normal 3 56_Previous P&amp;L" xfId="17379"/>
    <cellStyle name="Normal 3 57" xfId="4917"/>
    <cellStyle name="Normal 3 57 2" xfId="9927"/>
    <cellStyle name="Normal 3 57_Previous P&amp;L" xfId="14567"/>
    <cellStyle name="Normal 3 58" xfId="4918"/>
    <cellStyle name="Normal 3 58 2" xfId="9928"/>
    <cellStyle name="Normal 3 58_Previous P&amp;L" xfId="14131"/>
    <cellStyle name="Normal 3 59" xfId="4919"/>
    <cellStyle name="Normal 3 59 2" xfId="9929"/>
    <cellStyle name="Normal 3 59_Previous P&amp;L" xfId="17607"/>
    <cellStyle name="Normal 3 6" xfId="4920"/>
    <cellStyle name="Normal 3 6 2" xfId="9930"/>
    <cellStyle name="Normal 3 6_Previous P&amp;L" xfId="14315"/>
    <cellStyle name="Normal 3 60" xfId="4921"/>
    <cellStyle name="Normal 3 60 2" xfId="9931"/>
    <cellStyle name="Normal 3 60_Previous P&amp;L" xfId="17236"/>
    <cellStyle name="Normal 3 61" xfId="4922"/>
    <cellStyle name="Normal 3 61 2" xfId="9932"/>
    <cellStyle name="Normal 3 61_Previous P&amp;L" xfId="15333"/>
    <cellStyle name="Normal 3 62" xfId="4923"/>
    <cellStyle name="Normal 3 62 2" xfId="9933"/>
    <cellStyle name="Normal 3 62_Previous P&amp;L" xfId="13745"/>
    <cellStyle name="Normal 3 63" xfId="4924"/>
    <cellStyle name="Normal 3 63 2" xfId="9934"/>
    <cellStyle name="Normal 3 63_Previous P&amp;L" xfId="13463"/>
    <cellStyle name="Normal 3 64" xfId="4925"/>
    <cellStyle name="Normal 3 64 2" xfId="9935"/>
    <cellStyle name="Normal 3 64_Previous P&amp;L" xfId="13870"/>
    <cellStyle name="Normal 3 65" xfId="4926"/>
    <cellStyle name="Normal 3 65 2" xfId="9936"/>
    <cellStyle name="Normal 3 65_Previous P&amp;L" xfId="17264"/>
    <cellStyle name="Normal 3 66" xfId="4927"/>
    <cellStyle name="Normal 3 66 2" xfId="9937"/>
    <cellStyle name="Normal 3 66_Previous P&amp;L" xfId="14480"/>
    <cellStyle name="Normal 3 67" xfId="4928"/>
    <cellStyle name="Normal 3 67 2" xfId="9938"/>
    <cellStyle name="Normal 3 67_Previous P&amp;L" xfId="14871"/>
    <cellStyle name="Normal 3 68" xfId="4929"/>
    <cellStyle name="Normal 3 68 2" xfId="9939"/>
    <cellStyle name="Normal 3 68_Previous P&amp;L" xfId="16129"/>
    <cellStyle name="Normal 3 69" xfId="4930"/>
    <cellStyle name="Normal 3 69 2" xfId="9940"/>
    <cellStyle name="Normal 3 69_Previous P&amp;L" xfId="12891"/>
    <cellStyle name="Normal 3 7" xfId="4931"/>
    <cellStyle name="Normal 3 7 2" xfId="9941"/>
    <cellStyle name="Normal 3 7_Previous P&amp;L" xfId="14287"/>
    <cellStyle name="Normal 3 70" xfId="4932"/>
    <cellStyle name="Normal 3 70 2" xfId="9942"/>
    <cellStyle name="Normal 3 70_Previous P&amp;L" xfId="14358"/>
    <cellStyle name="Normal 3 71" xfId="4933"/>
    <cellStyle name="Normal 3 71 2" xfId="9943"/>
    <cellStyle name="Normal 3 71_Previous P&amp;L" xfId="16510"/>
    <cellStyle name="Normal 3 72" xfId="4934"/>
    <cellStyle name="Normal 3 72 2" xfId="9944"/>
    <cellStyle name="Normal 3 72_Previous P&amp;L" xfId="15736"/>
    <cellStyle name="Normal 3 73" xfId="4935"/>
    <cellStyle name="Normal 3 73 2" xfId="9945"/>
    <cellStyle name="Normal 3 73_Previous P&amp;L" xfId="14010"/>
    <cellStyle name="Normal 3 74" xfId="4936"/>
    <cellStyle name="Normal 3 74 2" xfId="9946"/>
    <cellStyle name="Normal 3 74_Previous P&amp;L" xfId="16162"/>
    <cellStyle name="Normal 3 75" xfId="9947"/>
    <cellStyle name="Normal 3 76" xfId="25"/>
    <cellStyle name="Normal 3 8" xfId="4937"/>
    <cellStyle name="Normal 3 8 2" xfId="9948"/>
    <cellStyle name="Normal 3 8_Previous P&amp;L" xfId="17428"/>
    <cellStyle name="Normal 3 9" xfId="4938"/>
    <cellStyle name="Normal 3 9 2" xfId="9949"/>
    <cellStyle name="Normal 3 9_Previous P&amp;L" xfId="16195"/>
    <cellStyle name="Normal 3_Previous P&amp;L" xfId="17158"/>
    <cellStyle name="Normal 30" xfId="55"/>
    <cellStyle name="Normal 30 10" xfId="4939"/>
    <cellStyle name="Normal 30 10 2" xfId="9950"/>
    <cellStyle name="Normal 30 10_Previous P&amp;L" xfId="17661"/>
    <cellStyle name="Normal 30 11" xfId="4940"/>
    <cellStyle name="Normal 30 11 2" xfId="9951"/>
    <cellStyle name="Normal 30 11_Previous P&amp;L" xfId="13840"/>
    <cellStyle name="Normal 30 12" xfId="4941"/>
    <cellStyle name="Normal 30 12 2" xfId="9952"/>
    <cellStyle name="Normal 30 12_Previous P&amp;L" xfId="15281"/>
    <cellStyle name="Normal 30 13" xfId="4942"/>
    <cellStyle name="Normal 30 13 2" xfId="9953"/>
    <cellStyle name="Normal 30 13_Previous P&amp;L" xfId="16799"/>
    <cellStyle name="Normal 30 14" xfId="4943"/>
    <cellStyle name="Normal 30 14 2" xfId="9954"/>
    <cellStyle name="Normal 30 14_Previous P&amp;L" xfId="13998"/>
    <cellStyle name="Normal 30 15" xfId="4944"/>
    <cellStyle name="Normal 30 15 2" xfId="9955"/>
    <cellStyle name="Normal 30 15_Previous P&amp;L" xfId="14260"/>
    <cellStyle name="Normal 30 16" xfId="4945"/>
    <cellStyle name="Normal 30 16 2" xfId="9956"/>
    <cellStyle name="Normal 30 16_Previous P&amp;L" xfId="14002"/>
    <cellStyle name="Normal 30 17" xfId="4946"/>
    <cellStyle name="Normal 30 17 2" xfId="9957"/>
    <cellStyle name="Normal 30 17_Previous P&amp;L" xfId="17498"/>
    <cellStyle name="Normal 30 18" xfId="4947"/>
    <cellStyle name="Normal 30 18 2" xfId="9958"/>
    <cellStyle name="Normal 30 18_Previous P&amp;L" xfId="17595"/>
    <cellStyle name="Normal 30 19" xfId="4948"/>
    <cellStyle name="Normal 30 19 2" xfId="9959"/>
    <cellStyle name="Normal 30 19_Previous P&amp;L" xfId="16408"/>
    <cellStyle name="Normal 30 2" xfId="4949"/>
    <cellStyle name="Normal 30 2 2" xfId="9960"/>
    <cellStyle name="Normal 30 2_Previous P&amp;L" xfId="14505"/>
    <cellStyle name="Normal 30 20" xfId="4950"/>
    <cellStyle name="Normal 30 20 2" xfId="9961"/>
    <cellStyle name="Normal 30 20_Previous P&amp;L" xfId="14802"/>
    <cellStyle name="Normal 30 21" xfId="4951"/>
    <cellStyle name="Normal 30 21 2" xfId="9962"/>
    <cellStyle name="Normal 30 21_Previous P&amp;L" xfId="15341"/>
    <cellStyle name="Normal 30 22" xfId="4952"/>
    <cellStyle name="Normal 30 22 2" xfId="9963"/>
    <cellStyle name="Normal 30 22_Previous P&amp;L" xfId="17870"/>
    <cellStyle name="Normal 30 23" xfId="4953"/>
    <cellStyle name="Normal 30 23 2" xfId="9964"/>
    <cellStyle name="Normal 30 23_Previous P&amp;L" xfId="14889"/>
    <cellStyle name="Normal 30 24" xfId="4954"/>
    <cellStyle name="Normal 30 24 2" xfId="9965"/>
    <cellStyle name="Normal 30 24_Previous P&amp;L" xfId="16980"/>
    <cellStyle name="Normal 30 25" xfId="4955"/>
    <cellStyle name="Normal 30 25 2" xfId="9966"/>
    <cellStyle name="Normal 30 25_Previous P&amp;L" xfId="12295"/>
    <cellStyle name="Normal 30 26" xfId="4956"/>
    <cellStyle name="Normal 30 26 2" xfId="9967"/>
    <cellStyle name="Normal 30 26_Previous P&amp;L" xfId="16602"/>
    <cellStyle name="Normal 30 27" xfId="4957"/>
    <cellStyle name="Normal 30 27 2" xfId="9968"/>
    <cellStyle name="Normal 30 27_Previous P&amp;L" xfId="17777"/>
    <cellStyle name="Normal 30 28" xfId="4958"/>
    <cellStyle name="Normal 30 28 2" xfId="9969"/>
    <cellStyle name="Normal 30 28_Previous P&amp;L" xfId="15948"/>
    <cellStyle name="Normal 30 29" xfId="4959"/>
    <cellStyle name="Normal 30 29 2" xfId="9970"/>
    <cellStyle name="Normal 30 29_Previous P&amp;L" xfId="12335"/>
    <cellStyle name="Normal 30 3" xfId="4960"/>
    <cellStyle name="Normal 30 3 2" xfId="9971"/>
    <cellStyle name="Normal 30 3_Previous P&amp;L" xfId="17530"/>
    <cellStyle name="Normal 30 30" xfId="4961"/>
    <cellStyle name="Normal 30 30 2" xfId="9972"/>
    <cellStyle name="Normal 30 30_Previous P&amp;L" xfId="16952"/>
    <cellStyle name="Normal 30 31" xfId="4962"/>
    <cellStyle name="Normal 30 31 2" xfId="9973"/>
    <cellStyle name="Normal 30 31_Previous P&amp;L" xfId="13891"/>
    <cellStyle name="Normal 30 32" xfId="4963"/>
    <cellStyle name="Normal 30 32 2" xfId="9974"/>
    <cellStyle name="Normal 30 32_Previous P&amp;L" xfId="14448"/>
    <cellStyle name="Normal 30 33" xfId="4964"/>
    <cellStyle name="Normal 30 33 2" xfId="9975"/>
    <cellStyle name="Normal 30 33_Previous P&amp;L" xfId="12506"/>
    <cellStyle name="Normal 30 34" xfId="4965"/>
    <cellStyle name="Normal 30 34 2" xfId="9976"/>
    <cellStyle name="Normal 30 34_Previous P&amp;L" xfId="13500"/>
    <cellStyle name="Normal 30 35" xfId="4966"/>
    <cellStyle name="Normal 30 35 2" xfId="9977"/>
    <cellStyle name="Normal 30 35_Previous P&amp;L" xfId="15536"/>
    <cellStyle name="Normal 30 36" xfId="4967"/>
    <cellStyle name="Normal 30 36 2" xfId="9978"/>
    <cellStyle name="Normal 30 36_Previous P&amp;L" xfId="15242"/>
    <cellStyle name="Normal 30 37" xfId="4968"/>
    <cellStyle name="Normal 30 37 2" xfId="9979"/>
    <cellStyle name="Normal 30 37_Previous P&amp;L" xfId="15500"/>
    <cellStyle name="Normal 30 38" xfId="4969"/>
    <cellStyle name="Normal 30 38 2" xfId="9980"/>
    <cellStyle name="Normal 30 38_Previous P&amp;L" xfId="17766"/>
    <cellStyle name="Normal 30 39" xfId="4970"/>
    <cellStyle name="Normal 30 39 2" xfId="9981"/>
    <cellStyle name="Normal 30 39_Previous P&amp;L" xfId="14646"/>
    <cellStyle name="Normal 30 4" xfId="4971"/>
    <cellStyle name="Normal 30 4 2" xfId="9982"/>
    <cellStyle name="Normal 30 4_Previous P&amp;L" xfId="16430"/>
    <cellStyle name="Normal 30 40" xfId="4972"/>
    <cellStyle name="Normal 30 40 2" xfId="9983"/>
    <cellStyle name="Normal 30 40_Previous P&amp;L" xfId="17178"/>
    <cellStyle name="Normal 30 41" xfId="4973"/>
    <cellStyle name="Normal 30 41 2" xfId="9984"/>
    <cellStyle name="Normal 30 41_Previous P&amp;L" xfId="16844"/>
    <cellStyle name="Normal 30 42" xfId="4974"/>
    <cellStyle name="Normal 30 42 2" xfId="9985"/>
    <cellStyle name="Normal 30 42_Previous P&amp;L" xfId="13352"/>
    <cellStyle name="Normal 30 43" xfId="4975"/>
    <cellStyle name="Normal 30 43 2" xfId="9986"/>
    <cellStyle name="Normal 30 43_Previous P&amp;L" xfId="17280"/>
    <cellStyle name="Normal 30 44" xfId="4976"/>
    <cellStyle name="Normal 30 44 2" xfId="9987"/>
    <cellStyle name="Normal 30 44_Previous P&amp;L" xfId="12600"/>
    <cellStyle name="Normal 30 45" xfId="4977"/>
    <cellStyle name="Normal 30 45 2" xfId="9988"/>
    <cellStyle name="Normal 30 45_Previous P&amp;L" xfId="17566"/>
    <cellStyle name="Normal 30 46" xfId="4978"/>
    <cellStyle name="Normal 30 46 2" xfId="9989"/>
    <cellStyle name="Normal 30 46_Previous P&amp;L" xfId="14243"/>
    <cellStyle name="Normal 30 47" xfId="4979"/>
    <cellStyle name="Normal 30 47 2" xfId="9990"/>
    <cellStyle name="Normal 30 47_Previous P&amp;L" xfId="15356"/>
    <cellStyle name="Normal 30 48" xfId="4980"/>
    <cellStyle name="Normal 30 48 2" xfId="9991"/>
    <cellStyle name="Normal 30 48_Previous P&amp;L" xfId="13182"/>
    <cellStyle name="Normal 30 49" xfId="4981"/>
    <cellStyle name="Normal 30 49 2" xfId="9992"/>
    <cellStyle name="Normal 30 49_Previous P&amp;L" xfId="17314"/>
    <cellStyle name="Normal 30 5" xfId="4982"/>
    <cellStyle name="Normal 30 5 2" xfId="9993"/>
    <cellStyle name="Normal 30 5_Previous P&amp;L" xfId="15894"/>
    <cellStyle name="Normal 30 50" xfId="4983"/>
    <cellStyle name="Normal 30 50 2" xfId="9994"/>
    <cellStyle name="Normal 30 50_Previous P&amp;L" xfId="13370"/>
    <cellStyle name="Normal 30 51" xfId="4984"/>
    <cellStyle name="Normal 30 51 2" xfId="9995"/>
    <cellStyle name="Normal 30 51_Previous P&amp;L" xfId="15802"/>
    <cellStyle name="Normal 30 52" xfId="4985"/>
    <cellStyle name="Normal 30 52 2" xfId="9996"/>
    <cellStyle name="Normal 30 52_Previous P&amp;L" xfId="15553"/>
    <cellStyle name="Normal 30 53" xfId="4986"/>
    <cellStyle name="Normal 30 53 2" xfId="9997"/>
    <cellStyle name="Normal 30 53_Previous P&amp;L" xfId="16522"/>
    <cellStyle name="Normal 30 54" xfId="4987"/>
    <cellStyle name="Normal 30 54 2" xfId="9998"/>
    <cellStyle name="Normal 30 54_Previous P&amp;L" xfId="14232"/>
    <cellStyle name="Normal 30 55" xfId="4988"/>
    <cellStyle name="Normal 30 55 2" xfId="9999"/>
    <cellStyle name="Normal 30 55_Previous P&amp;L" xfId="14130"/>
    <cellStyle name="Normal 30 56" xfId="4989"/>
    <cellStyle name="Normal 30 56 2" xfId="10000"/>
    <cellStyle name="Normal 30 56_Previous P&amp;L" xfId="14720"/>
    <cellStyle name="Normal 30 57" xfId="4990"/>
    <cellStyle name="Normal 30 57 2" xfId="10001"/>
    <cellStyle name="Normal 30 57_Previous P&amp;L" xfId="12408"/>
    <cellStyle name="Normal 30 58" xfId="4991"/>
    <cellStyle name="Normal 30 58 2" xfId="10002"/>
    <cellStyle name="Normal 30 58_Previous P&amp;L" xfId="13334"/>
    <cellStyle name="Normal 30 59" xfId="4992"/>
    <cellStyle name="Normal 30 59 2" xfId="10003"/>
    <cellStyle name="Normal 30 59_Previous P&amp;L" xfId="12248"/>
    <cellStyle name="Normal 30 6" xfId="4993"/>
    <cellStyle name="Normal 30 6 2" xfId="10004"/>
    <cellStyle name="Normal 30 6_Previous P&amp;L" xfId="13551"/>
    <cellStyle name="Normal 30 60" xfId="4994"/>
    <cellStyle name="Normal 30 60 2" xfId="10005"/>
    <cellStyle name="Normal 30 60_Previous P&amp;L" xfId="16245"/>
    <cellStyle name="Normal 30 61" xfId="4995"/>
    <cellStyle name="Normal 30 61 2" xfId="10006"/>
    <cellStyle name="Normal 30 61_Previous P&amp;L" xfId="16642"/>
    <cellStyle name="Normal 30 62" xfId="4996"/>
    <cellStyle name="Normal 30 62 2" xfId="10007"/>
    <cellStyle name="Normal 30 62_Previous P&amp;L" xfId="16898"/>
    <cellStyle name="Normal 30 63" xfId="4997"/>
    <cellStyle name="Normal 30 63 2" xfId="10008"/>
    <cellStyle name="Normal 30 63_Previous P&amp;L" xfId="13337"/>
    <cellStyle name="Normal 30 64" xfId="4998"/>
    <cellStyle name="Normal 30 64 2" xfId="10009"/>
    <cellStyle name="Normal 30 64_Previous P&amp;L" xfId="17316"/>
    <cellStyle name="Normal 30 65" xfId="4999"/>
    <cellStyle name="Normal 30 65 2" xfId="10010"/>
    <cellStyle name="Normal 30 65_Previous P&amp;L" xfId="17830"/>
    <cellStyle name="Normal 30 66" xfId="5000"/>
    <cellStyle name="Normal 30 66 2" xfId="10011"/>
    <cellStyle name="Normal 30 66_Previous P&amp;L" xfId="17028"/>
    <cellStyle name="Normal 30 67" xfId="5001"/>
    <cellStyle name="Normal 30 67 2" xfId="10012"/>
    <cellStyle name="Normal 30 67_Previous P&amp;L" xfId="13442"/>
    <cellStyle name="Normal 30 68" xfId="5002"/>
    <cellStyle name="Normal 30 68 2" xfId="10013"/>
    <cellStyle name="Normal 30 68_Previous P&amp;L" xfId="17464"/>
    <cellStyle name="Normal 30 69" xfId="5003"/>
    <cellStyle name="Normal 30 69 2" xfId="10014"/>
    <cellStyle name="Normal 30 69_Previous P&amp;L" xfId="13541"/>
    <cellStyle name="Normal 30 7" xfId="5004"/>
    <cellStyle name="Normal 30 7 2" xfId="10015"/>
    <cellStyle name="Normal 30 7_Previous P&amp;L" xfId="15209"/>
    <cellStyle name="Normal 30 70" xfId="5005"/>
    <cellStyle name="Normal 30 70 2" xfId="10016"/>
    <cellStyle name="Normal 30 70_Previous P&amp;L" xfId="16809"/>
    <cellStyle name="Normal 30 71" xfId="5006"/>
    <cellStyle name="Normal 30 71 2" xfId="10017"/>
    <cellStyle name="Normal 30 71_Previous P&amp;L" xfId="13362"/>
    <cellStyle name="Normal 30 72" xfId="5007"/>
    <cellStyle name="Normal 30 72 2" xfId="10018"/>
    <cellStyle name="Normal 30 72_Previous P&amp;L" xfId="16202"/>
    <cellStyle name="Normal 30 73" xfId="10019"/>
    <cellStyle name="Normal 30 8" xfId="5008"/>
    <cellStyle name="Normal 30 8 2" xfId="10020"/>
    <cellStyle name="Normal 30 8_Previous P&amp;L" xfId="16628"/>
    <cellStyle name="Normal 30 9" xfId="5009"/>
    <cellStyle name="Normal 30 9 2" xfId="10021"/>
    <cellStyle name="Normal 30 9_Previous P&amp;L" xfId="15523"/>
    <cellStyle name="Normal 30_Previous P&amp;L" xfId="15213"/>
    <cellStyle name="Normal 31" xfId="56"/>
    <cellStyle name="Normal 31 10" xfId="5010"/>
    <cellStyle name="Normal 31 10 2" xfId="10022"/>
    <cellStyle name="Normal 31 10_Previous P&amp;L" xfId="13735"/>
    <cellStyle name="Normal 31 11" xfId="5011"/>
    <cellStyle name="Normal 31 11 2" xfId="10023"/>
    <cellStyle name="Normal 31 11_Previous P&amp;L" xfId="15290"/>
    <cellStyle name="Normal 31 12" xfId="5012"/>
    <cellStyle name="Normal 31 12 2" xfId="10024"/>
    <cellStyle name="Normal 31 12_Previous P&amp;L" xfId="15488"/>
    <cellStyle name="Normal 31 13" xfId="5013"/>
    <cellStyle name="Normal 31 13 2" xfId="10025"/>
    <cellStyle name="Normal 31 13_Previous P&amp;L" xfId="17754"/>
    <cellStyle name="Normal 31 14" xfId="5014"/>
    <cellStyle name="Normal 31 14 2" xfId="10026"/>
    <cellStyle name="Normal 31 14_Previous P&amp;L" xfId="17433"/>
    <cellStyle name="Normal 31 15" xfId="5015"/>
    <cellStyle name="Normal 31 15 2" xfId="10027"/>
    <cellStyle name="Normal 31 15_Previous P&amp;L" xfId="14508"/>
    <cellStyle name="Normal 31 16" xfId="5016"/>
    <cellStyle name="Normal 31 16 2" xfId="10028"/>
    <cellStyle name="Normal 31 16_Previous P&amp;L" xfId="13610"/>
    <cellStyle name="Normal 31 17" xfId="5017"/>
    <cellStyle name="Normal 31 17 2" xfId="10029"/>
    <cellStyle name="Normal 31 17_Previous P&amp;L" xfId="14524"/>
    <cellStyle name="Normal 31 18" xfId="5018"/>
    <cellStyle name="Normal 31 18 2" xfId="10030"/>
    <cellStyle name="Normal 31 18_Previous P&amp;L" xfId="13666"/>
    <cellStyle name="Normal 31 19" xfId="5019"/>
    <cellStyle name="Normal 31 19 2" xfId="10031"/>
    <cellStyle name="Normal 31 19_Previous P&amp;L" xfId="14550"/>
    <cellStyle name="Normal 31 2" xfId="5020"/>
    <cellStyle name="Normal 31 2 2" xfId="10032"/>
    <cellStyle name="Normal 31 2_Previous P&amp;L" xfId="16871"/>
    <cellStyle name="Normal 31 20" xfId="5021"/>
    <cellStyle name="Normal 31 20 2" xfId="10033"/>
    <cellStyle name="Normal 31 20_Previous P&amp;L" xfId="14930"/>
    <cellStyle name="Normal 31 21" xfId="5022"/>
    <cellStyle name="Normal 31 21 2" xfId="10034"/>
    <cellStyle name="Normal 31 21_Previous P&amp;L" xfId="16774"/>
    <cellStyle name="Normal 31 22" xfId="5023"/>
    <cellStyle name="Normal 31 22 2" xfId="10035"/>
    <cellStyle name="Normal 31 22_Previous P&amp;L" xfId="14649"/>
    <cellStyle name="Normal 31 23" xfId="5024"/>
    <cellStyle name="Normal 31 23 2" xfId="10036"/>
    <cellStyle name="Normal 31 23_Previous P&amp;L" xfId="17421"/>
    <cellStyle name="Normal 31 24" xfId="5025"/>
    <cellStyle name="Normal 31 24 2" xfId="10037"/>
    <cellStyle name="Normal 31 24_Previous P&amp;L" xfId="14940"/>
    <cellStyle name="Normal 31 25" xfId="5026"/>
    <cellStyle name="Normal 31 25 2" xfId="10038"/>
    <cellStyle name="Normal 31 25_Previous P&amp;L" xfId="17583"/>
    <cellStyle name="Normal 31 26" xfId="5027"/>
    <cellStyle name="Normal 31 26 2" xfId="10039"/>
    <cellStyle name="Normal 31 26_Previous P&amp;L" xfId="15365"/>
    <cellStyle name="Normal 31 27" xfId="5028"/>
    <cellStyle name="Normal 31 27 2" xfId="10040"/>
    <cellStyle name="Normal 31 27_Previous P&amp;L" xfId="16679"/>
    <cellStyle name="Normal 31 28" xfId="5029"/>
    <cellStyle name="Normal 31 28 2" xfId="10041"/>
    <cellStyle name="Normal 31 28_Previous P&amp;L" xfId="14535"/>
    <cellStyle name="Normal 31 29" xfId="5030"/>
    <cellStyle name="Normal 31 29 2" xfId="10042"/>
    <cellStyle name="Normal 31 29_Previous P&amp;L" xfId="17485"/>
    <cellStyle name="Normal 31 3" xfId="5031"/>
    <cellStyle name="Normal 31 3 2" xfId="10043"/>
    <cellStyle name="Normal 31 3_Previous P&amp;L" xfId="12982"/>
    <cellStyle name="Normal 31 30" xfId="5032"/>
    <cellStyle name="Normal 31 30 2" xfId="10044"/>
    <cellStyle name="Normal 31 30_Previous P&amp;L" xfId="17871"/>
    <cellStyle name="Normal 31 31" xfId="5033"/>
    <cellStyle name="Normal 31 31 2" xfId="10045"/>
    <cellStyle name="Normal 31 31_Previous P&amp;L" xfId="16385"/>
    <cellStyle name="Normal 31 32" xfId="5034"/>
    <cellStyle name="Normal 31 32 2" xfId="10046"/>
    <cellStyle name="Normal 31 32_Previous P&amp;L" xfId="14608"/>
    <cellStyle name="Normal 31 33" xfId="5035"/>
    <cellStyle name="Normal 31 33 2" xfId="10047"/>
    <cellStyle name="Normal 31 33_Previous P&amp;L" xfId="14343"/>
    <cellStyle name="Normal 31 34" xfId="5036"/>
    <cellStyle name="Normal 31 34 2" xfId="10048"/>
    <cellStyle name="Normal 31 34_Previous P&amp;L" xfId="15193"/>
    <cellStyle name="Normal 31 35" xfId="5037"/>
    <cellStyle name="Normal 31 35 2" xfId="10049"/>
    <cellStyle name="Normal 31 35_Previous P&amp;L" xfId="16545"/>
    <cellStyle name="Normal 31 36" xfId="5038"/>
    <cellStyle name="Normal 31 36 2" xfId="10050"/>
    <cellStyle name="Normal 31 36_Previous P&amp;L" xfId="17716"/>
    <cellStyle name="Normal 31 37" xfId="5039"/>
    <cellStyle name="Normal 31 37 2" xfId="10051"/>
    <cellStyle name="Normal 31 37_Previous P&amp;L" xfId="14432"/>
    <cellStyle name="Normal 31 38" xfId="5040"/>
    <cellStyle name="Normal 31 38 2" xfId="10052"/>
    <cellStyle name="Normal 31 38_Previous P&amp;L" xfId="16987"/>
    <cellStyle name="Normal 31 39" xfId="5041"/>
    <cellStyle name="Normal 31 39 2" xfId="10053"/>
    <cellStyle name="Normal 31 39_Previous P&amp;L" xfId="14858"/>
    <cellStyle name="Normal 31 4" xfId="5042"/>
    <cellStyle name="Normal 31 4 2" xfId="10054"/>
    <cellStyle name="Normal 31 4_Previous P&amp;L" xfId="14684"/>
    <cellStyle name="Normal 31 40" xfId="5043"/>
    <cellStyle name="Normal 31 40 2" xfId="10055"/>
    <cellStyle name="Normal 31 40_Previous P&amp;L" xfId="12872"/>
    <cellStyle name="Normal 31 41" xfId="5044"/>
    <cellStyle name="Normal 31 41 2" xfId="10056"/>
    <cellStyle name="Normal 31 41_Previous P&amp;L" xfId="14043"/>
    <cellStyle name="Normal 31 42" xfId="5045"/>
    <cellStyle name="Normal 31 42 2" xfId="10057"/>
    <cellStyle name="Normal 31 42_Previous P&amp;L" xfId="14980"/>
    <cellStyle name="Normal 31 43" xfId="5046"/>
    <cellStyle name="Normal 31 43 2" xfId="10058"/>
    <cellStyle name="Normal 31 43_Previous P&amp;L" xfId="17293"/>
    <cellStyle name="Normal 31 44" xfId="5047"/>
    <cellStyle name="Normal 31 44 2" xfId="10059"/>
    <cellStyle name="Normal 31 44_Previous P&amp;L" xfId="17606"/>
    <cellStyle name="Normal 31 45" xfId="5048"/>
    <cellStyle name="Normal 31 45 2" xfId="10060"/>
    <cellStyle name="Normal 31 45_Previous P&amp;L" xfId="13809"/>
    <cellStyle name="Normal 31 46" xfId="5049"/>
    <cellStyle name="Normal 31 46 2" xfId="10061"/>
    <cellStyle name="Normal 31 46_Previous P&amp;L" xfId="17372"/>
    <cellStyle name="Normal 31 47" xfId="5050"/>
    <cellStyle name="Normal 31 47 2" xfId="10062"/>
    <cellStyle name="Normal 31 47_Previous P&amp;L" xfId="14314"/>
    <cellStyle name="Normal 31 48" xfId="5051"/>
    <cellStyle name="Normal 31 48 2" xfId="10063"/>
    <cellStyle name="Normal 31 48_Previous P&amp;L" xfId="16450"/>
    <cellStyle name="Normal 31 49" xfId="5052"/>
    <cellStyle name="Normal 31 49 2" xfId="10064"/>
    <cellStyle name="Normal 31 49_Previous P&amp;L" xfId="15045"/>
    <cellStyle name="Normal 31 5" xfId="5053"/>
    <cellStyle name="Normal 31 5 2" xfId="10065"/>
    <cellStyle name="Normal 31 5_Previous P&amp;L" xfId="13852"/>
    <cellStyle name="Normal 31 50" xfId="5054"/>
    <cellStyle name="Normal 31 50 2" xfId="10066"/>
    <cellStyle name="Normal 31 50_Previous P&amp;L" xfId="15350"/>
    <cellStyle name="Normal 31 51" xfId="5055"/>
    <cellStyle name="Normal 31 51 2" xfId="10067"/>
    <cellStyle name="Normal 31 51_Previous P&amp;L" xfId="13229"/>
    <cellStyle name="Normal 31 52" xfId="5056"/>
    <cellStyle name="Normal 31 52 2" xfId="10068"/>
    <cellStyle name="Normal 31 52_Previous P&amp;L" xfId="14446"/>
    <cellStyle name="Normal 31 53" xfId="5057"/>
    <cellStyle name="Normal 31 53 2" xfId="10069"/>
    <cellStyle name="Normal 31 53_Previous P&amp;L" xfId="15199"/>
    <cellStyle name="Normal 31 54" xfId="5058"/>
    <cellStyle name="Normal 31 54 2" xfId="10070"/>
    <cellStyle name="Normal 31 54_Previous P&amp;L" xfId="17532"/>
    <cellStyle name="Normal 31 55" xfId="5059"/>
    <cellStyle name="Normal 31 55 2" xfId="10071"/>
    <cellStyle name="Normal 31 55_Previous P&amp;L" xfId="13658"/>
    <cellStyle name="Normal 31 56" xfId="5060"/>
    <cellStyle name="Normal 31 56 2" xfId="10072"/>
    <cellStyle name="Normal 31 56_Previous P&amp;L" xfId="16503"/>
    <cellStyle name="Normal 31 57" xfId="5061"/>
    <cellStyle name="Normal 31 57 2" xfId="10073"/>
    <cellStyle name="Normal 31 57_Previous P&amp;L" xfId="14163"/>
    <cellStyle name="Normal 31 58" xfId="5062"/>
    <cellStyle name="Normal 31 58 2" xfId="10074"/>
    <cellStyle name="Normal 31 58_Previous P&amp;L" xfId="14870"/>
    <cellStyle name="Normal 31 59" xfId="5063"/>
    <cellStyle name="Normal 31 59 2" xfId="10075"/>
    <cellStyle name="Normal 31 59_Previous P&amp;L" xfId="17333"/>
    <cellStyle name="Normal 31 6" xfId="5064"/>
    <cellStyle name="Normal 31 6 2" xfId="10076"/>
    <cellStyle name="Normal 31 6_Previous P&amp;L" xfId="14129"/>
    <cellStyle name="Normal 31 60" xfId="5065"/>
    <cellStyle name="Normal 31 60 2" xfId="10077"/>
    <cellStyle name="Normal 31 60_Previous P&amp;L" xfId="13208"/>
    <cellStyle name="Normal 31 61" xfId="5066"/>
    <cellStyle name="Normal 31 61 2" xfId="10078"/>
    <cellStyle name="Normal 31 61_Previous P&amp;L" xfId="17137"/>
    <cellStyle name="Normal 31 62" xfId="5067"/>
    <cellStyle name="Normal 31 62 2" xfId="10079"/>
    <cellStyle name="Normal 31 62_Previous P&amp;L" xfId="14457"/>
    <cellStyle name="Normal 31 63" xfId="5068"/>
    <cellStyle name="Normal 31 63 2" xfId="10080"/>
    <cellStyle name="Normal 31 63_Previous P&amp;L" xfId="13660"/>
    <cellStyle name="Normal 31 64" xfId="5069"/>
    <cellStyle name="Normal 31 64 2" xfId="10081"/>
    <cellStyle name="Normal 31 64_Previous P&amp;L" xfId="14370"/>
    <cellStyle name="Normal 31 65" xfId="5070"/>
    <cellStyle name="Normal 31 65 2" xfId="10082"/>
    <cellStyle name="Normal 31 65_Previous P&amp;L" xfId="13887"/>
    <cellStyle name="Normal 31 66" xfId="5071"/>
    <cellStyle name="Normal 31 66 2" xfId="10083"/>
    <cellStyle name="Normal 31 66_Previous P&amp;L" xfId="17702"/>
    <cellStyle name="Normal 31 67" xfId="5072"/>
    <cellStyle name="Normal 31 67 2" xfId="10084"/>
    <cellStyle name="Normal 31 67_Previous P&amp;L" xfId="13898"/>
    <cellStyle name="Normal 31 68" xfId="5073"/>
    <cellStyle name="Normal 31 68 2" xfId="10085"/>
    <cellStyle name="Normal 31 68_Previous P&amp;L" xfId="16723"/>
    <cellStyle name="Normal 31 69" xfId="5074"/>
    <cellStyle name="Normal 31 69 2" xfId="10086"/>
    <cellStyle name="Normal 31 69_Previous P&amp;L" xfId="14715"/>
    <cellStyle name="Normal 31 7" xfId="5075"/>
    <cellStyle name="Normal 31 7 2" xfId="10087"/>
    <cellStyle name="Normal 31 7_Previous P&amp;L" xfId="13829"/>
    <cellStyle name="Normal 31 70" xfId="5076"/>
    <cellStyle name="Normal 31 70 2" xfId="10088"/>
    <cellStyle name="Normal 31 70_Previous P&amp;L" xfId="16243"/>
    <cellStyle name="Normal 31 71" xfId="5077"/>
    <cellStyle name="Normal 31 71 2" xfId="10089"/>
    <cellStyle name="Normal 31 71_Previous P&amp;L" xfId="16917"/>
    <cellStyle name="Normal 31 72" xfId="5078"/>
    <cellStyle name="Normal 31 72 2" xfId="10090"/>
    <cellStyle name="Normal 31 72_Previous P&amp;L" xfId="15799"/>
    <cellStyle name="Normal 31 73" xfId="10091"/>
    <cellStyle name="Normal 31 8" xfId="5079"/>
    <cellStyle name="Normal 31 8 2" xfId="10092"/>
    <cellStyle name="Normal 31 8_Previous P&amp;L" xfId="16306"/>
    <cellStyle name="Normal 31 9" xfId="5080"/>
    <cellStyle name="Normal 31 9 2" xfId="10093"/>
    <cellStyle name="Normal 31 9_Previous P&amp;L" xfId="17659"/>
    <cellStyle name="Normal 31_Previous P&amp;L" xfId="16003"/>
    <cellStyle name="Normal 32" xfId="57"/>
    <cellStyle name="Normal 32 10" xfId="5081"/>
    <cellStyle name="Normal 32 10 2" xfId="10094"/>
    <cellStyle name="Normal 32 10_Previous P&amp;L" xfId="16078"/>
    <cellStyle name="Normal 32 11" xfId="5082"/>
    <cellStyle name="Normal 32 11 2" xfId="10095"/>
    <cellStyle name="Normal 32 11_Previous P&amp;L" xfId="14298"/>
    <cellStyle name="Normal 32 12" xfId="5083"/>
    <cellStyle name="Normal 32 12 2" xfId="10096"/>
    <cellStyle name="Normal 32 12_Previous P&amp;L" xfId="16784"/>
    <cellStyle name="Normal 32 13" xfId="5084"/>
    <cellStyle name="Normal 32 13 2" xfId="10097"/>
    <cellStyle name="Normal 32 13_Previous P&amp;L" xfId="17187"/>
    <cellStyle name="Normal 32 14" xfId="5085"/>
    <cellStyle name="Normal 32 14 2" xfId="10098"/>
    <cellStyle name="Normal 32 14_Previous P&amp;L" xfId="16778"/>
    <cellStyle name="Normal 32 15" xfId="5086"/>
    <cellStyle name="Normal 32 15 2" xfId="10099"/>
    <cellStyle name="Normal 32 15_Previous P&amp;L" xfId="13391"/>
    <cellStyle name="Normal 32 16" xfId="5087"/>
    <cellStyle name="Normal 32 16 2" xfId="10100"/>
    <cellStyle name="Normal 32 16_Previous P&amp;L" xfId="13381"/>
    <cellStyle name="Normal 32 17" xfId="5088"/>
    <cellStyle name="Normal 32 17 2" xfId="10101"/>
    <cellStyle name="Normal 32 17_Previous P&amp;L" xfId="17517"/>
    <cellStyle name="Normal 32 18" xfId="5089"/>
    <cellStyle name="Normal 32 18 2" xfId="10102"/>
    <cellStyle name="Normal 32 18_Previous P&amp;L" xfId="15051"/>
    <cellStyle name="Normal 32 19" xfId="5090"/>
    <cellStyle name="Normal 32 19 2" xfId="10103"/>
    <cellStyle name="Normal 32 19_Previous P&amp;L" xfId="15513"/>
    <cellStyle name="Normal 32 2" xfId="5091"/>
    <cellStyle name="Normal 32 2 2" xfId="10104"/>
    <cellStyle name="Normal 32 2_Previous P&amp;L" xfId="14669"/>
    <cellStyle name="Normal 32 20" xfId="5092"/>
    <cellStyle name="Normal 32 20 2" xfId="10105"/>
    <cellStyle name="Normal 32 20_Previous P&amp;L" xfId="17273"/>
    <cellStyle name="Normal 32 21" xfId="5093"/>
    <cellStyle name="Normal 32 21 2" xfId="10106"/>
    <cellStyle name="Normal 32 21_Previous P&amp;L" xfId="15552"/>
    <cellStyle name="Normal 32 22" xfId="5094"/>
    <cellStyle name="Normal 32 22 2" xfId="10107"/>
    <cellStyle name="Normal 32 22_Previous P&amp;L" xfId="14734"/>
    <cellStyle name="Normal 32 23" xfId="5095"/>
    <cellStyle name="Normal 32 23 2" xfId="10108"/>
    <cellStyle name="Normal 32 23_Previous P&amp;L" xfId="16240"/>
    <cellStyle name="Normal 32 24" xfId="5096"/>
    <cellStyle name="Normal 32 24 2" xfId="10109"/>
    <cellStyle name="Normal 32 24_Previous P&amp;L" xfId="16629"/>
    <cellStyle name="Normal 32 25" xfId="5097"/>
    <cellStyle name="Normal 32 25 2" xfId="10110"/>
    <cellStyle name="Normal 32 25_Previous P&amp;L" xfId="15452"/>
    <cellStyle name="Normal 32 26" xfId="5098"/>
    <cellStyle name="Normal 32 26 2" xfId="10111"/>
    <cellStyle name="Normal 32 26_Previous P&amp;L" xfId="15806"/>
    <cellStyle name="Normal 32 27" xfId="5099"/>
    <cellStyle name="Normal 32 27 2" xfId="10112"/>
    <cellStyle name="Normal 32 27_Previous P&amp;L" xfId="17239"/>
    <cellStyle name="Normal 32 28" xfId="5100"/>
    <cellStyle name="Normal 32 28 2" xfId="10113"/>
    <cellStyle name="Normal 32 28_Previous P&amp;L" xfId="17831"/>
    <cellStyle name="Normal 32 29" xfId="5101"/>
    <cellStyle name="Normal 32 29 2" xfId="10114"/>
    <cellStyle name="Normal 32 29_Previous P&amp;L" xfId="17671"/>
    <cellStyle name="Normal 32 3" xfId="5102"/>
    <cellStyle name="Normal 32 3 2" xfId="10115"/>
    <cellStyle name="Normal 32 3_Previous P&amp;L" xfId="15437"/>
    <cellStyle name="Normal 32 30" xfId="5103"/>
    <cellStyle name="Normal 32 30 2" xfId="10116"/>
    <cellStyle name="Normal 32 30_Previous P&amp;L" xfId="15420"/>
    <cellStyle name="Normal 32 31" xfId="5104"/>
    <cellStyle name="Normal 32 31 2" xfId="10117"/>
    <cellStyle name="Normal 32 31_Previous P&amp;L" xfId="14662"/>
    <cellStyle name="Normal 32 32" xfId="5105"/>
    <cellStyle name="Normal 32 32 2" xfId="10118"/>
    <cellStyle name="Normal 32 32_Previous P&amp;L" xfId="16143"/>
    <cellStyle name="Normal 32 33" xfId="5106"/>
    <cellStyle name="Normal 32 33 2" xfId="10119"/>
    <cellStyle name="Normal 32 33_Previous P&amp;L" xfId="12900"/>
    <cellStyle name="Normal 32 34" xfId="5107"/>
    <cellStyle name="Normal 32 34 2" xfId="10120"/>
    <cellStyle name="Normal 32 34_Previous P&amp;L" xfId="14836"/>
    <cellStyle name="Normal 32 35" xfId="5108"/>
    <cellStyle name="Normal 32 35 2" xfId="10121"/>
    <cellStyle name="Normal 32 35_Previous P&amp;L" xfId="12265"/>
    <cellStyle name="Normal 32 36" xfId="5109"/>
    <cellStyle name="Normal 32 36 2" xfId="10122"/>
    <cellStyle name="Normal 32 36_Previous P&amp;L" xfId="14488"/>
    <cellStyle name="Normal 32 37" xfId="5110"/>
    <cellStyle name="Normal 32 37 2" xfId="10123"/>
    <cellStyle name="Normal 32 37_Previous P&amp;L" xfId="14177"/>
    <cellStyle name="Normal 32 38" xfId="5111"/>
    <cellStyle name="Normal 32 38 2" xfId="10124"/>
    <cellStyle name="Normal 32 38_Previous P&amp;L" xfId="15576"/>
    <cellStyle name="Normal 32 39" xfId="5112"/>
    <cellStyle name="Normal 32 39 2" xfId="10125"/>
    <cellStyle name="Normal 32 39_Previous P&amp;L" xfId="13993"/>
    <cellStyle name="Normal 32 4" xfId="5113"/>
    <cellStyle name="Normal 32 4 2" xfId="10126"/>
    <cellStyle name="Normal 32 4_Previous P&amp;L" xfId="17691"/>
    <cellStyle name="Normal 32 40" xfId="5114"/>
    <cellStyle name="Normal 32 40 2" xfId="10127"/>
    <cellStyle name="Normal 32 40_Previous P&amp;L" xfId="17527"/>
    <cellStyle name="Normal 32 41" xfId="5115"/>
    <cellStyle name="Normal 32 41 2" xfId="10128"/>
    <cellStyle name="Normal 32 41_Previous P&amp;L" xfId="14018"/>
    <cellStyle name="Normal 32 42" xfId="5116"/>
    <cellStyle name="Normal 32 42 2" xfId="10129"/>
    <cellStyle name="Normal 32 42_Previous P&amp;L" xfId="15693"/>
    <cellStyle name="Normal 32 43" xfId="5117"/>
    <cellStyle name="Normal 32 43 2" xfId="10130"/>
    <cellStyle name="Normal 32 43_Previous P&amp;L" xfId="12702"/>
    <cellStyle name="Normal 32 44" xfId="5118"/>
    <cellStyle name="Normal 32 44 2" xfId="10131"/>
    <cellStyle name="Normal 32 44_Previous P&amp;L" xfId="16035"/>
    <cellStyle name="Normal 32 45" xfId="5119"/>
    <cellStyle name="Normal 32 45 2" xfId="10132"/>
    <cellStyle name="Normal 32 45_Previous P&amp;L" xfId="13372"/>
    <cellStyle name="Normal 32 46" xfId="5120"/>
    <cellStyle name="Normal 32 46 2" xfId="10133"/>
    <cellStyle name="Normal 32 46_Previous P&amp;L" xfId="14900"/>
    <cellStyle name="Normal 32 47" xfId="5121"/>
    <cellStyle name="Normal 32 47 2" xfId="10134"/>
    <cellStyle name="Normal 32 47_Previous P&amp;L" xfId="17252"/>
    <cellStyle name="Normal 32 48" xfId="5122"/>
    <cellStyle name="Normal 32 48 2" xfId="10135"/>
    <cellStyle name="Normal 32 48_Previous P&amp;L" xfId="17231"/>
    <cellStyle name="Normal 32 49" xfId="5123"/>
    <cellStyle name="Normal 32 49 2" xfId="10136"/>
    <cellStyle name="Normal 32 49_Previous P&amp;L" xfId="16349"/>
    <cellStyle name="Normal 32 5" xfId="5124"/>
    <cellStyle name="Normal 32 5 2" xfId="10137"/>
    <cellStyle name="Normal 32 5_Previous P&amp;L" xfId="13449"/>
    <cellStyle name="Normal 32 50" xfId="5125"/>
    <cellStyle name="Normal 32 50 2" xfId="10138"/>
    <cellStyle name="Normal 32 50_Previous P&amp;L" xfId="16330"/>
    <cellStyle name="Normal 32 51" xfId="5126"/>
    <cellStyle name="Normal 32 51 2" xfId="10139"/>
    <cellStyle name="Normal 32 51_Previous P&amp;L" xfId="17497"/>
    <cellStyle name="Normal 32 52" xfId="5127"/>
    <cellStyle name="Normal 32 52 2" xfId="10140"/>
    <cellStyle name="Normal 32 52_Previous P&amp;L" xfId="16580"/>
    <cellStyle name="Normal 32 53" xfId="5128"/>
    <cellStyle name="Normal 32 53 2" xfId="10141"/>
    <cellStyle name="Normal 32 53_Previous P&amp;L" xfId="17630"/>
    <cellStyle name="Normal 32 54" xfId="5129"/>
    <cellStyle name="Normal 32 54 2" xfId="10142"/>
    <cellStyle name="Normal 32 54_Previous P&amp;L" xfId="17575"/>
    <cellStyle name="Normal 32 55" xfId="5130"/>
    <cellStyle name="Normal 32 55 2" xfId="10143"/>
    <cellStyle name="Normal 32 55_Previous P&amp;L" xfId="14271"/>
    <cellStyle name="Normal 32 56" xfId="5131"/>
    <cellStyle name="Normal 32 56 2" xfId="10144"/>
    <cellStyle name="Normal 32 56_Previous P&amp;L" xfId="16709"/>
    <cellStyle name="Normal 32 57" xfId="5132"/>
    <cellStyle name="Normal 32 57 2" xfId="10145"/>
    <cellStyle name="Normal 32 57_Previous P&amp;L" xfId="17340"/>
    <cellStyle name="Normal 32 58" xfId="5133"/>
    <cellStyle name="Normal 32 58 2" xfId="10146"/>
    <cellStyle name="Normal 32 58_Previous P&amp;L" xfId="15245"/>
    <cellStyle name="Normal 32 59" xfId="5134"/>
    <cellStyle name="Normal 32 59 2" xfId="10147"/>
    <cellStyle name="Normal 32 59_Previous P&amp;L" xfId="17298"/>
    <cellStyle name="Normal 32 6" xfId="5135"/>
    <cellStyle name="Normal 32 6 2" xfId="10148"/>
    <cellStyle name="Normal 32 6_Previous P&amp;L" xfId="13189"/>
    <cellStyle name="Normal 32 60" xfId="5136"/>
    <cellStyle name="Normal 32 60 2" xfId="10149"/>
    <cellStyle name="Normal 32 60_Previous P&amp;L" xfId="16927"/>
    <cellStyle name="Normal 32 61" xfId="5137"/>
    <cellStyle name="Normal 32 61 2" xfId="10150"/>
    <cellStyle name="Normal 32 61_Previous P&amp;L" xfId="16972"/>
    <cellStyle name="Normal 32 62" xfId="5138"/>
    <cellStyle name="Normal 32 62 2" xfId="10151"/>
    <cellStyle name="Normal 32 62_Previous P&amp;L" xfId="16624"/>
    <cellStyle name="Normal 32 63" xfId="5139"/>
    <cellStyle name="Normal 32 63 2" xfId="10152"/>
    <cellStyle name="Normal 32 63_Previous P&amp;L" xfId="15798"/>
    <cellStyle name="Normal 32 64" xfId="5140"/>
    <cellStyle name="Normal 32 64 2" xfId="10153"/>
    <cellStyle name="Normal 32 64_Previous P&amp;L" xfId="14698"/>
    <cellStyle name="Normal 32 65" xfId="5141"/>
    <cellStyle name="Normal 32 65 2" xfId="10154"/>
    <cellStyle name="Normal 32 65_Previous P&amp;L" xfId="16456"/>
    <cellStyle name="Normal 32 66" xfId="5142"/>
    <cellStyle name="Normal 32 66 2" xfId="10155"/>
    <cellStyle name="Normal 32 66_Previous P&amp;L" xfId="13235"/>
    <cellStyle name="Normal 32 67" xfId="5143"/>
    <cellStyle name="Normal 32 67 2" xfId="10156"/>
    <cellStyle name="Normal 32 67_Previous P&amp;L" xfId="17811"/>
    <cellStyle name="Normal 32 68" xfId="5144"/>
    <cellStyle name="Normal 32 68 2" xfId="10157"/>
    <cellStyle name="Normal 32 68_Previous P&amp;L" xfId="15575"/>
    <cellStyle name="Normal 32 69" xfId="5145"/>
    <cellStyle name="Normal 32 69 2" xfId="10158"/>
    <cellStyle name="Normal 32 69_Previous P&amp;L" xfId="17072"/>
    <cellStyle name="Normal 32 7" xfId="5146"/>
    <cellStyle name="Normal 32 7 2" xfId="10159"/>
    <cellStyle name="Normal 32 7_Previous P&amp;L" xfId="17692"/>
    <cellStyle name="Normal 32 70" xfId="5147"/>
    <cellStyle name="Normal 32 70 2" xfId="10160"/>
    <cellStyle name="Normal 32 70_Previous P&amp;L" xfId="13791"/>
    <cellStyle name="Normal 32 71" xfId="5148"/>
    <cellStyle name="Normal 32 71 2" xfId="10161"/>
    <cellStyle name="Normal 32 71_Previous P&amp;L" xfId="16226"/>
    <cellStyle name="Normal 32 72" xfId="5149"/>
    <cellStyle name="Normal 32 72 2" xfId="10162"/>
    <cellStyle name="Normal 32 72_Previous P&amp;L" xfId="13543"/>
    <cellStyle name="Normal 32 73" xfId="10163"/>
    <cellStyle name="Normal 32 8" xfId="5150"/>
    <cellStyle name="Normal 32 8 2" xfId="10164"/>
    <cellStyle name="Normal 32 8_Previous P&amp;L" xfId="16139"/>
    <cellStyle name="Normal 32 9" xfId="5151"/>
    <cellStyle name="Normal 32 9 2" xfId="10165"/>
    <cellStyle name="Normal 32 9_Previous P&amp;L" xfId="13869"/>
    <cellStyle name="Normal 32_Previous P&amp;L" xfId="13516"/>
    <cellStyle name="Normal 33" xfId="58"/>
    <cellStyle name="Normal 33 10" xfId="5152"/>
    <cellStyle name="Normal 33 10 2" xfId="10166"/>
    <cellStyle name="Normal 33 10_Previous P&amp;L" xfId="16478"/>
    <cellStyle name="Normal 33 11" xfId="5153"/>
    <cellStyle name="Normal 33 11 2" xfId="10167"/>
    <cellStyle name="Normal 33 11_Previous P&amp;L" xfId="16149"/>
    <cellStyle name="Normal 33 12" xfId="5154"/>
    <cellStyle name="Normal 33 12 2" xfId="10168"/>
    <cellStyle name="Normal 33 12_Previous P&amp;L" xfId="13653"/>
    <cellStyle name="Normal 33 13" xfId="5155"/>
    <cellStyle name="Normal 33 13 2" xfId="10169"/>
    <cellStyle name="Normal 33 13_Previous P&amp;L" xfId="17629"/>
    <cellStyle name="Normal 33 14" xfId="5156"/>
    <cellStyle name="Normal 33 14 2" xfId="10170"/>
    <cellStyle name="Normal 33 14_Previous P&amp;L" xfId="16135"/>
    <cellStyle name="Normal 33 15" xfId="5157"/>
    <cellStyle name="Normal 33 15 2" xfId="10171"/>
    <cellStyle name="Normal 33 15_Previous P&amp;L" xfId="14808"/>
    <cellStyle name="Normal 33 16" xfId="5158"/>
    <cellStyle name="Normal 33 16 2" xfId="10172"/>
    <cellStyle name="Normal 33 16_Previous P&amp;L" xfId="13294"/>
    <cellStyle name="Normal 33 17" xfId="5159"/>
    <cellStyle name="Normal 33 17 2" xfId="10173"/>
    <cellStyle name="Normal 33 17_Previous P&amp;L" xfId="15912"/>
    <cellStyle name="Normal 33 18" xfId="5160"/>
    <cellStyle name="Normal 33 18 2" xfId="10174"/>
    <cellStyle name="Normal 33 18_Previous P&amp;L" xfId="16890"/>
    <cellStyle name="Normal 33 19" xfId="5161"/>
    <cellStyle name="Normal 33 19 2" xfId="10175"/>
    <cellStyle name="Normal 33 19_Previous P&amp;L" xfId="16337"/>
    <cellStyle name="Normal 33 2" xfId="5162"/>
    <cellStyle name="Normal 33 2 2" xfId="10176"/>
    <cellStyle name="Normal 33 2_Previous P&amp;L" xfId="12807"/>
    <cellStyle name="Normal 33 20" xfId="5163"/>
    <cellStyle name="Normal 33 20 2" xfId="10177"/>
    <cellStyle name="Normal 33 20_Previous P&amp;L" xfId="16926"/>
    <cellStyle name="Normal 33 21" xfId="5164"/>
    <cellStyle name="Normal 33 21 2" xfId="10178"/>
    <cellStyle name="Normal 33 21_Previous P&amp;L" xfId="12614"/>
    <cellStyle name="Normal 33 22" xfId="5165"/>
    <cellStyle name="Normal 33 22 2" xfId="10179"/>
    <cellStyle name="Normal 33 22_Previous P&amp;L" xfId="15219"/>
    <cellStyle name="Normal 33 23" xfId="5166"/>
    <cellStyle name="Normal 33 23 2" xfId="10180"/>
    <cellStyle name="Normal 33 23_Previous P&amp;L" xfId="14743"/>
    <cellStyle name="Normal 33 24" xfId="5167"/>
    <cellStyle name="Normal 33 24 2" xfId="10181"/>
    <cellStyle name="Normal 33 24_Previous P&amp;L" xfId="15722"/>
    <cellStyle name="Normal 33 25" xfId="5168"/>
    <cellStyle name="Normal 33 25 2" xfId="10182"/>
    <cellStyle name="Normal 33 25_Previous P&amp;L" xfId="13988"/>
    <cellStyle name="Normal 33 26" xfId="5169"/>
    <cellStyle name="Normal 33 26 2" xfId="10183"/>
    <cellStyle name="Normal 33 26_Previous P&amp;L" xfId="14888"/>
    <cellStyle name="Normal 33 27" xfId="5170"/>
    <cellStyle name="Normal 33 27 2" xfId="10184"/>
    <cellStyle name="Normal 33 27_Previous P&amp;L" xfId="12294"/>
    <cellStyle name="Normal 33 28" xfId="5171"/>
    <cellStyle name="Normal 33 28 2" xfId="10185"/>
    <cellStyle name="Normal 33 28_Previous P&amp;L" xfId="17778"/>
    <cellStyle name="Normal 33 29" xfId="5172"/>
    <cellStyle name="Normal 33 29 2" xfId="10186"/>
    <cellStyle name="Normal 33 29_Previous P&amp;L" xfId="13316"/>
    <cellStyle name="Normal 33 3" xfId="5173"/>
    <cellStyle name="Normal 33 3 2" xfId="10187"/>
    <cellStyle name="Normal 33 3_Previous P&amp;L" xfId="14360"/>
    <cellStyle name="Normal 33 30" xfId="5174"/>
    <cellStyle name="Normal 33 30 2" xfId="10188"/>
    <cellStyle name="Normal 33 30_Previous P&amp;L" xfId="13824"/>
    <cellStyle name="Normal 33 31" xfId="5175"/>
    <cellStyle name="Normal 33 31 2" xfId="10189"/>
    <cellStyle name="Normal 33 31_Previous P&amp;L" xfId="15962"/>
    <cellStyle name="Normal 33 32" xfId="5176"/>
    <cellStyle name="Normal 33 32 2" xfId="10190"/>
    <cellStyle name="Normal 33 32_Previous P&amp;L" xfId="14275"/>
    <cellStyle name="Normal 33 33" xfId="5177"/>
    <cellStyle name="Normal 33 33 2" xfId="10191"/>
    <cellStyle name="Normal 33 33_Previous P&amp;L" xfId="12979"/>
    <cellStyle name="Normal 33 34" xfId="5178"/>
    <cellStyle name="Normal 33 34 2" xfId="10192"/>
    <cellStyle name="Normal 33 34_Previous P&amp;L" xfId="17872"/>
    <cellStyle name="Normal 33 35" xfId="5179"/>
    <cellStyle name="Normal 33 35 2" xfId="10193"/>
    <cellStyle name="Normal 33 35_Previous P&amp;L" xfId="16648"/>
    <cellStyle name="Normal 33 36" xfId="5180"/>
    <cellStyle name="Normal 33 36 2" xfId="10194"/>
    <cellStyle name="Normal 33 36_Previous P&amp;L" xfId="13920"/>
    <cellStyle name="Normal 33 37" xfId="5181"/>
    <cellStyle name="Normal 33 37 2" xfId="10195"/>
    <cellStyle name="Normal 33 37_Previous P&amp;L" xfId="14822"/>
    <cellStyle name="Normal 33 38" xfId="5182"/>
    <cellStyle name="Normal 33 38 2" xfId="10196"/>
    <cellStyle name="Normal 33 38_Previous P&amp;L" xfId="14075"/>
    <cellStyle name="Normal 33 39" xfId="5183"/>
    <cellStyle name="Normal 33 39 2" xfId="10197"/>
    <cellStyle name="Normal 33 39_Previous P&amp;L" xfId="13938"/>
    <cellStyle name="Normal 33 4" xfId="5184"/>
    <cellStyle name="Normal 33 4 2" xfId="10198"/>
    <cellStyle name="Normal 33 4_Previous P&amp;L" xfId="13973"/>
    <cellStyle name="Normal 33 40" xfId="5185"/>
    <cellStyle name="Normal 33 40 2" xfId="10199"/>
    <cellStyle name="Normal 33 40_Previous P&amp;L" xfId="14622"/>
    <cellStyle name="Normal 33 41" xfId="5186"/>
    <cellStyle name="Normal 33 41 2" xfId="10200"/>
    <cellStyle name="Normal 33 41_Previous P&amp;L" xfId="15551"/>
    <cellStyle name="Normal 33 42" xfId="5187"/>
    <cellStyle name="Normal 33 42 2" xfId="10201"/>
    <cellStyle name="Normal 33 42_Previous P&amp;L" xfId="17565"/>
    <cellStyle name="Normal 33 43" xfId="5188"/>
    <cellStyle name="Normal 33 43 2" xfId="10202"/>
    <cellStyle name="Normal 33 43_Previous P&amp;L" xfId="13467"/>
    <cellStyle name="Normal 33 44" xfId="5189"/>
    <cellStyle name="Normal 33 44 2" xfId="10203"/>
    <cellStyle name="Normal 33 44_Previous P&amp;L" xfId="15796"/>
    <cellStyle name="Normal 33 45" xfId="5190"/>
    <cellStyle name="Normal 33 45 2" xfId="10204"/>
    <cellStyle name="Normal 33 45_Previous P&amp;L" xfId="13801"/>
    <cellStyle name="Normal 33 46" xfId="5191"/>
    <cellStyle name="Normal 33 46 2" xfId="10205"/>
    <cellStyle name="Normal 33 46_Previous P&amp;L" xfId="15941"/>
    <cellStyle name="Normal 33 47" xfId="5192"/>
    <cellStyle name="Normal 33 47 2" xfId="10206"/>
    <cellStyle name="Normal 33 47_Previous P&amp;L" xfId="14589"/>
    <cellStyle name="Normal 33 48" xfId="5193"/>
    <cellStyle name="Normal 33 48 2" xfId="10207"/>
    <cellStyle name="Normal 33 48_Previous P&amp;L" xfId="17832"/>
    <cellStyle name="Normal 33 49" xfId="5194"/>
    <cellStyle name="Normal 33 49 2" xfId="10208"/>
    <cellStyle name="Normal 33 49_Previous P&amp;L" xfId="16634"/>
    <cellStyle name="Normal 33 5" xfId="5195"/>
    <cellStyle name="Normal 33 5 2" xfId="10209"/>
    <cellStyle name="Normal 33 5_Previous P&amp;L" xfId="13512"/>
    <cellStyle name="Normal 33 50" xfId="5196"/>
    <cellStyle name="Normal 33 50 2" xfId="10210"/>
    <cellStyle name="Normal 33 50_Previous P&amp;L" xfId="14128"/>
    <cellStyle name="Normal 33 51" xfId="5197"/>
    <cellStyle name="Normal 33 51 2" xfId="10211"/>
    <cellStyle name="Normal 33 51_Previous P&amp;L" xfId="16737"/>
    <cellStyle name="Normal 33 52" xfId="5198"/>
    <cellStyle name="Normal 33 52 2" xfId="10212"/>
    <cellStyle name="Normal 33 52_Previous P&amp;L" xfId="14313"/>
    <cellStyle name="Normal 33 53" xfId="5199"/>
    <cellStyle name="Normal 33 53 2" xfId="10213"/>
    <cellStyle name="Normal 33 53_Previous P&amp;L" xfId="16641"/>
    <cellStyle name="Normal 33 54" xfId="5200"/>
    <cellStyle name="Normal 33 54 2" xfId="10214"/>
    <cellStyle name="Normal 33 54_Previous P&amp;L" xfId="14844"/>
    <cellStyle name="Normal 33 55" xfId="5201"/>
    <cellStyle name="Normal 33 55 2" xfId="10215"/>
    <cellStyle name="Normal 33 55_Previous P&amp;L" xfId="13531"/>
    <cellStyle name="Normal 33 56" xfId="5202"/>
    <cellStyle name="Normal 33 56 2" xfId="10216"/>
    <cellStyle name="Normal 33 56_Previous P&amp;L" xfId="13683"/>
    <cellStyle name="Normal 33 57" xfId="5203"/>
    <cellStyle name="Normal 33 57 2" xfId="10217"/>
    <cellStyle name="Normal 33 57_Previous P&amp;L" xfId="17305"/>
    <cellStyle name="Normal 33 58" xfId="5204"/>
    <cellStyle name="Normal 33 58 2" xfId="10218"/>
    <cellStyle name="Normal 33 58_Previous P&amp;L" xfId="15822"/>
    <cellStyle name="Normal 33 59" xfId="5205"/>
    <cellStyle name="Normal 33 59 2" xfId="10219"/>
    <cellStyle name="Normal 33 59_Previous P&amp;L" xfId="15789"/>
    <cellStyle name="Normal 33 6" xfId="5206"/>
    <cellStyle name="Normal 33 6 2" xfId="10220"/>
    <cellStyle name="Normal 33 6_Previous P&amp;L" xfId="17378"/>
    <cellStyle name="Normal 33 60" xfId="5207"/>
    <cellStyle name="Normal 33 60 2" xfId="10221"/>
    <cellStyle name="Normal 33 60_Previous P&amp;L" xfId="17536"/>
    <cellStyle name="Normal 33 61" xfId="5208"/>
    <cellStyle name="Normal 33 61 2" xfId="10222"/>
    <cellStyle name="Normal 33 61_Previous P&amp;L" xfId="17755"/>
    <cellStyle name="Normal 33 62" xfId="5209"/>
    <cellStyle name="Normal 33 62 2" xfId="10223"/>
    <cellStyle name="Normal 33 62_Previous P&amp;L" xfId="14795"/>
    <cellStyle name="Normal 33 63" xfId="5210"/>
    <cellStyle name="Normal 33 63 2" xfId="10224"/>
    <cellStyle name="Normal 33 63_Previous P&amp;L" xfId="17059"/>
    <cellStyle name="Normal 33 64" xfId="5211"/>
    <cellStyle name="Normal 33 64 2" xfId="10225"/>
    <cellStyle name="Normal 33 64_Previous P&amp;L" xfId="13609"/>
    <cellStyle name="Normal 33 65" xfId="5212"/>
    <cellStyle name="Normal 33 65 2" xfId="10226"/>
    <cellStyle name="Normal 33 65_Previous P&amp;L" xfId="14523"/>
    <cellStyle name="Normal 33 66" xfId="5213"/>
    <cellStyle name="Normal 33 66 2" xfId="10227"/>
    <cellStyle name="Normal 33 66_Previous P&amp;L" xfId="15401"/>
    <cellStyle name="Normal 33 67" xfId="5214"/>
    <cellStyle name="Normal 33 67 2" xfId="10228"/>
    <cellStyle name="Normal 33 67_Previous P&amp;L" xfId="14001"/>
    <cellStyle name="Normal 33 68" xfId="5215"/>
    <cellStyle name="Normal 33 68 2" xfId="10229"/>
    <cellStyle name="Normal 33 68_Previous P&amp;L" xfId="16592"/>
    <cellStyle name="Normal 33 69" xfId="5216"/>
    <cellStyle name="Normal 33 69 2" xfId="10230"/>
    <cellStyle name="Normal 33 69_Previous P&amp;L" xfId="15499"/>
    <cellStyle name="Normal 33 7" xfId="5217"/>
    <cellStyle name="Normal 33 7 2" xfId="10231"/>
    <cellStyle name="Normal 33 7_Previous P&amp;L" xfId="16422"/>
    <cellStyle name="Normal 33 70" xfId="5218"/>
    <cellStyle name="Normal 33 70 2" xfId="10232"/>
    <cellStyle name="Normal 33 70_Previous P&amp;L" xfId="13297"/>
    <cellStyle name="Normal 33 71" xfId="5219"/>
    <cellStyle name="Normal 33 71 2" xfId="10233"/>
    <cellStyle name="Normal 33 71_Previous P&amp;L" xfId="15862"/>
    <cellStyle name="Normal 33 72" xfId="5220"/>
    <cellStyle name="Normal 33 72 2" xfId="10234"/>
    <cellStyle name="Normal 33 72_Previous P&amp;L" xfId="17420"/>
    <cellStyle name="Normal 33 73" xfId="10235"/>
    <cellStyle name="Normal 33 8" xfId="5221"/>
    <cellStyle name="Normal 33 8 2" xfId="10236"/>
    <cellStyle name="Normal 33 8_Previous P&amp;L" xfId="14017"/>
    <cellStyle name="Normal 33 9" xfId="5222"/>
    <cellStyle name="Normal 33 9 2" xfId="10237"/>
    <cellStyle name="Normal 33 9_Previous P&amp;L" xfId="16320"/>
    <cellStyle name="Normal 33_Previous P&amp;L" xfId="17128"/>
    <cellStyle name="Normal 34" xfId="59"/>
    <cellStyle name="Normal 34 10" xfId="5223"/>
    <cellStyle name="Normal 34 10 2" xfId="10238"/>
    <cellStyle name="Normal 34 10_Previous P&amp;L" xfId="15628"/>
    <cellStyle name="Normal 34 11" xfId="5224"/>
    <cellStyle name="Normal 34 11 2" xfId="10239"/>
    <cellStyle name="Normal 34 11_Previous P&amp;L" xfId="15629"/>
    <cellStyle name="Normal 34 12" xfId="5225"/>
    <cellStyle name="Normal 34 12 2" xfId="10240"/>
    <cellStyle name="Normal 34 12_Previous P&amp;L" xfId="12312"/>
    <cellStyle name="Normal 34 13" xfId="5226"/>
    <cellStyle name="Normal 34 13 2" xfId="10241"/>
    <cellStyle name="Normal 34 13_Previous P&amp;L" xfId="14398"/>
    <cellStyle name="Normal 34 14" xfId="5227"/>
    <cellStyle name="Normal 34 14 2" xfId="10242"/>
    <cellStyle name="Normal 34 14_Previous P&amp;L" xfId="17873"/>
    <cellStyle name="Normal 34 15" xfId="5228"/>
    <cellStyle name="Normal 34 15 2" xfId="10243"/>
    <cellStyle name="Normal 34 15_Previous P&amp;L" xfId="16573"/>
    <cellStyle name="Normal 34 16" xfId="5229"/>
    <cellStyle name="Normal 34 16 2" xfId="10244"/>
    <cellStyle name="Normal 34 16_Previous P&amp;L" xfId="16161"/>
    <cellStyle name="Normal 34 17" xfId="5230"/>
    <cellStyle name="Normal 34 17 2" xfId="10245"/>
    <cellStyle name="Normal 34 17_Previous P&amp;L" xfId="12578"/>
    <cellStyle name="Normal 34 18" xfId="5231"/>
    <cellStyle name="Normal 34 18 2" xfId="10246"/>
    <cellStyle name="Normal 34 18_Previous P&amp;L" xfId="16637"/>
    <cellStyle name="Normal 34 19" xfId="5232"/>
    <cellStyle name="Normal 34 19 2" xfId="10247"/>
    <cellStyle name="Normal 34 19_Previous P&amp;L" xfId="16263"/>
    <cellStyle name="Normal 34 2" xfId="5233"/>
    <cellStyle name="Normal 34 2 2" xfId="10248"/>
    <cellStyle name="Normal 34 2_Previous P&amp;L" xfId="17121"/>
    <cellStyle name="Normal 34 20" xfId="5234"/>
    <cellStyle name="Normal 34 20 2" xfId="10249"/>
    <cellStyle name="Normal 34 20_Previous P&amp;L" xfId="13157"/>
    <cellStyle name="Normal 34 21" xfId="5235"/>
    <cellStyle name="Normal 34 21 2" xfId="10250"/>
    <cellStyle name="Normal 34 21_Previous P&amp;L" xfId="14964"/>
    <cellStyle name="Normal 34 22" xfId="5236"/>
    <cellStyle name="Normal 34 22 2" xfId="10251"/>
    <cellStyle name="Normal 34 22_Previous P&amp;L" xfId="14498"/>
    <cellStyle name="Normal 34 23" xfId="5237"/>
    <cellStyle name="Normal 34 23 2" xfId="10252"/>
    <cellStyle name="Normal 34 23_Previous P&amp;L" xfId="14572"/>
    <cellStyle name="Normal 34 24" xfId="5238"/>
    <cellStyle name="Normal 34 24 2" xfId="10253"/>
    <cellStyle name="Normal 34 24_Previous P&amp;L" xfId="16414"/>
    <cellStyle name="Normal 34 25" xfId="5239"/>
    <cellStyle name="Normal 34 25 2" xfId="10254"/>
    <cellStyle name="Normal 34 25_Previous P&amp;L" xfId="14042"/>
    <cellStyle name="Normal 34 26" xfId="5240"/>
    <cellStyle name="Normal 34 26 2" xfId="10255"/>
    <cellStyle name="Normal 34 26_Previous P&amp;L" xfId="15003"/>
    <cellStyle name="Normal 34 27" xfId="5241"/>
    <cellStyle name="Normal 34 27 2" xfId="10256"/>
    <cellStyle name="Normal 34 27_Previous P&amp;L" xfId="15484"/>
    <cellStyle name="Normal 34 28" xfId="5242"/>
    <cellStyle name="Normal 34 28 2" xfId="10257"/>
    <cellStyle name="Normal 34 28_Previous P&amp;L" xfId="17605"/>
    <cellStyle name="Normal 34 29" xfId="5243"/>
    <cellStyle name="Normal 34 29 2" xfId="10258"/>
    <cellStyle name="Normal 34 29_Previous P&amp;L" xfId="13808"/>
    <cellStyle name="Normal 34 3" xfId="5244"/>
    <cellStyle name="Normal 34 3 2" xfId="10259"/>
    <cellStyle name="Normal 34 3_Previous P&amp;L" xfId="16998"/>
    <cellStyle name="Normal 34 30" xfId="5245"/>
    <cellStyle name="Normal 34 30 2" xfId="10260"/>
    <cellStyle name="Normal 34 30_Previous P&amp;L" xfId="15535"/>
    <cellStyle name="Normal 34 31" xfId="5246"/>
    <cellStyle name="Normal 34 31 2" xfId="10261"/>
    <cellStyle name="Normal 34 31_Previous P&amp;L" xfId="13092"/>
    <cellStyle name="Normal 34 32" xfId="5247"/>
    <cellStyle name="Normal 34 32 2" xfId="10262"/>
    <cellStyle name="Normal 34 32_Previous P&amp;L" xfId="15276"/>
    <cellStyle name="Normal 34 33" xfId="5248"/>
    <cellStyle name="Normal 34 33 2" xfId="10263"/>
    <cellStyle name="Normal 34 33_Previous P&amp;L" xfId="16885"/>
    <cellStyle name="Normal 34 34" xfId="5249"/>
    <cellStyle name="Normal 34 34 2" xfId="10264"/>
    <cellStyle name="Normal 34 34_Previous P&amp;L" xfId="17087"/>
    <cellStyle name="Normal 34 35" xfId="5250"/>
    <cellStyle name="Normal 34 35 2" xfId="10265"/>
    <cellStyle name="Normal 34 35_Previous P&amp;L" xfId="16527"/>
    <cellStyle name="Normal 34 36" xfId="5251"/>
    <cellStyle name="Normal 34 36 2" xfId="10266"/>
    <cellStyle name="Normal 34 36_Previous P&amp;L" xfId="14445"/>
    <cellStyle name="Normal 34 37" xfId="5252"/>
    <cellStyle name="Normal 34 37 2" xfId="10267"/>
    <cellStyle name="Normal 34 37_Previous P&amp;L" xfId="16154"/>
    <cellStyle name="Normal 34 38" xfId="5253"/>
    <cellStyle name="Normal 34 38 2" xfId="10268"/>
    <cellStyle name="Normal 34 38_Previous P&amp;L" xfId="15622"/>
    <cellStyle name="Normal 34 39" xfId="5254"/>
    <cellStyle name="Normal 34 39 2" xfId="10269"/>
    <cellStyle name="Normal 34 39_Previous P&amp;L" xfId="12315"/>
    <cellStyle name="Normal 34 4" xfId="5255"/>
    <cellStyle name="Normal 34 4 2" xfId="10270"/>
    <cellStyle name="Normal 34 4_Previous P&amp;L" xfId="15683"/>
    <cellStyle name="Normal 34 40" xfId="5256"/>
    <cellStyle name="Normal 34 40 2" xfId="10271"/>
    <cellStyle name="Normal 34 40_Previous P&amp;L" xfId="16326"/>
    <cellStyle name="Normal 34 41" xfId="5257"/>
    <cellStyle name="Normal 34 41 2" xfId="10272"/>
    <cellStyle name="Normal 34 41_Previous P&amp;L" xfId="16158"/>
    <cellStyle name="Normal 34 42" xfId="5258"/>
    <cellStyle name="Normal 34 42 2" xfId="10273"/>
    <cellStyle name="Normal 34 42_Previous P&amp;L" xfId="15302"/>
    <cellStyle name="Normal 34 43" xfId="5259"/>
    <cellStyle name="Normal 34 43 2" xfId="10274"/>
    <cellStyle name="Normal 34 43_Previous P&amp;L" xfId="14127"/>
    <cellStyle name="Normal 34 44" xfId="5260"/>
    <cellStyle name="Normal 34 44 2" xfId="10275"/>
    <cellStyle name="Normal 34 44_Previous P&amp;L" xfId="16979"/>
    <cellStyle name="Normal 34 45" xfId="5261"/>
    <cellStyle name="Normal 34 45 2" xfId="10276"/>
    <cellStyle name="Normal 34 45_Previous P&amp;L" xfId="12320"/>
    <cellStyle name="Normal 34 46" xfId="5262"/>
    <cellStyle name="Normal 34 46 2" xfId="10277"/>
    <cellStyle name="Normal 34 46_Previous P&amp;L" xfId="15839"/>
    <cellStyle name="Normal 34 47" xfId="5263"/>
    <cellStyle name="Normal 34 47 2" xfId="10278"/>
    <cellStyle name="Normal 34 47_Previous P&amp;L" xfId="16171"/>
    <cellStyle name="Normal 34 48" xfId="5264"/>
    <cellStyle name="Normal 34 48 2" xfId="10279"/>
    <cellStyle name="Normal 34 48_Previous P&amp;L" xfId="15947"/>
    <cellStyle name="Normal 34 49" xfId="5265"/>
    <cellStyle name="Normal 34 49 2" xfId="10280"/>
    <cellStyle name="Normal 34 49_Previous P&amp;L" xfId="17213"/>
    <cellStyle name="Normal 34 5" xfId="5266"/>
    <cellStyle name="Normal 34 5 2" xfId="10281"/>
    <cellStyle name="Normal 34 5_Previous P&amp;L" xfId="15689"/>
    <cellStyle name="Normal 34 50" xfId="5267"/>
    <cellStyle name="Normal 34 50 2" xfId="10282"/>
    <cellStyle name="Normal 34 50_Previous P&amp;L" xfId="16711"/>
    <cellStyle name="Normal 34 51" xfId="5268"/>
    <cellStyle name="Normal 34 51 2" xfId="10283"/>
    <cellStyle name="Normal 34 51_Previous P&amp;L" xfId="16916"/>
    <cellStyle name="Normal 34 52" xfId="5269"/>
    <cellStyle name="Normal 34 52 2" xfId="10284"/>
    <cellStyle name="Normal 34 52_Previous P&amp;L" xfId="13272"/>
    <cellStyle name="Normal 34 53" xfId="5270"/>
    <cellStyle name="Normal 34 53 2" xfId="10285"/>
    <cellStyle name="Normal 34 53_Previous P&amp;L" xfId="13768"/>
    <cellStyle name="Normal 34 54" xfId="5271"/>
    <cellStyle name="Normal 34 54 2" xfId="10286"/>
    <cellStyle name="Normal 34 54_Previous P&amp;L" xfId="15893"/>
    <cellStyle name="Normal 34 55" xfId="5272"/>
    <cellStyle name="Normal 34 55 2" xfId="10287"/>
    <cellStyle name="Normal 34 55_Previous P&amp;L" xfId="14208"/>
    <cellStyle name="Normal 34 56" xfId="5273"/>
    <cellStyle name="Normal 34 56 2" xfId="10288"/>
    <cellStyle name="Normal 34 56_Previous P&amp;L" xfId="13583"/>
    <cellStyle name="Normal 34 57" xfId="5274"/>
    <cellStyle name="Normal 34 57 2" xfId="10289"/>
    <cellStyle name="Normal 34 57_Previous P&amp;L" xfId="15886"/>
    <cellStyle name="Normal 34 58" xfId="5275"/>
    <cellStyle name="Normal 34 58 2" xfId="10290"/>
    <cellStyle name="Normal 34 58_Previous P&amp;L" xfId="14198"/>
    <cellStyle name="Normal 34 59" xfId="5276"/>
    <cellStyle name="Normal 34 59 2" xfId="10291"/>
    <cellStyle name="Normal 34 59_Previous P&amp;L" xfId="15978"/>
    <cellStyle name="Normal 34 6" xfId="5277"/>
    <cellStyle name="Normal 34 6 2" xfId="10292"/>
    <cellStyle name="Normal 34 6_Previous P&amp;L" xfId="14278"/>
    <cellStyle name="Normal 34 60" xfId="5278"/>
    <cellStyle name="Normal 34 60 2" xfId="10293"/>
    <cellStyle name="Normal 34 60_Previous P&amp;L" xfId="14758"/>
    <cellStyle name="Normal 34 61" xfId="5279"/>
    <cellStyle name="Normal 34 61 2" xfId="10294"/>
    <cellStyle name="Normal 34 61_Previous P&amp;L" xfId="16767"/>
    <cellStyle name="Normal 34 62" xfId="5280"/>
    <cellStyle name="Normal 34 62 2" xfId="10295"/>
    <cellStyle name="Normal 34 62_Previous P&amp;L" xfId="12981"/>
    <cellStyle name="Normal 34 63" xfId="5281"/>
    <cellStyle name="Normal 34 63 2" xfId="10296"/>
    <cellStyle name="Normal 34 63_Previous P&amp;L" xfId="15149"/>
    <cellStyle name="Normal 34 64" xfId="5282"/>
    <cellStyle name="Normal 34 64 2" xfId="10297"/>
    <cellStyle name="Normal 34 64_Previous P&amp;L" xfId="16672"/>
    <cellStyle name="Normal 34 65" xfId="5283"/>
    <cellStyle name="Normal 34 65 2" xfId="10298"/>
    <cellStyle name="Normal 34 65_Previous P&amp;L" xfId="14767"/>
    <cellStyle name="Normal 34 66" xfId="5284"/>
    <cellStyle name="Normal 34 66 2" xfId="10299"/>
    <cellStyle name="Normal 34 66_Previous P&amp;L" xfId="15953"/>
    <cellStyle name="Normal 34 67" xfId="5285"/>
    <cellStyle name="Normal 34 67 2" xfId="10300"/>
    <cellStyle name="Normal 34 67_Previous P&amp;L" xfId="15472"/>
    <cellStyle name="Normal 34 68" xfId="5286"/>
    <cellStyle name="Normal 34 68 2" xfId="10301"/>
    <cellStyle name="Normal 34 68_Previous P&amp;L" xfId="13423"/>
    <cellStyle name="Normal 34 69" xfId="5287"/>
    <cellStyle name="Normal 34 69 2" xfId="10302"/>
    <cellStyle name="Normal 34 69_Previous P&amp;L" xfId="16859"/>
    <cellStyle name="Normal 34 7" xfId="5288"/>
    <cellStyle name="Normal 34 7 2" xfId="10303"/>
    <cellStyle name="Normal 34 7_Previous P&amp;L" xfId="15140"/>
    <cellStyle name="Normal 34 70" xfId="5289"/>
    <cellStyle name="Normal 34 70 2" xfId="10304"/>
    <cellStyle name="Normal 34 70_Previous P&amp;L" xfId="14869"/>
    <cellStyle name="Normal 34 71" xfId="5290"/>
    <cellStyle name="Normal 34 71 2" xfId="10305"/>
    <cellStyle name="Normal 34 71_Previous P&amp;L" xfId="13905"/>
    <cellStyle name="Normal 34 72" xfId="5291"/>
    <cellStyle name="Normal 34 72 2" xfId="10306"/>
    <cellStyle name="Normal 34 72_Previous P&amp;L" xfId="17905"/>
    <cellStyle name="Normal 34 73" xfId="7207"/>
    <cellStyle name="Normal 34 8" xfId="5292"/>
    <cellStyle name="Normal 34 8 2" xfId="10307"/>
    <cellStyle name="Normal 34 8_Previous P&amp;L" xfId="15662"/>
    <cellStyle name="Normal 34 9" xfId="5293"/>
    <cellStyle name="Normal 34 9 2" xfId="10308"/>
    <cellStyle name="Normal 34 9_Previous P&amp;L" xfId="14473"/>
    <cellStyle name="Normal 34_Previous P&amp;L" xfId="12296"/>
    <cellStyle name="Normal 35" xfId="60"/>
    <cellStyle name="Normal 35 10" xfId="5294"/>
    <cellStyle name="Normal 35 10 2" xfId="10309"/>
    <cellStyle name="Normal 35 10_Previous P&amp;L" xfId="13855"/>
    <cellStyle name="Normal 35 11" xfId="5295"/>
    <cellStyle name="Normal 35 11 2" xfId="10310"/>
    <cellStyle name="Normal 35 11_Previous P&amp;L" xfId="16131"/>
    <cellStyle name="Normal 35 12" xfId="5296"/>
    <cellStyle name="Normal 35 12 2" xfId="10311"/>
    <cellStyle name="Normal 35 12_Previous P&amp;L" xfId="15903"/>
    <cellStyle name="Normal 35 13" xfId="5297"/>
    <cellStyle name="Normal 35 13 2" xfId="10312"/>
    <cellStyle name="Normal 35 13_Previous P&amp;L" xfId="17833"/>
    <cellStyle name="Normal 35 14" xfId="5298"/>
    <cellStyle name="Normal 35 14 2" xfId="10313"/>
    <cellStyle name="Normal 35 14_Previous P&amp;L" xfId="17450"/>
    <cellStyle name="Normal 35 15" xfId="5299"/>
    <cellStyle name="Normal 35 15 2" xfId="10314"/>
    <cellStyle name="Normal 35 15_Previous P&amp;L" xfId="17247"/>
    <cellStyle name="Normal 35 16" xfId="5300"/>
    <cellStyle name="Normal 35 16 2" xfId="10315"/>
    <cellStyle name="Normal 35 16_Previous P&amp;L" xfId="15178"/>
    <cellStyle name="Normal 35 17" xfId="5301"/>
    <cellStyle name="Normal 35 17 2" xfId="10316"/>
    <cellStyle name="Normal 35 17_Previous P&amp;L" xfId="15874"/>
    <cellStyle name="Normal 35 18" xfId="5302"/>
    <cellStyle name="Normal 35 18 2" xfId="10317"/>
    <cellStyle name="Normal 35 18_Previous P&amp;L" xfId="13572"/>
    <cellStyle name="Normal 35 19" xfId="5303"/>
    <cellStyle name="Normal 35 19 2" xfId="10318"/>
    <cellStyle name="Normal 35 19_Previous P&amp;L" xfId="12607"/>
    <cellStyle name="Normal 35 2" xfId="5304"/>
    <cellStyle name="Normal 35 2 2" xfId="10319"/>
    <cellStyle name="Normal 35 2_Previous P&amp;L" xfId="15719"/>
    <cellStyle name="Normal 35 20" xfId="5305"/>
    <cellStyle name="Normal 35 20 2" xfId="10320"/>
    <cellStyle name="Normal 35 20_Previous P&amp;L" xfId="16248"/>
    <cellStyle name="Normal 35 21" xfId="5306"/>
    <cellStyle name="Normal 35 21 2" xfId="10321"/>
    <cellStyle name="Normal 35 21_Previous P&amp;L" xfId="17034"/>
    <cellStyle name="Normal 35 22" xfId="5307"/>
    <cellStyle name="Normal 35 22 2" xfId="10322"/>
    <cellStyle name="Normal 35 22_Previous P&amp;L" xfId="14754"/>
    <cellStyle name="Normal 35 23" xfId="5308"/>
    <cellStyle name="Normal 35 23 2" xfId="10323"/>
    <cellStyle name="Normal 35 23_Previous P&amp;L" xfId="12907"/>
    <cellStyle name="Normal 35 24" xfId="5309"/>
    <cellStyle name="Normal 35 24 2" xfId="10324"/>
    <cellStyle name="Normal 35 24_Previous P&amp;L" xfId="17413"/>
    <cellStyle name="Normal 35 25" xfId="5310"/>
    <cellStyle name="Normal 35 25 2" xfId="10325"/>
    <cellStyle name="Normal 35 25_Previous P&amp;L" xfId="16925"/>
    <cellStyle name="Normal 35 26" xfId="5311"/>
    <cellStyle name="Normal 35 26 2" xfId="10326"/>
    <cellStyle name="Normal 35 26_Previous P&amp;L" xfId="12602"/>
    <cellStyle name="Normal 35 27" xfId="5312"/>
    <cellStyle name="Normal 35 27 2" xfId="10327"/>
    <cellStyle name="Normal 35 27_Previous P&amp;L" xfId="14985"/>
    <cellStyle name="Normal 35 28" xfId="5313"/>
    <cellStyle name="Normal 35 28 2" xfId="10328"/>
    <cellStyle name="Normal 35 28_Previous P&amp;L" xfId="13670"/>
    <cellStyle name="Normal 35 29" xfId="5314"/>
    <cellStyle name="Normal 35 29 2" xfId="10329"/>
    <cellStyle name="Normal 35 29_Previous P&amp;L" xfId="13845"/>
    <cellStyle name="Normal 35 3" xfId="5315"/>
    <cellStyle name="Normal 35 3 2" xfId="10330"/>
    <cellStyle name="Normal 35 3_Previous P&amp;L" xfId="16992"/>
    <cellStyle name="Normal 35 30" xfId="5316"/>
    <cellStyle name="Normal 35 30 2" xfId="10331"/>
    <cellStyle name="Normal 35 30_Previous P&amp;L" xfId="17480"/>
    <cellStyle name="Normal 35 31" xfId="5317"/>
    <cellStyle name="Normal 35 31 2" xfId="10332"/>
    <cellStyle name="Normal 35 31_Previous P&amp;L" xfId="13953"/>
    <cellStyle name="Normal 35 32" xfId="5318"/>
    <cellStyle name="Normal 35 32 2" xfId="10333"/>
    <cellStyle name="Normal 35 32_Previous P&amp;L" xfId="16225"/>
    <cellStyle name="Normal 35 33" xfId="5319"/>
    <cellStyle name="Normal 35 33 2" xfId="10334"/>
    <cellStyle name="Normal 35 33_Previous P&amp;L" xfId="14292"/>
    <cellStyle name="Normal 35 34" xfId="5320"/>
    <cellStyle name="Normal 35 34 2" xfId="10335"/>
    <cellStyle name="Normal 35 34_Previous P&amp;L" xfId="14585"/>
    <cellStyle name="Normal 35 35" xfId="5321"/>
    <cellStyle name="Normal 35 35 2" xfId="10336"/>
    <cellStyle name="Normal 35 35_Previous P&amp;L" xfId="14660"/>
    <cellStyle name="Normal 35 36" xfId="5322"/>
    <cellStyle name="Normal 35 36 2" xfId="10337"/>
    <cellStyle name="Normal 35 36_Previous P&amp;L" xfId="13556"/>
    <cellStyle name="Normal 35 37" xfId="5323"/>
    <cellStyle name="Normal 35 37 2" xfId="10338"/>
    <cellStyle name="Normal 35 37_Previous P&amp;L" xfId="17846"/>
    <cellStyle name="Normal 35 38" xfId="5324"/>
    <cellStyle name="Normal 35 38 2" xfId="10339"/>
    <cellStyle name="Normal 35 38_Previous P&amp;L" xfId="17104"/>
    <cellStyle name="Normal 35 39" xfId="5325"/>
    <cellStyle name="Normal 35 39 2" xfId="10340"/>
    <cellStyle name="Normal 35 39_Previous P&amp;L" xfId="16904"/>
    <cellStyle name="Normal 35 4" xfId="5326"/>
    <cellStyle name="Normal 35 4 2" xfId="10341"/>
    <cellStyle name="Normal 35 4_Previous P&amp;L" xfId="17628"/>
    <cellStyle name="Normal 35 40" xfId="5327"/>
    <cellStyle name="Normal 35 40 2" xfId="10342"/>
    <cellStyle name="Normal 35 40_Previous P&amp;L" xfId="15937"/>
    <cellStyle name="Normal 35 41" xfId="5328"/>
    <cellStyle name="Normal 35 41 2" xfId="10343"/>
    <cellStyle name="Normal 35 41_Previous P&amp;L" xfId="14543"/>
    <cellStyle name="Normal 35 42" xfId="5329"/>
    <cellStyle name="Normal 35 42 2" xfId="10344"/>
    <cellStyle name="Normal 35 42_Previous P&amp;L" xfId="17427"/>
    <cellStyle name="Normal 35 43" xfId="5330"/>
    <cellStyle name="Normal 35 43 2" xfId="10345"/>
    <cellStyle name="Normal 35 43_Previous P&amp;L" xfId="16336"/>
    <cellStyle name="Normal 35 44" xfId="5331"/>
    <cellStyle name="Normal 35 44 2" xfId="10346"/>
    <cellStyle name="Normal 35 44_Previous P&amp;L" xfId="12895"/>
    <cellStyle name="Normal 35 45" xfId="5332"/>
    <cellStyle name="Normal 35 45 2" xfId="10347"/>
    <cellStyle name="Normal 35 45_Previous P&amp;L" xfId="16611"/>
    <cellStyle name="Normal 35 46" xfId="5333"/>
    <cellStyle name="Normal 35 46 2" xfId="10348"/>
    <cellStyle name="Normal 35 46_Previous P&amp;L" xfId="17897"/>
    <cellStyle name="Normal 35 47" xfId="5334"/>
    <cellStyle name="Normal 35 47 2" xfId="10349"/>
    <cellStyle name="Normal 35 47_Previous P&amp;L" xfId="12417"/>
    <cellStyle name="Normal 35 48" xfId="5335"/>
    <cellStyle name="Normal 35 48 2" xfId="10350"/>
    <cellStyle name="Normal 35 48_Previous P&amp;L" xfId="13081"/>
    <cellStyle name="Normal 35 49" xfId="5336"/>
    <cellStyle name="Normal 35 49 2" xfId="10351"/>
    <cellStyle name="Normal 35 49_Previous P&amp;L" xfId="17055"/>
    <cellStyle name="Normal 35 5" xfId="5337"/>
    <cellStyle name="Normal 35 5 2" xfId="10352"/>
    <cellStyle name="Normal 35 5_Previous P&amp;L" xfId="15686"/>
    <cellStyle name="Normal 35 50" xfId="5338"/>
    <cellStyle name="Normal 35 50 2" xfId="10353"/>
    <cellStyle name="Normal 35 50_Previous P&amp;L" xfId="15911"/>
    <cellStyle name="Normal 35 51" xfId="5339"/>
    <cellStyle name="Normal 35 51 2" xfId="10354"/>
    <cellStyle name="Normal 35 51_Previous P&amp;L" xfId="17678"/>
    <cellStyle name="Normal 35 52" xfId="5340"/>
    <cellStyle name="Normal 35 52 2" xfId="10355"/>
    <cellStyle name="Normal 35 52_Previous P&amp;L" xfId="13596"/>
    <cellStyle name="Normal 35 53" xfId="5341"/>
    <cellStyle name="Normal 35 53 2" xfId="10356"/>
    <cellStyle name="Normal 35 53_Previous P&amp;L" xfId="17100"/>
    <cellStyle name="Normal 35 54" xfId="5342"/>
    <cellStyle name="Normal 35 54 2" xfId="10357"/>
    <cellStyle name="Normal 35 54_Previous P&amp;L" xfId="16694"/>
    <cellStyle name="Normal 35 55" xfId="5343"/>
    <cellStyle name="Normal 35 55 2" xfId="10358"/>
    <cellStyle name="Normal 35 55_Previous P&amp;L" xfId="17182"/>
    <cellStyle name="Normal 35 56" xfId="5344"/>
    <cellStyle name="Normal 35 56 2" xfId="10359"/>
    <cellStyle name="Normal 35 56_Previous P&amp;L" xfId="15988"/>
    <cellStyle name="Normal 35 57" xfId="5345"/>
    <cellStyle name="Normal 35 57 2" xfId="10360"/>
    <cellStyle name="Normal 35 57_Previous P&amp;L" xfId="17746"/>
    <cellStyle name="Normal 35 58" xfId="5346"/>
    <cellStyle name="Normal 35 58 2" xfId="10361"/>
    <cellStyle name="Normal 35 58_Previous P&amp;L" xfId="14899"/>
    <cellStyle name="Normal 35 59" xfId="5347"/>
    <cellStyle name="Normal 35 59 2" xfId="10362"/>
    <cellStyle name="Normal 35 59_Previous P&amp;L" xfId="13366"/>
    <cellStyle name="Normal 35 6" xfId="5348"/>
    <cellStyle name="Normal 35 6 2" xfId="10363"/>
    <cellStyle name="Normal 35 6_Previous P&amp;L" xfId="15007"/>
    <cellStyle name="Normal 35 60" xfId="5349"/>
    <cellStyle name="Normal 35 60 2" xfId="10364"/>
    <cellStyle name="Normal 35 60_Previous P&amp;L" xfId="15507"/>
    <cellStyle name="Normal 35 61" xfId="5350"/>
    <cellStyle name="Normal 35 61 2" xfId="10365"/>
    <cellStyle name="Normal 35 61_Previous P&amp;L" xfId="13326"/>
    <cellStyle name="Normal 35 62" xfId="5351"/>
    <cellStyle name="Normal 35 62 2" xfId="10366"/>
    <cellStyle name="Normal 35 62_Previous P&amp;L" xfId="16471"/>
    <cellStyle name="Normal 35 63" xfId="5352"/>
    <cellStyle name="Normal 35 63 2" xfId="10367"/>
    <cellStyle name="Normal 35 63_Previous P&amp;L" xfId="14556"/>
    <cellStyle name="Normal 35 64" xfId="5353"/>
    <cellStyle name="Normal 35 64 2" xfId="10368"/>
    <cellStyle name="Normal 35 64_Previous P&amp;L" xfId="14099"/>
    <cellStyle name="Normal 35 65" xfId="5354"/>
    <cellStyle name="Normal 35 65 2" xfId="10369"/>
    <cellStyle name="Normal 35 65_Previous P&amp;L" xfId="14603"/>
    <cellStyle name="Normal 35 66" xfId="5355"/>
    <cellStyle name="Normal 35 66 2" xfId="10370"/>
    <cellStyle name="Normal 35 66_Previous P&amp;L" xfId="14487"/>
    <cellStyle name="Normal 35 67" xfId="5356"/>
    <cellStyle name="Normal 35 67 2" xfId="10371"/>
    <cellStyle name="Normal 35 67_Previous P&amp;L" xfId="14176"/>
    <cellStyle name="Normal 35 68" xfId="5357"/>
    <cellStyle name="Normal 35 68 2" xfId="10372"/>
    <cellStyle name="Normal 35 68_Previous P&amp;L" xfId="15574"/>
    <cellStyle name="Normal 35 69" xfId="5358"/>
    <cellStyle name="Normal 35 69 2" xfId="10373"/>
    <cellStyle name="Normal 35 69_Previous P&amp;L" xfId="17693"/>
    <cellStyle name="Normal 35 7" xfId="5359"/>
    <cellStyle name="Normal 35 7 2" xfId="10374"/>
    <cellStyle name="Normal 35 7_Previous P&amp;L" xfId="15345"/>
    <cellStyle name="Normal 35 70" xfId="5360"/>
    <cellStyle name="Normal 35 70 2" xfId="10375"/>
    <cellStyle name="Normal 35 70_Previous P&amp;L" xfId="14009"/>
    <cellStyle name="Normal 35 71" xfId="5361"/>
    <cellStyle name="Normal 35 71 2" xfId="10376"/>
    <cellStyle name="Normal 35 71_Previous P&amp;L" xfId="17046"/>
    <cellStyle name="Normal 35 72" xfId="5362"/>
    <cellStyle name="Normal 35 72 2" xfId="10377"/>
    <cellStyle name="Normal 35 72_Previous P&amp;L" xfId="14559"/>
    <cellStyle name="Normal 35 73" xfId="10378"/>
    <cellStyle name="Normal 35 8" xfId="5363"/>
    <cellStyle name="Normal 35 8 2" xfId="10379"/>
    <cellStyle name="Normal 35 8_Previous P&amp;L" xfId="17288"/>
    <cellStyle name="Normal 35 9" xfId="5364"/>
    <cellStyle name="Normal 35 9 2" xfId="10380"/>
    <cellStyle name="Normal 35 9_Previous P&amp;L" xfId="14259"/>
    <cellStyle name="Normal 35_Previous P&amp;L" xfId="14789"/>
    <cellStyle name="Normal 36" xfId="61"/>
    <cellStyle name="Normal 36 10" xfId="5365"/>
    <cellStyle name="Normal 36 10 2" xfId="10381"/>
    <cellStyle name="Normal 36 10_Previous P&amp;L" xfId="16870"/>
    <cellStyle name="Normal 36 11" xfId="5366"/>
    <cellStyle name="Normal 36 11 2" xfId="10382"/>
    <cellStyle name="Normal 36 11_Previous P&amp;L" xfId="17795"/>
    <cellStyle name="Normal 36 12" xfId="5367"/>
    <cellStyle name="Normal 36 12 2" xfId="10383"/>
    <cellStyle name="Normal 36 12_Previous P&amp;L" xfId="16798"/>
    <cellStyle name="Normal 36 13" xfId="5368"/>
    <cellStyle name="Normal 36 13 2" xfId="10384"/>
    <cellStyle name="Normal 36 13_Previous P&amp;L" xfId="12599"/>
    <cellStyle name="Normal 36 14" xfId="5369"/>
    <cellStyle name="Normal 36 14 2" xfId="10385"/>
    <cellStyle name="Normal 36 14_Previous P&amp;L" xfId="15014"/>
    <cellStyle name="Normal 36 15" xfId="5370"/>
    <cellStyle name="Normal 36 15 2" xfId="10386"/>
    <cellStyle name="Normal 36 15_Previous P&amp;L" xfId="15735"/>
    <cellStyle name="Normal 36 16" xfId="5371"/>
    <cellStyle name="Normal 36 16 2" xfId="10387"/>
    <cellStyle name="Normal 36 16_Previous P&amp;L" xfId="13655"/>
    <cellStyle name="Normal 36 17" xfId="5372"/>
    <cellStyle name="Normal 36 17 2" xfId="10388"/>
    <cellStyle name="Normal 36 17_Previous P&amp;L" xfId="17099"/>
    <cellStyle name="Normal 36 18" xfId="5373"/>
    <cellStyle name="Normal 36 18 2" xfId="10389"/>
    <cellStyle name="Normal 36 18_Previous P&amp;L" xfId="14607"/>
    <cellStyle name="Normal 36 19" xfId="5374"/>
    <cellStyle name="Normal 36 19 2" xfId="10390"/>
    <cellStyle name="Normal 36 19_Previous P&amp;L" xfId="12505"/>
    <cellStyle name="Normal 36 2" xfId="5375"/>
    <cellStyle name="Normal 36 2 2" xfId="10391"/>
    <cellStyle name="Normal 36 2_Previous P&amp;L" xfId="13529"/>
    <cellStyle name="Normal 36 20" xfId="5376"/>
    <cellStyle name="Normal 36 20 2" xfId="10392"/>
    <cellStyle name="Normal 36 20_Previous P&amp;L" xfId="15332"/>
    <cellStyle name="Normal 36 21" xfId="5377"/>
    <cellStyle name="Normal 36 21 2" xfId="10393"/>
    <cellStyle name="Normal 36 21_Previous P&amp;L" xfId="17717"/>
    <cellStyle name="Normal 36 22" xfId="5378"/>
    <cellStyle name="Normal 36 22 2" xfId="10394"/>
    <cellStyle name="Normal 36 22_Previous P&amp;L" xfId="14126"/>
    <cellStyle name="Normal 36 23" xfId="5379"/>
    <cellStyle name="Normal 36 23 2" xfId="10395"/>
    <cellStyle name="Normal 36 23_Previous P&amp;L" xfId="14833"/>
    <cellStyle name="Normal 36 24" xfId="5380"/>
    <cellStyle name="Normal 36 24 2" xfId="10396"/>
    <cellStyle name="Normal 36 24_Previous P&amp;L" xfId="14384"/>
    <cellStyle name="Normal 36 25" xfId="5381"/>
    <cellStyle name="Normal 36 25 2" xfId="10397"/>
    <cellStyle name="Normal 36 25_Previous P&amp;L" xfId="16031"/>
    <cellStyle name="Normal 36 26" xfId="5382"/>
    <cellStyle name="Normal 36 26 2" xfId="10398"/>
    <cellStyle name="Normal 36 26_Previous P&amp;L" xfId="13181"/>
    <cellStyle name="Normal 36 27" xfId="5383"/>
    <cellStyle name="Normal 36 27 2" xfId="10399"/>
    <cellStyle name="Normal 36 27_Previous P&amp;L" xfId="14030"/>
    <cellStyle name="Normal 36 28" xfId="5384"/>
    <cellStyle name="Normal 36 28 2" xfId="10400"/>
    <cellStyle name="Normal 36 28_Previous P&amp;L" xfId="17463"/>
    <cellStyle name="Normal 36 29" xfId="5385"/>
    <cellStyle name="Normal 36 29 2" xfId="10401"/>
    <cellStyle name="Normal 36 29_Previous P&amp;L" xfId="17136"/>
    <cellStyle name="Normal 36 3" xfId="5386"/>
    <cellStyle name="Normal 36 3 2" xfId="10402"/>
    <cellStyle name="Normal 36 3_Previous P&amp;L" xfId="15800"/>
    <cellStyle name="Normal 36 30" xfId="5387"/>
    <cellStyle name="Normal 36 30 2" xfId="10403"/>
    <cellStyle name="Normal 36 30_Previous P&amp;L" xfId="16607"/>
    <cellStyle name="Normal 36 31" xfId="5388"/>
    <cellStyle name="Normal 36 31 2" xfId="10404"/>
    <cellStyle name="Normal 36 31_Previous P&amp;L" xfId="14713"/>
    <cellStyle name="Normal 36 32" xfId="5389"/>
    <cellStyle name="Normal 36 32 2" xfId="10405"/>
    <cellStyle name="Normal 36 32_Previous P&amp;L" xfId="14312"/>
    <cellStyle name="Normal 36 33" xfId="5390"/>
    <cellStyle name="Normal 36 33 2" xfId="10406"/>
    <cellStyle name="Normal 36 33_Previous P&amp;L" xfId="13361"/>
    <cellStyle name="Normal 36 34" xfId="5391"/>
    <cellStyle name="Normal 36 34 2" xfId="10407"/>
    <cellStyle name="Normal 36 34_Previous P&amp;L" xfId="14991"/>
    <cellStyle name="Normal 36 35" xfId="5392"/>
    <cellStyle name="Normal 36 35 2" xfId="10408"/>
    <cellStyle name="Normal 36 35_Previous P&amp;L" xfId="17874"/>
    <cellStyle name="Normal 36 36" xfId="5393"/>
    <cellStyle name="Normal 36 36 2" xfId="10409"/>
    <cellStyle name="Normal 36 36_Previous P&amp;L" xfId="16461"/>
    <cellStyle name="Normal 36 37" xfId="5394"/>
    <cellStyle name="Normal 36 37 2" xfId="10410"/>
    <cellStyle name="Normal 36 37_Previous P&amp;L" xfId="13967"/>
    <cellStyle name="Normal 36 38" xfId="5395"/>
    <cellStyle name="Normal 36 38 2" xfId="10411"/>
    <cellStyle name="Normal 36 38_Previous P&amp;L" xfId="13717"/>
    <cellStyle name="Normal 36 39" xfId="5396"/>
    <cellStyle name="Normal 36 39 2" xfId="10412"/>
    <cellStyle name="Normal 36 39_Previous P&amp;L" xfId="15487"/>
    <cellStyle name="Normal 36 4" xfId="5397"/>
    <cellStyle name="Normal 36 4 2" xfId="10413"/>
    <cellStyle name="Normal 36 4_Previous P&amp;L" xfId="17756"/>
    <cellStyle name="Normal 36 40" xfId="5398"/>
    <cellStyle name="Normal 36 40 2" xfId="10414"/>
    <cellStyle name="Normal 36 40_Previous P&amp;L" xfId="12232"/>
    <cellStyle name="Normal 36 41" xfId="5399"/>
    <cellStyle name="Normal 36 41 2" xfId="10415"/>
    <cellStyle name="Normal 36 41_Previous P&amp;L" xfId="16211"/>
    <cellStyle name="Normal 36 42" xfId="5400"/>
    <cellStyle name="Normal 36 42 2" xfId="10416"/>
    <cellStyle name="Normal 36 42_Previous P&amp;L" xfId="14576"/>
    <cellStyle name="Normal 36 43" xfId="5401"/>
    <cellStyle name="Normal 36 43 2" xfId="10417"/>
    <cellStyle name="Normal 36 43_Previous P&amp;L" xfId="17419"/>
    <cellStyle name="Normal 36 44" xfId="5402"/>
    <cellStyle name="Normal 36 44 2" xfId="10418"/>
    <cellStyle name="Normal 36 44_Previous P&amp;L" xfId="16802"/>
    <cellStyle name="Normal 36 45" xfId="5403"/>
    <cellStyle name="Normal 36 45 2" xfId="10419"/>
    <cellStyle name="Normal 36 45_Previous P&amp;L" xfId="16587"/>
    <cellStyle name="Normal 36 46" xfId="5404"/>
    <cellStyle name="Normal 36 46 2" xfId="10420"/>
    <cellStyle name="Normal 36 46_Previous P&amp;L" xfId="15498"/>
    <cellStyle name="Normal 36 47" xfId="5405"/>
    <cellStyle name="Normal 36 47 2" xfId="10421"/>
    <cellStyle name="Normal 36 47_Previous P&amp;L" xfId="15247"/>
    <cellStyle name="Normal 36 48" xfId="5406"/>
    <cellStyle name="Normal 36 48 2" xfId="10422"/>
    <cellStyle name="Normal 36 48_Previous P&amp;L" xfId="14522"/>
    <cellStyle name="Normal 36 49" xfId="5407"/>
    <cellStyle name="Normal 36 49 2" xfId="10423"/>
    <cellStyle name="Normal 36 49_Previous P&amp;L" xfId="12311"/>
    <cellStyle name="Normal 36 5" xfId="5408"/>
    <cellStyle name="Normal 36 5 2" xfId="10424"/>
    <cellStyle name="Normal 36 5_Previous P&amp;L" xfId="14633"/>
    <cellStyle name="Normal 36 50" xfId="5409"/>
    <cellStyle name="Normal 36 50 2" xfId="10425"/>
    <cellStyle name="Normal 36 50_Previous P&amp;L" xfId="13886"/>
    <cellStyle name="Normal 36 51" xfId="5410"/>
    <cellStyle name="Normal 36 51 2" xfId="10426"/>
    <cellStyle name="Normal 36 51_Previous P&amp;L" xfId="14840"/>
    <cellStyle name="Normal 36 52" xfId="5411"/>
    <cellStyle name="Normal 36 52 2" xfId="10427"/>
    <cellStyle name="Normal 36 52_Previous P&amp;L" xfId="16986"/>
    <cellStyle name="Normal 36 53" xfId="5412"/>
    <cellStyle name="Normal 36 53 2" xfId="10428"/>
    <cellStyle name="Normal 36 53_Previous P&amp;L" xfId="16689"/>
    <cellStyle name="Normal 36 54" xfId="5413"/>
    <cellStyle name="Normal 36 54 2" xfId="10429"/>
    <cellStyle name="Normal 36 54_Previous P&amp;L" xfId="16104"/>
    <cellStyle name="Normal 36 55" xfId="5414"/>
    <cellStyle name="Normal 36 55 2" xfId="10430"/>
    <cellStyle name="Normal 36 55_Previous P&amp;L" xfId="14534"/>
    <cellStyle name="Normal 36 56" xfId="5415"/>
    <cellStyle name="Normal 36 56 2" xfId="10431"/>
    <cellStyle name="Normal 36 56_Previous P&amp;L" xfId="16540"/>
    <cellStyle name="Normal 36 57" xfId="5416"/>
    <cellStyle name="Normal 36 57 2" xfId="10432"/>
    <cellStyle name="Normal 36 57_Previous P&amp;L" xfId="16375"/>
    <cellStyle name="Normal 36 58" xfId="5417"/>
    <cellStyle name="Normal 36 58 2" xfId="10433"/>
    <cellStyle name="Normal 36 58_Previous P&amp;L" xfId="13320"/>
    <cellStyle name="Normal 36 59" xfId="5418"/>
    <cellStyle name="Normal 36 59 2" xfId="10434"/>
    <cellStyle name="Normal 36 59_Previous P&amp;L" xfId="15968"/>
    <cellStyle name="Normal 36 6" xfId="5419"/>
    <cellStyle name="Normal 36 6 2" xfId="10435"/>
    <cellStyle name="Normal 36 6_Previous P&amp;L" xfId="15964"/>
    <cellStyle name="Normal 36 60" xfId="5420"/>
    <cellStyle name="Normal 36 60 2" xfId="10436"/>
    <cellStyle name="Normal 36 60_Previous P&amp;L" xfId="14450"/>
    <cellStyle name="Normal 36 61" xfId="5421"/>
    <cellStyle name="Normal 36 61 2" xfId="10437"/>
    <cellStyle name="Normal 36 61_Previous P&amp;L" xfId="16623"/>
    <cellStyle name="Normal 36 62" xfId="5422"/>
    <cellStyle name="Normal 36 62 2" xfId="10438"/>
    <cellStyle name="Normal 36 62_Previous P&amp;L" xfId="13944"/>
    <cellStyle name="Normal 36 63" xfId="5423"/>
    <cellStyle name="Normal 36 63 2" xfId="10439"/>
    <cellStyle name="Normal 36 63_Previous P&amp;L" xfId="14125"/>
    <cellStyle name="Normal 36 64" xfId="5424"/>
    <cellStyle name="Normal 36 64 2" xfId="10440"/>
    <cellStyle name="Normal 36 64_Previous P&amp;L" xfId="16544"/>
    <cellStyle name="Normal 36 65" xfId="5425"/>
    <cellStyle name="Normal 36 65 2" xfId="10441"/>
    <cellStyle name="Normal 36 65_Previous P&amp;L" xfId="15534"/>
    <cellStyle name="Normal 36 66" xfId="5426"/>
    <cellStyle name="Normal 36 66 2" xfId="10442"/>
    <cellStyle name="Normal 36 66_Previous P&amp;L" xfId="16464"/>
    <cellStyle name="Normal 36 67" xfId="5427"/>
    <cellStyle name="Normal 36 67 2" xfId="10443"/>
    <cellStyle name="Normal 36 67_Previous P&amp;L" xfId="14727"/>
    <cellStyle name="Normal 36 68" xfId="5428"/>
    <cellStyle name="Normal 36 68 2" xfId="10444"/>
    <cellStyle name="Normal 36 68_Previous P&amp;L" xfId="16005"/>
    <cellStyle name="Normal 36 69" xfId="5429"/>
    <cellStyle name="Normal 36 69 2" xfId="10445"/>
    <cellStyle name="Normal 36 69_Previous P&amp;L" xfId="15060"/>
    <cellStyle name="Normal 36 7" xfId="5430"/>
    <cellStyle name="Normal 36 7 2" xfId="10446"/>
    <cellStyle name="Normal 36 7_Previous P&amp;L" xfId="14414"/>
    <cellStyle name="Normal 36 70" xfId="5431"/>
    <cellStyle name="Normal 36 70 2" xfId="10447"/>
    <cellStyle name="Normal 36 70_Previous P&amp;L" xfId="14444"/>
    <cellStyle name="Normal 36 71" xfId="5432"/>
    <cellStyle name="Normal 36 71 2" xfId="10448"/>
    <cellStyle name="Normal 36 71_Previous P&amp;L" xfId="14979"/>
    <cellStyle name="Normal 36 72" xfId="5433"/>
    <cellStyle name="Normal 36 72 2" xfId="10449"/>
    <cellStyle name="Normal 36 72_Previous P&amp;L" xfId="14801"/>
    <cellStyle name="Normal 36 73" xfId="10450"/>
    <cellStyle name="Normal 36 8" xfId="5434"/>
    <cellStyle name="Normal 36 8 2" xfId="10451"/>
    <cellStyle name="Normal 36 8_Previous P&amp;L" xfId="13707"/>
    <cellStyle name="Normal 36 9" xfId="5435"/>
    <cellStyle name="Normal 36 9 2" xfId="10452"/>
    <cellStyle name="Normal 36 9_Previous P&amp;L" xfId="12520"/>
    <cellStyle name="Normal 36_Previous P&amp;L" xfId="17432"/>
    <cellStyle name="Normal 37" xfId="62"/>
    <cellStyle name="Normal 37 10" xfId="5436"/>
    <cellStyle name="Normal 37 10 2" xfId="10453"/>
    <cellStyle name="Normal 37 10_Previous P&amp;L" xfId="13854"/>
    <cellStyle name="Normal 37 11" xfId="5437"/>
    <cellStyle name="Normal 37 11 2" xfId="10454"/>
    <cellStyle name="Normal 37 11_Previous P&amp;L" xfId="16351"/>
    <cellStyle name="Normal 37 12" xfId="5438"/>
    <cellStyle name="Normal 37 12 2" xfId="10455"/>
    <cellStyle name="Normal 37 12_Previous P&amp;L" xfId="13807"/>
    <cellStyle name="Normal 37 13" xfId="5439"/>
    <cellStyle name="Normal 37 13 2" xfId="10456"/>
    <cellStyle name="Normal 37 13_Previous P&amp;L" xfId="13851"/>
    <cellStyle name="Normal 37 14" xfId="5440"/>
    <cellStyle name="Normal 37 14 2" xfId="10457"/>
    <cellStyle name="Normal 37 14_Previous P&amp;L" xfId="14955"/>
    <cellStyle name="Normal 37 15" xfId="5441"/>
    <cellStyle name="Normal 37 15 2" xfId="10458"/>
    <cellStyle name="Normal 37 15_Previous P&amp;L" xfId="14479"/>
    <cellStyle name="Normal 37 16" xfId="5442"/>
    <cellStyle name="Normal 37 16 2" xfId="10459"/>
    <cellStyle name="Normal 37 16_Previous P&amp;L" xfId="13828"/>
    <cellStyle name="Normal 37 17" xfId="5443"/>
    <cellStyle name="Normal 37 17 2" xfId="10460"/>
    <cellStyle name="Normal 37 17_Previous P&amp;L" xfId="14231"/>
    <cellStyle name="Normal 37 18" xfId="5444"/>
    <cellStyle name="Normal 37 18 2" xfId="10461"/>
    <cellStyle name="Normal 37 18_Previous P&amp;L" xfId="16668"/>
    <cellStyle name="Normal 37 19" xfId="5445"/>
    <cellStyle name="Normal 37 19 2" xfId="10462"/>
    <cellStyle name="Normal 37 19_Previous P&amp;L" xfId="14456"/>
    <cellStyle name="Normal 37 2" xfId="5446"/>
    <cellStyle name="Normal 37 2 2" xfId="10463"/>
    <cellStyle name="Normal 37 2_Previous P&amp;L" xfId="13897"/>
    <cellStyle name="Normal 37 20" xfId="5447"/>
    <cellStyle name="Normal 37 20 2" xfId="10464"/>
    <cellStyle name="Normal 37 20_Previous P&amp;L" xfId="14162"/>
    <cellStyle name="Normal 37 21" xfId="5448"/>
    <cellStyle name="Normal 37 21 2" xfId="10465"/>
    <cellStyle name="Normal 37 21_Previous P&amp;L" xfId="15349"/>
    <cellStyle name="Normal 37 22" xfId="5449"/>
    <cellStyle name="Normal 37 22 2" xfId="10466"/>
    <cellStyle name="Normal 37 22_Previous P&amp;L" xfId="17332"/>
    <cellStyle name="Normal 37 23" xfId="5450"/>
    <cellStyle name="Normal 37 23 2" xfId="10467"/>
    <cellStyle name="Normal 37 23_Previous P&amp;L" xfId="17015"/>
    <cellStyle name="Normal 37 24" xfId="5451"/>
    <cellStyle name="Normal 37 24 2" xfId="10468"/>
    <cellStyle name="Normal 37 24_Previous P&amp;L" xfId="13665"/>
    <cellStyle name="Normal 37 25" xfId="5452"/>
    <cellStyle name="Normal 37 25 2" xfId="10469"/>
    <cellStyle name="Normal 37 25_Previous P&amp;L" xfId="13421"/>
    <cellStyle name="Normal 37 26" xfId="5453"/>
    <cellStyle name="Normal 37 26 2" xfId="10470"/>
    <cellStyle name="Normal 37 26_Previous P&amp;L" xfId="17161"/>
    <cellStyle name="Normal 37 27" xfId="5454"/>
    <cellStyle name="Normal 37 27 2" xfId="10471"/>
    <cellStyle name="Normal 37 27_Previous P&amp;L" xfId="17875"/>
    <cellStyle name="Normal 37 28" xfId="5455"/>
    <cellStyle name="Normal 37 28 2" xfId="10472"/>
    <cellStyle name="Normal 37 28_Previous P&amp;L" xfId="12242"/>
    <cellStyle name="Normal 37 29" xfId="5456"/>
    <cellStyle name="Normal 37 29 2" xfId="10473"/>
    <cellStyle name="Normal 37 29_Previous P&amp;L" xfId="13434"/>
    <cellStyle name="Normal 37 3" xfId="5457"/>
    <cellStyle name="Normal 37 3 2" xfId="10474"/>
    <cellStyle name="Normal 37 3_Previous P&amp;L" xfId="17703"/>
    <cellStyle name="Normal 37 30" xfId="5458"/>
    <cellStyle name="Normal 37 30 2" xfId="10475"/>
    <cellStyle name="Normal 37 30_Previous P&amp;L" xfId="13978"/>
    <cellStyle name="Normal 37 31" xfId="5459"/>
    <cellStyle name="Normal 37 31 2" xfId="10476"/>
    <cellStyle name="Normal 37 31_Previous P&amp;L" xfId="15849"/>
    <cellStyle name="Normal 37 32" xfId="5460"/>
    <cellStyle name="Normal 37 32 2" xfId="10477"/>
    <cellStyle name="Normal 37 32_Previous P&amp;L" xfId="14197"/>
    <cellStyle name="Normal 37 33" xfId="5461"/>
    <cellStyle name="Normal 37 33 2" xfId="10478"/>
    <cellStyle name="Normal 37 33_Previous P&amp;L" xfId="16305"/>
    <cellStyle name="Normal 37 34" xfId="5462"/>
    <cellStyle name="Normal 37 34 2" xfId="10479"/>
    <cellStyle name="Normal 37 34_Previous P&amp;L" xfId="13515"/>
    <cellStyle name="Normal 37 35" xfId="5463"/>
    <cellStyle name="Normal 37 35 2" xfId="10480"/>
    <cellStyle name="Normal 37 35_Previous P&amp;L" xfId="15400"/>
    <cellStyle name="Normal 37 36" xfId="5464"/>
    <cellStyle name="Normal 37 36 2" xfId="10481"/>
    <cellStyle name="Normal 37 36_Previous P&amp;L" xfId="12679"/>
    <cellStyle name="Normal 37 37" xfId="5465"/>
    <cellStyle name="Normal 37 37 2" xfId="10482"/>
    <cellStyle name="Normal 37 37_Previous P&amp;L" xfId="16915"/>
    <cellStyle name="Normal 37 38" xfId="5466"/>
    <cellStyle name="Normal 37 38 2" xfId="10483"/>
    <cellStyle name="Normal 37 38_Previous P&amp;L" xfId="14041"/>
    <cellStyle name="Normal 37 39" xfId="5467"/>
    <cellStyle name="Normal 37 39 2" xfId="10484"/>
    <cellStyle name="Normal 37 39_Previous P&amp;L" xfId="13429"/>
    <cellStyle name="Normal 37 4" xfId="5468"/>
    <cellStyle name="Normal 37 4 2" xfId="10485"/>
    <cellStyle name="Normal 37 4_Previous P&amp;L" xfId="16961"/>
    <cellStyle name="Normal 37 40" xfId="5469"/>
    <cellStyle name="Normal 37 40 2" xfId="10486"/>
    <cellStyle name="Normal 37 40_Previous P&amp;L" xfId="16783"/>
    <cellStyle name="Normal 37 41" xfId="5470"/>
    <cellStyle name="Normal 37 41 2" xfId="10487"/>
    <cellStyle name="Normal 37 41_Previous P&amp;L" xfId="13271"/>
    <cellStyle name="Normal 37 42" xfId="5471"/>
    <cellStyle name="Normal 37 42 2" xfId="10488"/>
    <cellStyle name="Normal 37 42_Previous P&amp;L" xfId="16346"/>
    <cellStyle name="Normal 37 43" xfId="5472"/>
    <cellStyle name="Normal 37 43 2" xfId="10489"/>
    <cellStyle name="Normal 37 43_Previous P&amp;L" xfId="17107"/>
    <cellStyle name="Normal 37 44" xfId="5473"/>
    <cellStyle name="Normal 37 44 2" xfId="10490"/>
    <cellStyle name="Normal 37 44_Previous P&amp;L" xfId="13705"/>
    <cellStyle name="Normal 37 45" xfId="5474"/>
    <cellStyle name="Normal 37 45 2" xfId="10491"/>
    <cellStyle name="Normal 37 45_Previous P&amp;L" xfId="15999"/>
    <cellStyle name="Normal 37 46" xfId="5475"/>
    <cellStyle name="Normal 37 46 2" xfId="10492"/>
    <cellStyle name="Normal 37 46_Previous P&amp;L" xfId="14733"/>
    <cellStyle name="Normal 37 47" xfId="5476"/>
    <cellStyle name="Normal 37 47 2" xfId="10493"/>
    <cellStyle name="Normal 37 47_Previous P&amp;L" xfId="17444"/>
    <cellStyle name="Normal 37 48" xfId="5477"/>
    <cellStyle name="Normal 37 48 2" xfId="10494"/>
    <cellStyle name="Normal 37 48_Previous P&amp;L" xfId="15842"/>
    <cellStyle name="Normal 37 49" xfId="5478"/>
    <cellStyle name="Normal 37 49 2" xfId="10495"/>
    <cellStyle name="Normal 37 49_Previous P&amp;L" xfId="16358"/>
    <cellStyle name="Normal 37 5" xfId="5479"/>
    <cellStyle name="Normal 37 5 2" xfId="10496"/>
    <cellStyle name="Normal 37 5_Previous P&amp;L" xfId="17186"/>
    <cellStyle name="Normal 37 50" xfId="5480"/>
    <cellStyle name="Normal 37 50 2" xfId="10497"/>
    <cellStyle name="Normal 37 50_Previous P&amp;L" xfId="12331"/>
    <cellStyle name="Normal 37 51" xfId="5481"/>
    <cellStyle name="Normal 37 51 2" xfId="10498"/>
    <cellStyle name="Normal 37 51_Previous P&amp;L" xfId="14242"/>
    <cellStyle name="Normal 37 52" xfId="5482"/>
    <cellStyle name="Normal 37 52 2" xfId="10499"/>
    <cellStyle name="Normal 37 52_Previous P&amp;L" xfId="12980"/>
    <cellStyle name="Normal 37 53" xfId="5483"/>
    <cellStyle name="Normal 37 53 2" xfId="10500"/>
    <cellStyle name="Normal 37 53_Previous P&amp;L" xfId="16313"/>
    <cellStyle name="Normal 37 54" xfId="5484"/>
    <cellStyle name="Normal 37 54 2" xfId="10501"/>
    <cellStyle name="Normal 37 54_Previous P&amp;L" xfId="14089"/>
    <cellStyle name="Normal 37 55" xfId="5485"/>
    <cellStyle name="Normal 37 55 2" xfId="10502"/>
    <cellStyle name="Normal 37 55_Previous P&amp;L" xfId="16858"/>
    <cellStyle name="Normal 37 56" xfId="5486"/>
    <cellStyle name="Normal 37 56 2" xfId="10503"/>
    <cellStyle name="Normal 37 56_Previous P&amp;L" xfId="14668"/>
    <cellStyle name="Normal 37 57" xfId="5487"/>
    <cellStyle name="Normal 37 57 2" xfId="10504"/>
    <cellStyle name="Normal 37 57_Previous P&amp;L" xfId="14124"/>
    <cellStyle name="Normal 37 58" xfId="5488"/>
    <cellStyle name="Normal 37 58 2" xfId="10505"/>
    <cellStyle name="Normal 37 58_Previous P&amp;L" xfId="15614"/>
    <cellStyle name="Normal 37 59" xfId="5489"/>
    <cellStyle name="Normal 37 59 2" xfId="10506"/>
    <cellStyle name="Normal 37 59_Previous P&amp;L" xfId="16897"/>
    <cellStyle name="Normal 37 6" xfId="5490"/>
    <cellStyle name="Normal 37 6 2" xfId="10507"/>
    <cellStyle name="Normal 37 6_Previous P&amp;L" xfId="14747"/>
    <cellStyle name="Normal 37 60" xfId="5491"/>
    <cellStyle name="Normal 37 60 2" xfId="10508"/>
    <cellStyle name="Normal 37 60_Previous P&amp;L" xfId="17392"/>
    <cellStyle name="Normal 37 61" xfId="5492"/>
    <cellStyle name="Normal 37 61 2" xfId="10509"/>
    <cellStyle name="Normal 37 61_Previous P&amp;L" xfId="15181"/>
    <cellStyle name="Normal 37 62" xfId="5493"/>
    <cellStyle name="Normal 37 62 2" xfId="10510"/>
    <cellStyle name="Normal 37 62_Previous P&amp;L" xfId="15000"/>
    <cellStyle name="Normal 37 63" xfId="5494"/>
    <cellStyle name="Normal 37 63 2" xfId="10511"/>
    <cellStyle name="Normal 37 63_Previous P&amp;L" xfId="14281"/>
    <cellStyle name="Normal 37 64" xfId="5495"/>
    <cellStyle name="Normal 37 64 2" xfId="10512"/>
    <cellStyle name="Normal 37 64_Previous P&amp;L" xfId="15958"/>
    <cellStyle name="Normal 37 65" xfId="5496"/>
    <cellStyle name="Normal 37 65 2" xfId="10513"/>
    <cellStyle name="Normal 37 65_Previous P&amp;L" xfId="17627"/>
    <cellStyle name="Normal 37 66" xfId="5497"/>
    <cellStyle name="Normal 37 66 2" xfId="10514"/>
    <cellStyle name="Normal 37 66_Previous P&amp;L" xfId="16054"/>
    <cellStyle name="Normal 37 67" xfId="5498"/>
    <cellStyle name="Normal 37 67 2" xfId="10515"/>
    <cellStyle name="Normal 37 67_Previous P&amp;L" xfId="15172"/>
    <cellStyle name="Normal 37 68" xfId="5499"/>
    <cellStyle name="Normal 37 68 2" xfId="10516"/>
    <cellStyle name="Normal 37 68_Previous P&amp;L" xfId="17896"/>
    <cellStyle name="Normal 37 69" xfId="5500"/>
    <cellStyle name="Normal 37 69 2" xfId="10517"/>
    <cellStyle name="Normal 37 69_Previous P&amp;L" xfId="15459"/>
    <cellStyle name="Normal 37 7" xfId="5501"/>
    <cellStyle name="Normal 37 7 2" xfId="10518"/>
    <cellStyle name="Normal 37 7_Previous P&amp;L" xfId="14054"/>
    <cellStyle name="Normal 37 70" xfId="5502"/>
    <cellStyle name="Normal 37 70 2" xfId="10519"/>
    <cellStyle name="Normal 37 70_Previous P&amp;L" xfId="13293"/>
    <cellStyle name="Normal 37 71" xfId="5503"/>
    <cellStyle name="Normal 37 71 2" xfId="10520"/>
    <cellStyle name="Normal 37 71_Previous P&amp;L" xfId="16401"/>
    <cellStyle name="Normal 37 72" xfId="5504"/>
    <cellStyle name="Normal 37 72 2" xfId="10521"/>
    <cellStyle name="Normal 37 72_Previous P&amp;L" xfId="16743"/>
    <cellStyle name="Normal 37 73" xfId="10522"/>
    <cellStyle name="Normal 37 8" xfId="5505"/>
    <cellStyle name="Normal 37 8 2" xfId="10523"/>
    <cellStyle name="Normal 37 8_Previous P&amp;L" xfId="15814"/>
    <cellStyle name="Normal 37 9" xfId="5506"/>
    <cellStyle name="Normal 37 9 2" xfId="10524"/>
    <cellStyle name="Normal 37 9_Previous P&amp;L" xfId="16013"/>
    <cellStyle name="Normal 37_Previous P&amp;L" xfId="16224"/>
    <cellStyle name="Normal 38" xfId="63"/>
    <cellStyle name="Normal 38 10" xfId="5507"/>
    <cellStyle name="Normal 38 10 2" xfId="10525"/>
    <cellStyle name="Normal 38 10_Previous P&amp;L" xfId="14270"/>
    <cellStyle name="Normal 38 11" xfId="5508"/>
    <cellStyle name="Normal 38 11 2" xfId="10526"/>
    <cellStyle name="Normal 38 11_Previous P&amp;L" xfId="15396"/>
    <cellStyle name="Normal 38 12" xfId="5509"/>
    <cellStyle name="Normal 38 12 2" xfId="10527"/>
    <cellStyle name="Normal 38 12_Previous P&amp;L" xfId="15037"/>
    <cellStyle name="Normal 38 13" xfId="5510"/>
    <cellStyle name="Normal 38 13 2" xfId="10528"/>
    <cellStyle name="Normal 38 13_Previous P&amp;L" xfId="15974"/>
    <cellStyle name="Normal 38 14" xfId="5511"/>
    <cellStyle name="Normal 38 14 2" xfId="10529"/>
    <cellStyle name="Normal 38 14_Previous P&amp;L" xfId="13625"/>
    <cellStyle name="Normal 38 15" xfId="5512"/>
    <cellStyle name="Normal 38 15 2" xfId="10530"/>
    <cellStyle name="Normal 38 15_Previous P&amp;L" xfId="14466"/>
    <cellStyle name="Normal 38 16" xfId="5513"/>
    <cellStyle name="Normal 38 16 2" xfId="10531"/>
    <cellStyle name="Normal 38 16_Previous P&amp;L" xfId="13394"/>
    <cellStyle name="Normal 38 17" xfId="5514"/>
    <cellStyle name="Normal 38 17 2" xfId="10532"/>
    <cellStyle name="Normal 38 17_Previous P&amp;L" xfId="14005"/>
    <cellStyle name="Normal 38 18" xfId="5515"/>
    <cellStyle name="Normal 38 18 2" xfId="10533"/>
    <cellStyle name="Normal 38 18_Previous P&amp;L" xfId="12318"/>
    <cellStyle name="Normal 38 19" xfId="5516"/>
    <cellStyle name="Normal 38 19 2" xfId="10534"/>
    <cellStyle name="Normal 38 19_Previous P&amp;L" xfId="13817"/>
    <cellStyle name="Normal 38 2" xfId="5517"/>
    <cellStyle name="Normal 38 2 2" xfId="10535"/>
    <cellStyle name="Normal 38 2_Previous P&amp;L" xfId="13499"/>
    <cellStyle name="Normal 38 20" xfId="5518"/>
    <cellStyle name="Normal 38 20 2" xfId="10536"/>
    <cellStyle name="Normal 38 20_Previous P&amp;L" xfId="16011"/>
    <cellStyle name="Normal 38 21" xfId="5519"/>
    <cellStyle name="Normal 38 21 2" xfId="10537"/>
    <cellStyle name="Normal 38 21_Previous P&amp;L" xfId="13958"/>
    <cellStyle name="Normal 38 22" xfId="5520"/>
    <cellStyle name="Normal 38 22 2" xfId="10538"/>
    <cellStyle name="Normal 38 22_Previous P&amp;L" xfId="15656"/>
    <cellStyle name="Normal 38 23" xfId="5521"/>
    <cellStyle name="Normal 38 23 2" xfId="10539"/>
    <cellStyle name="Normal 38 23_Previous P&amp;L" xfId="14304"/>
    <cellStyle name="Normal 38 24" xfId="5522"/>
    <cellStyle name="Normal 38 24 2" xfId="10540"/>
    <cellStyle name="Normal 38 24_Previous P&amp;L" xfId="13889"/>
    <cellStyle name="Normal 38 25" xfId="5523"/>
    <cellStyle name="Normal 38 25 2" xfId="10541"/>
    <cellStyle name="Normal 38 25_Previous P&amp;L" xfId="17094"/>
    <cellStyle name="Normal 38 26" xfId="5524"/>
    <cellStyle name="Normal 38 26 2" xfId="10542"/>
    <cellStyle name="Normal 38 26_Previous P&amp;L" xfId="15222"/>
    <cellStyle name="Normal 38 27" xfId="5525"/>
    <cellStyle name="Normal 38 27 2" xfId="10543"/>
    <cellStyle name="Normal 38 27_Previous P&amp;L" xfId="15093"/>
    <cellStyle name="Normal 38 28" xfId="5526"/>
    <cellStyle name="Normal 38 28 2" xfId="10544"/>
    <cellStyle name="Normal 38 28_Previous P&amp;L" xfId="14428"/>
    <cellStyle name="Normal 38 29" xfId="5527"/>
    <cellStyle name="Normal 38 29 2" xfId="10545"/>
    <cellStyle name="Normal 38 29_Previous P&amp;L" xfId="17339"/>
    <cellStyle name="Normal 38 3" xfId="5528"/>
    <cellStyle name="Normal 38 3 2" xfId="10546"/>
    <cellStyle name="Normal 38 3_Previous P&amp;L" xfId="15856"/>
    <cellStyle name="Normal 38 30" xfId="5529"/>
    <cellStyle name="Normal 38 30 2" xfId="10547"/>
    <cellStyle name="Normal 38 30_Previous P&amp;L" xfId="15385"/>
    <cellStyle name="Normal 38 31" xfId="5530"/>
    <cellStyle name="Normal 38 31 2" xfId="10548"/>
    <cellStyle name="Normal 38 31_Previous P&amp;L" xfId="16034"/>
    <cellStyle name="Normal 38 32" xfId="5531"/>
    <cellStyle name="Normal 38 32 2" xfId="10549"/>
    <cellStyle name="Normal 38 32_Previous P&amp;L" xfId="12899"/>
    <cellStyle name="Normal 38 33" xfId="5532"/>
    <cellStyle name="Normal 38 33 2" xfId="10550"/>
    <cellStyle name="Normal 38 33_Previous P&amp;L" xfId="14084"/>
    <cellStyle name="Normal 38 34" xfId="5533"/>
    <cellStyle name="Normal 38 34 2" xfId="10551"/>
    <cellStyle name="Normal 38 34_Previous P&amp;L" xfId="15983"/>
    <cellStyle name="Normal 38 35" xfId="5534"/>
    <cellStyle name="Normal 38 35 2" xfId="10552"/>
    <cellStyle name="Normal 38 35_Previous P&amp;L" xfId="15251"/>
    <cellStyle name="Normal 38 36" xfId="5535"/>
    <cellStyle name="Normal 38 36 2" xfId="10553"/>
    <cellStyle name="Normal 38 36_Previous P&amp;L" xfId="14057"/>
    <cellStyle name="Normal 38 37" xfId="5536"/>
    <cellStyle name="Normal 38 37 2" xfId="10554"/>
    <cellStyle name="Normal 38 37_Previous P&amp;L" xfId="17011"/>
    <cellStyle name="Normal 38 38" xfId="5537"/>
    <cellStyle name="Normal 38 38 2" xfId="10555"/>
    <cellStyle name="Normal 38 38_Previous P&amp;L" xfId="13649"/>
    <cellStyle name="Normal 38 39" xfId="5538"/>
    <cellStyle name="Normal 38 39 2" xfId="10556"/>
    <cellStyle name="Normal 38 39_Previous P&amp;L" xfId="16218"/>
    <cellStyle name="Normal 38 4" xfId="5539"/>
    <cellStyle name="Normal 38 4 2" xfId="10557"/>
    <cellStyle name="Normal 38 4_Previous P&amp;L" xfId="16789"/>
    <cellStyle name="Normal 38 40" xfId="5540"/>
    <cellStyle name="Normal 38 40 2" xfId="10558"/>
    <cellStyle name="Normal 38 40_Previous P&amp;L" xfId="13720"/>
    <cellStyle name="Normal 38 41" xfId="5541"/>
    <cellStyle name="Normal 38 41 2" xfId="10559"/>
    <cellStyle name="Normal 38 41_Previous P&amp;L" xfId="15750"/>
    <cellStyle name="Normal 38 42" xfId="5542"/>
    <cellStyle name="Normal 38 42 2" xfId="10560"/>
    <cellStyle name="Normal 38 42_Previous P&amp;L" xfId="15643"/>
    <cellStyle name="Normal 38 43" xfId="5543"/>
    <cellStyle name="Normal 38 43 2" xfId="10561"/>
    <cellStyle name="Normal 38 43_Previous P&amp;L" xfId="15436"/>
    <cellStyle name="Normal 38 44" xfId="5544"/>
    <cellStyle name="Normal 38 44 2" xfId="10562"/>
    <cellStyle name="Normal 38 44_Previous P&amp;L" xfId="15065"/>
    <cellStyle name="Normal 38 45" xfId="5545"/>
    <cellStyle name="Normal 38 45 2" xfId="10563"/>
    <cellStyle name="Normal 38 45_Previous P&amp;L" xfId="17516"/>
    <cellStyle name="Normal 38 46" xfId="5546"/>
    <cellStyle name="Normal 38 46 2" xfId="10564"/>
    <cellStyle name="Normal 38 46_Previous P&amp;L" xfId="17604"/>
    <cellStyle name="Normal 38 47" xfId="5547"/>
    <cellStyle name="Normal 38 47 2" xfId="10565"/>
    <cellStyle name="Normal 38 47_Previous P&amp;L" xfId="16021"/>
    <cellStyle name="Normal 38 48" xfId="5548"/>
    <cellStyle name="Normal 38 48 2" xfId="10566"/>
    <cellStyle name="Normal 38 48_Previous P&amp;L" xfId="14934"/>
    <cellStyle name="Normal 38 49" xfId="5549"/>
    <cellStyle name="Normal 38 49 2" xfId="10567"/>
    <cellStyle name="Normal 38 49_Previous P&amp;L" xfId="16366"/>
    <cellStyle name="Normal 38 5" xfId="5550"/>
    <cellStyle name="Normal 38 5 2" xfId="10568"/>
    <cellStyle name="Normal 38 5_Previous P&amp;L" xfId="13228"/>
    <cellStyle name="Normal 38 50" xfId="5551"/>
    <cellStyle name="Normal 38 50 2" xfId="10569"/>
    <cellStyle name="Normal 38 50_Previous P&amp;L" xfId="17735"/>
    <cellStyle name="Normal 38 51" xfId="5552"/>
    <cellStyle name="Normal 38 51 2" xfId="10570"/>
    <cellStyle name="Normal 38 51_Previous P&amp;L" xfId="13195"/>
    <cellStyle name="Normal 38 52" xfId="5553"/>
    <cellStyle name="Normal 38 52 2" xfId="10571"/>
    <cellStyle name="Normal 38 52_Previous P&amp;L" xfId="15187"/>
    <cellStyle name="Normal 38 53" xfId="5554"/>
    <cellStyle name="Normal 38 53 2" xfId="10572"/>
    <cellStyle name="Normal 38 53_Previous P&amp;L" xfId="16736"/>
    <cellStyle name="Normal 38 54" xfId="5555"/>
    <cellStyle name="Normal 38 54 2" xfId="10573"/>
    <cellStyle name="Normal 38 54_Previous P&amp;L" xfId="12334"/>
    <cellStyle name="Normal 38 55" xfId="5556"/>
    <cellStyle name="Normal 38 55 2" xfId="10574"/>
    <cellStyle name="Normal 38 55_Previous P&amp;L" xfId="17779"/>
    <cellStyle name="Normal 38 56" xfId="5557"/>
    <cellStyle name="Normal 38 56 2" xfId="10575"/>
    <cellStyle name="Normal 38 56_Previous P&amp;L" xfId="16727"/>
    <cellStyle name="Normal 38 57" xfId="5558"/>
    <cellStyle name="Normal 38 57 2" xfId="10576"/>
    <cellStyle name="Normal 38 57_Previous P&amp;L" xfId="16295"/>
    <cellStyle name="Normal 38 58" xfId="5559"/>
    <cellStyle name="Normal 38 58 2" xfId="10577"/>
    <cellStyle name="Normal 38 58_Previous P&amp;L" xfId="17876"/>
    <cellStyle name="Normal 38 59" xfId="5560"/>
    <cellStyle name="Normal 38 59 2" xfId="10578"/>
    <cellStyle name="Normal 38 59_Previous P&amp;L" xfId="14258"/>
    <cellStyle name="Normal 38 6" xfId="5561"/>
    <cellStyle name="Normal 38 6 2" xfId="10579"/>
    <cellStyle name="Normal 38 6_Previous P&amp;L" xfId="17796"/>
    <cellStyle name="Normal 38 60" xfId="5562"/>
    <cellStyle name="Normal 38 60 2" xfId="10580"/>
    <cellStyle name="Normal 38 60_Previous P&amp;L" xfId="13937"/>
    <cellStyle name="Normal 38 61" xfId="5563"/>
    <cellStyle name="Normal 38 61 2" xfId="10581"/>
    <cellStyle name="Normal 38 61_Previous P&amp;L" xfId="17366"/>
    <cellStyle name="Normal 38 62" xfId="5564"/>
    <cellStyle name="Normal 38 62 2" xfId="10582"/>
    <cellStyle name="Normal 38 62_Previous P&amp;L" xfId="13919"/>
    <cellStyle name="Normal 38 63" xfId="5565"/>
    <cellStyle name="Normal 38 63 2" xfId="10583"/>
    <cellStyle name="Normal 38 63_Previous P&amp;L" xfId="13702"/>
    <cellStyle name="Normal 38 64" xfId="5566"/>
    <cellStyle name="Normal 38 64 2" xfId="10584"/>
    <cellStyle name="Normal 38 64_Previous P&amp;L" xfId="15031"/>
    <cellStyle name="Normal 38 65" xfId="5567"/>
    <cellStyle name="Normal 38 65 2" xfId="10585"/>
    <cellStyle name="Normal 38 65_Previous P&amp;L" xfId="14777"/>
    <cellStyle name="Normal 38 66" xfId="5568"/>
    <cellStyle name="Normal 38 66 2" xfId="10586"/>
    <cellStyle name="Normal 38 66_Previous P&amp;L" xfId="14887"/>
    <cellStyle name="Normal 38 67" xfId="5569"/>
    <cellStyle name="Normal 38 67 2" xfId="10587"/>
    <cellStyle name="Normal 38 67_Previous P&amp;L" xfId="15660"/>
    <cellStyle name="Normal 38 68" xfId="5570"/>
    <cellStyle name="Normal 38 68 2" xfId="10588"/>
    <cellStyle name="Normal 38 68_Previous P&amp;L" xfId="13987"/>
    <cellStyle name="Normal 38 69" xfId="5571"/>
    <cellStyle name="Normal 38 69 2" xfId="10589"/>
    <cellStyle name="Normal 38 69_Previous P&amp;L" xfId="13697"/>
    <cellStyle name="Normal 38 7" xfId="5572"/>
    <cellStyle name="Normal 38 7 2" xfId="10590"/>
    <cellStyle name="Normal 38 7_Previous P&amp;L" xfId="14033"/>
    <cellStyle name="Normal 38 70" xfId="5573"/>
    <cellStyle name="Normal 38 70 2" xfId="10591"/>
    <cellStyle name="Normal 38 70_Previous P&amp;L" xfId="17718"/>
    <cellStyle name="Normal 38 71" xfId="5574"/>
    <cellStyle name="Normal 38 71 2" xfId="10592"/>
    <cellStyle name="Normal 38 71_Previous P&amp;L" xfId="14096"/>
    <cellStyle name="Normal 38 72" xfId="5575"/>
    <cellStyle name="Normal 38 72 2" xfId="10593"/>
    <cellStyle name="Normal 38 72_Previous P&amp;L" xfId="15734"/>
    <cellStyle name="Normal 38 73" xfId="10594"/>
    <cellStyle name="Normal 38 8" xfId="5576"/>
    <cellStyle name="Normal 38 8 2" xfId="10595"/>
    <cellStyle name="Normal 38 8_Previous P&amp;L" xfId="13335"/>
    <cellStyle name="Normal 38 9" xfId="5577"/>
    <cellStyle name="Normal 38 9 2" xfId="10596"/>
    <cellStyle name="Normal 38 9_Previous P&amp;L" xfId="17144"/>
    <cellStyle name="Normal 38_Previous P&amp;L" xfId="15139"/>
    <cellStyle name="Normal 39" xfId="64"/>
    <cellStyle name="Normal 39 10" xfId="5578"/>
    <cellStyle name="Normal 39 10 2" xfId="10597"/>
    <cellStyle name="Normal 39 10_Previous P&amp;L" xfId="14223"/>
    <cellStyle name="Normal 39 11" xfId="5579"/>
    <cellStyle name="Normal 39 11 2" xfId="10598"/>
    <cellStyle name="Normal 39 11_Previous P&amp;L" xfId="13254"/>
    <cellStyle name="Normal 39 12" xfId="5580"/>
    <cellStyle name="Normal 39 12 2" xfId="10599"/>
    <cellStyle name="Normal 39 12_Previous P&amp;L" xfId="15110"/>
    <cellStyle name="Normal 39 13" xfId="5581"/>
    <cellStyle name="Normal 39 13 2" xfId="10600"/>
    <cellStyle name="Normal 39 13_Previous P&amp;L" xfId="12282"/>
    <cellStyle name="Normal 39 14" xfId="5582"/>
    <cellStyle name="Normal 39 14 2" xfId="10601"/>
    <cellStyle name="Normal 39 14_Previous P&amp;L" xfId="12504"/>
    <cellStyle name="Normal 39 15" xfId="5583"/>
    <cellStyle name="Normal 39 15 2" xfId="10602"/>
    <cellStyle name="Normal 39 15_Previous P&amp;L" xfId="15301"/>
    <cellStyle name="Normal 39 16" xfId="5584"/>
    <cellStyle name="Normal 39 16 2" xfId="10603"/>
    <cellStyle name="Normal 39 16_Previous P&amp;L" xfId="17257"/>
    <cellStyle name="Normal 39 17" xfId="5585"/>
    <cellStyle name="Normal 39 17 2" xfId="10604"/>
    <cellStyle name="Normal 39 17_Previous P&amp;L" xfId="17404"/>
    <cellStyle name="Normal 39 18" xfId="5586"/>
    <cellStyle name="Normal 39 18 2" xfId="10605"/>
    <cellStyle name="Normal 39 18_Previous P&amp;L" xfId="16815"/>
    <cellStyle name="Normal 39 19" xfId="5587"/>
    <cellStyle name="Normal 39 19 2" xfId="10606"/>
    <cellStyle name="Normal 39 19_Previous P&amp;L" xfId="15994"/>
    <cellStyle name="Normal 39 2" xfId="5588"/>
    <cellStyle name="Normal 39 2 2" xfId="10607"/>
    <cellStyle name="Normal 39 2_Previous P&amp;L" xfId="14742"/>
    <cellStyle name="Normal 39 20" xfId="5589"/>
    <cellStyle name="Normal 39 20 2" xfId="10608"/>
    <cellStyle name="Normal 39 20_Previous P&amp;L" xfId="16954"/>
    <cellStyle name="Normal 39 21" xfId="5590"/>
    <cellStyle name="Normal 39 21 2" xfId="10609"/>
    <cellStyle name="Normal 39 21_Previous P&amp;L" xfId="14123"/>
    <cellStyle name="Normal 39 22" xfId="5591"/>
    <cellStyle name="Normal 39 22 2" xfId="10610"/>
    <cellStyle name="Normal 39 22_Previous P&amp;L" xfId="16249"/>
    <cellStyle name="Normal 39 23" xfId="5592"/>
    <cellStyle name="Normal 39 23 2" xfId="10611"/>
    <cellStyle name="Normal 39 23_Previous P&amp;L" xfId="14000"/>
    <cellStyle name="Normal 39 24" xfId="5593"/>
    <cellStyle name="Normal 39 24 2" xfId="10612"/>
    <cellStyle name="Normal 39 24_Previous P&amp;L" xfId="14467"/>
    <cellStyle name="Normal 39 25" xfId="5594"/>
    <cellStyle name="Normal 39 25 2" xfId="10613"/>
    <cellStyle name="Normal 39 25_Previous P&amp;L" xfId="16453"/>
    <cellStyle name="Normal 39 26" xfId="5595"/>
    <cellStyle name="Normal 39 26 2" xfId="10614"/>
    <cellStyle name="Normal 39 26_Previous P&amp;L" xfId="16591"/>
    <cellStyle name="Normal 39 27" xfId="5596"/>
    <cellStyle name="Normal 39 27 2" xfId="10615"/>
    <cellStyle name="Normal 39 27_Previous P&amp;L" xfId="13948"/>
    <cellStyle name="Normal 39 28" xfId="5597"/>
    <cellStyle name="Normal 39 28 2" xfId="10616"/>
    <cellStyle name="Normal 39 28_Previous P&amp;L" xfId="15715"/>
    <cellStyle name="Normal 39 29" xfId="5598"/>
    <cellStyle name="Normal 39 29 2" xfId="10617"/>
    <cellStyle name="Normal 39 29_Previous P&amp;L" xfId="17111"/>
    <cellStyle name="Normal 39 3" xfId="5599"/>
    <cellStyle name="Normal 39 3 2" xfId="10618"/>
    <cellStyle name="Normal 39 3_Previous P&amp;L" xfId="15550"/>
    <cellStyle name="Normal 39 30" xfId="5600"/>
    <cellStyle name="Normal 39 30 2" xfId="10619"/>
    <cellStyle name="Normal 39 30_Previous P&amp;L" xfId="13509"/>
    <cellStyle name="Normal 39 31" xfId="5601"/>
    <cellStyle name="Normal 39 31 2" xfId="10620"/>
    <cellStyle name="Normal 39 31_Previous P&amp;L" xfId="17564"/>
    <cellStyle name="Normal 39 32" xfId="5602"/>
    <cellStyle name="Normal 39 32 2" xfId="10621"/>
    <cellStyle name="Normal 39 32_Previous P&amp;L" xfId="13928"/>
    <cellStyle name="Normal 39 33" xfId="5603"/>
    <cellStyle name="Normal 39 33 2" xfId="10622"/>
    <cellStyle name="Normal 39 33_Previous P&amp;L" xfId="12577"/>
    <cellStyle name="Normal 39 34" xfId="5604"/>
    <cellStyle name="Normal 39 34 2" xfId="10623"/>
    <cellStyle name="Normal 39 34_Previous P&amp;L" xfId="16615"/>
    <cellStyle name="Normal 39 35" xfId="5605"/>
    <cellStyle name="Normal 39 35 2" xfId="10624"/>
    <cellStyle name="Normal 39 35_Previous P&amp;L" xfId="16661"/>
    <cellStyle name="Normal 39 36" xfId="5606"/>
    <cellStyle name="Normal 39 36 2" xfId="10625"/>
    <cellStyle name="Normal 39 36_Previous P&amp;L" xfId="17177"/>
    <cellStyle name="Normal 39 37" xfId="5607"/>
    <cellStyle name="Normal 39 37 2" xfId="10626"/>
    <cellStyle name="Normal 39 37_Previous P&amp;L" xfId="15451"/>
    <cellStyle name="Normal 39 38" xfId="5608"/>
    <cellStyle name="Normal 39 38 2" xfId="10627"/>
    <cellStyle name="Normal 39 38_Previous P&amp;L" xfId="15533"/>
    <cellStyle name="Normal 39 39" xfId="5609"/>
    <cellStyle name="Normal 39 39 2" xfId="10628"/>
    <cellStyle name="Normal 39 39_Previous P&amp;L" xfId="15779"/>
    <cellStyle name="Normal 39 4" xfId="5610"/>
    <cellStyle name="Normal 39 4 2" xfId="10629"/>
    <cellStyle name="Normal 39 4_Previous P&amp;L" xfId="16601"/>
    <cellStyle name="Normal 39 40" xfId="5611"/>
    <cellStyle name="Normal 39 40 2" xfId="10630"/>
    <cellStyle name="Normal 39 40_Previous P&amp;L" xfId="13091"/>
    <cellStyle name="Normal 39 41" xfId="5612"/>
    <cellStyle name="Normal 39 41 2" xfId="10631"/>
    <cellStyle name="Normal 39 41_Previous P&amp;L" xfId="13547"/>
    <cellStyle name="Normal 39 42" xfId="5613"/>
    <cellStyle name="Normal 39 42 2" xfId="10632"/>
    <cellStyle name="Normal 39 42_Previous P&amp;L" xfId="15795"/>
    <cellStyle name="Normal 39 43" xfId="5614"/>
    <cellStyle name="Normal 39 43 2" xfId="10633"/>
    <cellStyle name="Normal 39 43_Previous P&amp;L" xfId="15821"/>
    <cellStyle name="Normal 39 44" xfId="5615"/>
    <cellStyle name="Normal 39 44 2" xfId="10634"/>
    <cellStyle name="Normal 39 44_Previous P&amp;L" xfId="15902"/>
    <cellStyle name="Normal 39 45" xfId="5616"/>
    <cellStyle name="Normal 39 45 2" xfId="10635"/>
    <cellStyle name="Normal 39 45_Previous P&amp;L" xfId="16060"/>
    <cellStyle name="Normal 39 46" xfId="5617"/>
    <cellStyle name="Normal 39 46 2" xfId="10636"/>
    <cellStyle name="Normal 39 46_Previous P&amp;L" xfId="14599"/>
    <cellStyle name="Normal 39 47" xfId="5618"/>
    <cellStyle name="Normal 39 47 2" xfId="10637"/>
    <cellStyle name="Normal 39 47_Previous P&amp;L" xfId="13776"/>
    <cellStyle name="Normal 39 48" xfId="5619"/>
    <cellStyle name="Normal 39 48 2" xfId="10638"/>
    <cellStyle name="Normal 39 48_Previous P&amp;L" xfId="16496"/>
    <cellStyle name="Normal 39 49" xfId="5620"/>
    <cellStyle name="Normal 39 49 2" xfId="10639"/>
    <cellStyle name="Normal 39 49_Previous P&amp;L" xfId="13760"/>
    <cellStyle name="Normal 39 5" xfId="5621"/>
    <cellStyle name="Normal 39 5 2" xfId="10640"/>
    <cellStyle name="Normal 39 5_Previous P&amp;L" xfId="13823"/>
    <cellStyle name="Normal 39 50" xfId="5622"/>
    <cellStyle name="Normal 39 50 2" xfId="10641"/>
    <cellStyle name="Normal 39 50_Previous P&amp;L" xfId="17877"/>
    <cellStyle name="Normal 39 51" xfId="5623"/>
    <cellStyle name="Normal 39 51 2" xfId="10642"/>
    <cellStyle name="Normal 39 51_Previous P&amp;L" xfId="15892"/>
    <cellStyle name="Normal 39 52" xfId="5624"/>
    <cellStyle name="Normal 39 52 2" xfId="10643"/>
    <cellStyle name="Normal 39 52_Previous P&amp;L" xfId="16760"/>
    <cellStyle name="Normal 39 53" xfId="5625"/>
    <cellStyle name="Normal 39 53 2" xfId="10644"/>
    <cellStyle name="Normal 39 53_Previous P&amp;L" xfId="14357"/>
    <cellStyle name="Normal 39 54" xfId="5626"/>
    <cellStyle name="Normal 39 54 2" xfId="10645"/>
    <cellStyle name="Normal 39 54_Previous P&amp;L" xfId="14963"/>
    <cellStyle name="Normal 39 55" xfId="5627"/>
    <cellStyle name="Normal 39 55 2" xfId="10646"/>
    <cellStyle name="Normal 39 55_Previous P&amp;L" xfId="13608"/>
    <cellStyle name="Normal 39 56" xfId="5628"/>
    <cellStyle name="Normal 39 56 2" xfId="10647"/>
    <cellStyle name="Normal 39 56_Previous P&amp;L" xfId="16997"/>
    <cellStyle name="Normal 39 57" xfId="5629"/>
    <cellStyle name="Normal 39 57 2" xfId="10648"/>
    <cellStyle name="Normal 39 57_Previous P&amp;L" xfId="14521"/>
    <cellStyle name="Normal 39 58" xfId="5630"/>
    <cellStyle name="Normal 39 58 2" xfId="10649"/>
    <cellStyle name="Normal 39 58_Previous P&amp;L" xfId="15261"/>
    <cellStyle name="Normal 39 59" xfId="5631"/>
    <cellStyle name="Normal 39 59 2" xfId="10650"/>
    <cellStyle name="Normal 39 59_Previous P&amp;L" xfId="14626"/>
    <cellStyle name="Normal 39 6" xfId="5632"/>
    <cellStyle name="Normal 39 6 2" xfId="10651"/>
    <cellStyle name="Normal 39 6_Previous P&amp;L" xfId="14241"/>
    <cellStyle name="Normal 39 60" xfId="5633"/>
    <cellStyle name="Normal 39 60 2" xfId="10652"/>
    <cellStyle name="Normal 39 60_Previous P&amp;L" xfId="16098"/>
    <cellStyle name="Normal 39 61" xfId="5634"/>
    <cellStyle name="Normal 39 61 2" xfId="10653"/>
    <cellStyle name="Normal 39 61_Previous P&amp;L" xfId="17757"/>
    <cellStyle name="Normal 39 62" xfId="5635"/>
    <cellStyle name="Normal 39 62 2" xfId="10654"/>
    <cellStyle name="Normal 39 62_Previous P&amp;L" xfId="14431"/>
    <cellStyle name="Normal 39 63" xfId="5636"/>
    <cellStyle name="Normal 39 63 2" xfId="10655"/>
    <cellStyle name="Normal 39 63_Previous P&amp;L" xfId="14868"/>
    <cellStyle name="Normal 39 64" xfId="5637"/>
    <cellStyle name="Normal 39 64 2" xfId="10656"/>
    <cellStyle name="Normal 39 64_Previous P&amp;L" xfId="16958"/>
    <cellStyle name="Normal 39 65" xfId="5638"/>
    <cellStyle name="Normal 39 65 2" xfId="10657"/>
    <cellStyle name="Normal 39 65_Previous P&amp;L" xfId="16170"/>
    <cellStyle name="Normal 39 66" xfId="5639"/>
    <cellStyle name="Normal 39 66 2" xfId="10658"/>
    <cellStyle name="Normal 39 66_Previous P&amp;L" xfId="16521"/>
    <cellStyle name="Normal 39 67" xfId="5640"/>
    <cellStyle name="Normal 39 67 2" xfId="10659"/>
    <cellStyle name="Normal 39 67_Previous P&amp;L" xfId="13638"/>
    <cellStyle name="Normal 39 68" xfId="5641"/>
    <cellStyle name="Normal 39 68 2" xfId="10660"/>
    <cellStyle name="Normal 39 68_Previous P&amp;L" xfId="14008"/>
    <cellStyle name="Normal 39 69" xfId="5642"/>
    <cellStyle name="Normal 39 69 2" xfId="10661"/>
    <cellStyle name="Normal 39 69_Previous P&amp;L" xfId="15340"/>
    <cellStyle name="Normal 39 7" xfId="5643"/>
    <cellStyle name="Normal 39 7 2" xfId="10662"/>
    <cellStyle name="Normal 39 7_Previous P&amp;L" xfId="17449"/>
    <cellStyle name="Normal 39 70" xfId="5644"/>
    <cellStyle name="Normal 39 70 2" xfId="10663"/>
    <cellStyle name="Normal 39 70_Previous P&amp;L" xfId="17834"/>
    <cellStyle name="Normal 39 71" xfId="5645"/>
    <cellStyle name="Normal 39 71 2" xfId="10664"/>
    <cellStyle name="Normal 39 71_Previous P&amp;L" xfId="13399"/>
    <cellStyle name="Normal 39 72" xfId="5646"/>
    <cellStyle name="Normal 39 72 2" xfId="10665"/>
    <cellStyle name="Normal 39 72_Previous P&amp;L" xfId="17103"/>
    <cellStyle name="Normal 39 73" xfId="10666"/>
    <cellStyle name="Normal 39 8" xfId="5647"/>
    <cellStyle name="Normal 39 8 2" xfId="10667"/>
    <cellStyle name="Normal 39 8_Previous P&amp;L" xfId="14645"/>
    <cellStyle name="Normal 39 9" xfId="5648"/>
    <cellStyle name="Normal 39 9 2" xfId="10668"/>
    <cellStyle name="Normal 39 9_Previous P&amp;L" xfId="16678"/>
    <cellStyle name="Normal 39_Previous P&amp;L" xfId="15703"/>
    <cellStyle name="Normal 4" xfId="26"/>
    <cellStyle name="Normal 4 10" xfId="5649"/>
    <cellStyle name="Normal 4 10 2" xfId="10669"/>
    <cellStyle name="Normal 4 10_Previous P&amp;L" xfId="16818"/>
    <cellStyle name="Normal 4 11" xfId="5650"/>
    <cellStyle name="Normal 4 11 2" xfId="10670"/>
    <cellStyle name="Normal 4 11_Previous P&amp;L" xfId="13689"/>
    <cellStyle name="Normal 4 12" xfId="5651"/>
    <cellStyle name="Normal 4 12 2" xfId="10671"/>
    <cellStyle name="Normal 4 12_Previous P&amp;L" xfId="16180"/>
    <cellStyle name="Normal 4 13" xfId="5652"/>
    <cellStyle name="Normal 4 13 2" xfId="10672"/>
    <cellStyle name="Normal 4 13_Previous P&amp;L" xfId="16275"/>
    <cellStyle name="Normal 4 14" xfId="5653"/>
    <cellStyle name="Normal 4 14 2" xfId="10673"/>
    <cellStyle name="Normal 4 14_Previous P&amp;L" xfId="17704"/>
    <cellStyle name="Normal 4 15" xfId="5654"/>
    <cellStyle name="Normal 4 15 2" xfId="10674"/>
    <cellStyle name="Normal 4 15_Previous P&amp;L" xfId="16884"/>
    <cellStyle name="Normal 4 16" xfId="5655"/>
    <cellStyle name="Normal 4 16 2" xfId="10675"/>
    <cellStyle name="Normal 4 16_Previous P&amp;L" xfId="13744"/>
    <cellStyle name="Normal 4 17" xfId="5656"/>
    <cellStyle name="Normal 4 17 2" xfId="10676"/>
    <cellStyle name="Normal 4 17_Previous P&amp;L" xfId="16153"/>
    <cellStyle name="Normal 4 18" xfId="5657"/>
    <cellStyle name="Normal 4 18 2" xfId="10677"/>
    <cellStyle name="Normal 4 18_Previous P&amp;L" xfId="14691"/>
    <cellStyle name="Normal 4 19" xfId="5658"/>
    <cellStyle name="Normal 4 19 2" xfId="10678"/>
    <cellStyle name="Normal 4 19_Previous P&amp;L" xfId="15676"/>
    <cellStyle name="Normal 4 2" xfId="5659"/>
    <cellStyle name="Normal 4 2 10" xfId="5660"/>
    <cellStyle name="Normal 4 2 10 2" xfId="10679"/>
    <cellStyle name="Normal 4 2 10_Previous P&amp;L" xfId="13154"/>
    <cellStyle name="Normal 4 2 11" xfId="5661"/>
    <cellStyle name="Normal 4 2 11 2" xfId="10680"/>
    <cellStyle name="Normal 4 2 11_Previous P&amp;L" xfId="15331"/>
    <cellStyle name="Normal 4 2 12" xfId="5662"/>
    <cellStyle name="Normal 4 2 12 2" xfId="10681"/>
    <cellStyle name="Normal 4 2 12_Previous P&amp;L" xfId="17626"/>
    <cellStyle name="Normal 4 2 13" xfId="5663"/>
    <cellStyle name="Normal 4 2 13 2" xfId="10682"/>
    <cellStyle name="Normal 4 2 13_Previous P&amp;L" xfId="14349"/>
    <cellStyle name="Normal 4 2 14" xfId="5664"/>
    <cellStyle name="Normal 4 2 14 2" xfId="10683"/>
    <cellStyle name="Normal 4 2 14_Previous P&amp;L" xfId="16516"/>
    <cellStyle name="Normal 4 2 15" xfId="5665"/>
    <cellStyle name="Normal 4 2 15 2" xfId="10684"/>
    <cellStyle name="Normal 4 2 15_Previous P&amp;L" xfId="12976"/>
    <cellStyle name="Normal 4 2 16" xfId="5666"/>
    <cellStyle name="Normal 4 2 16 2" xfId="10685"/>
    <cellStyle name="Normal 4 2 16_Previous P&amp;L" xfId="17172"/>
    <cellStyle name="Normal 4 2 17" xfId="5667"/>
    <cellStyle name="Normal 4 2 17 2" xfId="10686"/>
    <cellStyle name="Normal 4 2 17_Previous P&amp;L" xfId="13242"/>
    <cellStyle name="Normal 4 2 18" xfId="5668"/>
    <cellStyle name="Normal 4 2 18 2" xfId="10687"/>
    <cellStyle name="Normal 4 2 18_Previous P&amp;L" xfId="17241"/>
    <cellStyle name="Normal 4 2 19" xfId="5669"/>
    <cellStyle name="Normal 4 2 19 2" xfId="10688"/>
    <cellStyle name="Normal 4 2 19_Previous P&amp;L" xfId="13652"/>
    <cellStyle name="Normal 4 2 2" xfId="5670"/>
    <cellStyle name="Normal 4 2 2 2" xfId="10689"/>
    <cellStyle name="Normal 4 2 2_Previous P&amp;L" xfId="13555"/>
    <cellStyle name="Normal 4 2 20" xfId="5671"/>
    <cellStyle name="Normal 4 2 20 2" xfId="10690"/>
    <cellStyle name="Normal 4 2 20_Previous P&amp;L" xfId="17407"/>
    <cellStyle name="Normal 4 2 21" xfId="5672"/>
    <cellStyle name="Normal 4 2 21 2" xfId="10691"/>
    <cellStyle name="Normal 4 2 21_Previous P&amp;L" xfId="17208"/>
    <cellStyle name="Normal 4 2 22" xfId="5673"/>
    <cellStyle name="Normal 4 2 22 2" xfId="10692"/>
    <cellStyle name="Normal 4 2 22_Previous P&amp;L" xfId="14697"/>
    <cellStyle name="Normal 4 2 23" xfId="5674"/>
    <cellStyle name="Normal 4 2 23 2" xfId="10693"/>
    <cellStyle name="Normal 4 2 23_Previous P&amp;L" xfId="15836"/>
    <cellStyle name="Normal 4 2 24" xfId="5675"/>
    <cellStyle name="Normal 4 2 24 2" xfId="10694"/>
    <cellStyle name="Normal 4 2 24_Previous P&amp;L" xfId="17542"/>
    <cellStyle name="Normal 4 2 25" xfId="5676"/>
    <cellStyle name="Normal 4 2 25 2" xfId="10695"/>
    <cellStyle name="Normal 4 2 25_Previous P&amp;L" xfId="13317"/>
    <cellStyle name="Normal 4 2 26" xfId="5677"/>
    <cellStyle name="Normal 4 2 26 2" xfId="10696"/>
    <cellStyle name="Normal 4 2 26_Previous P&amp;L" xfId="16335"/>
    <cellStyle name="Normal 4 2 27" xfId="5678"/>
    <cellStyle name="Normal 4 2 27 2" xfId="10697"/>
    <cellStyle name="Normal 4 2 27_Previous P&amp;L" xfId="12806"/>
    <cellStyle name="Normal 4 2 28" xfId="5679"/>
    <cellStyle name="Normal 4 2 28 2" xfId="10698"/>
    <cellStyle name="Normal 4 2 28_Previous P&amp;L" xfId="16675"/>
    <cellStyle name="Normal 4 2 29" xfId="5680"/>
    <cellStyle name="Normal 4 2 29 2" xfId="10699"/>
    <cellStyle name="Normal 4 2 29_Previous P&amp;L" xfId="17574"/>
    <cellStyle name="Normal 4 2 3" xfId="5681"/>
    <cellStyle name="Normal 4 2 3 2" xfId="10700"/>
    <cellStyle name="Normal 4 2 3_Previous P&amp;L" xfId="13624"/>
    <cellStyle name="Normal 4 2 30" xfId="5682"/>
    <cellStyle name="Normal 4 2 30 2" xfId="10701"/>
    <cellStyle name="Normal 4 2 30_Previous P&amp;L" xfId="14542"/>
    <cellStyle name="Normal 4 2 31" xfId="5683"/>
    <cellStyle name="Normal 4 2 31 2" xfId="10702"/>
    <cellStyle name="Normal 4 2 31_Previous P&amp;L" xfId="16717"/>
    <cellStyle name="Normal 4 2 32" xfId="5684"/>
    <cellStyle name="Normal 4 2 32 2" xfId="10703"/>
    <cellStyle name="Normal 4 2 32_Previous P&amp;L" xfId="17291"/>
    <cellStyle name="Normal 4 2 33" xfId="5685"/>
    <cellStyle name="Normal 4 2 33 2" xfId="10704"/>
    <cellStyle name="Normal 4 2 33_Previous P&amp;L" xfId="14652"/>
    <cellStyle name="Normal 4 2 34" xfId="5686"/>
    <cellStyle name="Normal 4 2 34 2" xfId="10705"/>
    <cellStyle name="Normal 4 2 34_Previous P&amp;L" xfId="15364"/>
    <cellStyle name="Normal 4 2 35" xfId="5687"/>
    <cellStyle name="Normal 4 2 35 2" xfId="10706"/>
    <cellStyle name="Normal 4 2 35_Previous P&amp;L" xfId="13095"/>
    <cellStyle name="Normal 4 2 36" xfId="5688"/>
    <cellStyle name="Normal 4 2 36 2" xfId="10707"/>
    <cellStyle name="Normal 4 2 36_Previous P&amp;L" xfId="16971"/>
    <cellStyle name="Normal 4 2 37" xfId="5689"/>
    <cellStyle name="Normal 4 2 37 2" xfId="10708"/>
    <cellStyle name="Normal 4 2 37_Previous P&amp;L" xfId="15311"/>
    <cellStyle name="Normal 4 2 38" xfId="5690"/>
    <cellStyle name="Normal 4 2 38 2" xfId="10709"/>
    <cellStyle name="Normal 4 2 38_Previous P&amp;L" xfId="15667"/>
    <cellStyle name="Normal 4 2 39" xfId="5691"/>
    <cellStyle name="Normal 4 2 39 2" xfId="10710"/>
    <cellStyle name="Normal 4 2 39_Previous P&amp;L" xfId="13577"/>
    <cellStyle name="Normal 4 2 4" xfId="5692"/>
    <cellStyle name="Normal 4 2 4 2" xfId="10711"/>
    <cellStyle name="Normal 4 2 4_Previous P&amp;L" xfId="14065"/>
    <cellStyle name="Normal 4 2 40" xfId="5693"/>
    <cellStyle name="Normal 4 2 40 2" xfId="10712"/>
    <cellStyle name="Normal 4 2 40_Previous P&amp;L" xfId="13325"/>
    <cellStyle name="Normal 4 2 41" xfId="5694"/>
    <cellStyle name="Normal 4 2 41 2" xfId="10713"/>
    <cellStyle name="Normal 4 2 41_Previous P&amp;L" xfId="13790"/>
    <cellStyle name="Normal 4 2 42" xfId="5695"/>
    <cellStyle name="Normal 4 2 42 2" xfId="10714"/>
    <cellStyle name="Normal 4 2 42_Previous P&amp;L" xfId="13201"/>
    <cellStyle name="Normal 4 2 43" xfId="5696"/>
    <cellStyle name="Normal 4 2 43 2" xfId="10715"/>
    <cellStyle name="Normal 4 2 43_Previous P&amp;L" xfId="17071"/>
    <cellStyle name="Normal 4 2 44" xfId="5697"/>
    <cellStyle name="Normal 4 2 44 2" xfId="10716"/>
    <cellStyle name="Normal 4 2 44_Previous P&amp;L" xfId="15573"/>
    <cellStyle name="Normal 4 2 45" xfId="5698"/>
    <cellStyle name="Normal 4 2 45 2" xfId="10717"/>
    <cellStyle name="Normal 4 2 45_Previous P&amp;L" xfId="14175"/>
    <cellStyle name="Normal 4 2 46" xfId="5699"/>
    <cellStyle name="Normal 4 2 46 2" xfId="10718"/>
    <cellStyle name="Normal 4 2 46_Previous P&amp;L" xfId="13724"/>
    <cellStyle name="Normal 4 2 47" xfId="5700"/>
    <cellStyle name="Normal 4 2 47 2" xfId="10719"/>
    <cellStyle name="Normal 4 2 47_Previous P&amp;L" xfId="17479"/>
    <cellStyle name="Normal 4 2 48" xfId="5701"/>
    <cellStyle name="Normal 4 2 48 2" xfId="10720"/>
    <cellStyle name="Normal 4 2 48_Previous P&amp;L" xfId="13234"/>
    <cellStyle name="Normal 4 2 49" xfId="5702"/>
    <cellStyle name="Normal 4 2 49 2" xfId="10721"/>
    <cellStyle name="Normal 4 2 49_Previous P&amp;L" xfId="17907"/>
    <cellStyle name="Normal 4 2 5" xfId="5703"/>
    <cellStyle name="Normal 4 2 5 2" xfId="10722"/>
    <cellStyle name="Normal 4 2 5_Previous P&amp;L" xfId="14218"/>
    <cellStyle name="Normal 4 2 50" xfId="5704"/>
    <cellStyle name="Normal 4 2 50 2" xfId="10723"/>
    <cellStyle name="Normal 4 2 50_Previous P&amp;L" xfId="14770"/>
    <cellStyle name="Normal 4 2 51" xfId="5705"/>
    <cellStyle name="Normal 4 2 51 2" xfId="10724"/>
    <cellStyle name="Normal 4 2 51_Previous P&amp;L" xfId="15910"/>
    <cellStyle name="Normal 4 2 52" xfId="5706"/>
    <cellStyle name="Normal 4 2 52 2" xfId="10725"/>
    <cellStyle name="Normal 4 2 52_Previous P&amp;L" xfId="14335"/>
    <cellStyle name="Normal 4 2 53" xfId="5707"/>
    <cellStyle name="Normal 4 2 53 2" xfId="10726"/>
    <cellStyle name="Normal 4 2 53_Previous P&amp;L" xfId="13643"/>
    <cellStyle name="Normal 4 2 54" xfId="5708"/>
    <cellStyle name="Normal 4 2 54 2" xfId="10727"/>
    <cellStyle name="Normal 4 2 54_Previous P&amp;L" xfId="14423"/>
    <cellStyle name="Normal 4 2 55" xfId="5709"/>
    <cellStyle name="Normal 4 2 55 2" xfId="10728"/>
    <cellStyle name="Normal 4 2 55_Previous P&amp;L" xfId="17694"/>
    <cellStyle name="Normal 4 2 56" xfId="5710"/>
    <cellStyle name="Normal 4 2 56 2" xfId="10729"/>
    <cellStyle name="Normal 4 2 56_Previous P&amp;L" xfId="14928"/>
    <cellStyle name="Normal 4 2 57" xfId="5711"/>
    <cellStyle name="Normal 4 2 57 2" xfId="10730"/>
    <cellStyle name="Normal 4 2 57_Previous P&amp;L" xfId="14346"/>
    <cellStyle name="Normal 4 2 58" xfId="5712"/>
    <cellStyle name="Normal 4 2 58 2" xfId="10731"/>
    <cellStyle name="Normal 4 2 58_Previous P&amp;L" xfId="16889"/>
    <cellStyle name="Normal 4 2 59" xfId="5713"/>
    <cellStyle name="Normal 4 2 59 2" xfId="10732"/>
    <cellStyle name="Normal 4 2 59_Previous P&amp;L" xfId="16924"/>
    <cellStyle name="Normal 4 2 6" xfId="5714"/>
    <cellStyle name="Normal 4 2 6 2" xfId="10733"/>
    <cellStyle name="Normal 4 2 6_Previous P&amp;L" xfId="15755"/>
    <cellStyle name="Normal 4 2 60" xfId="5715"/>
    <cellStyle name="Normal 4 2 60 2" xfId="10734"/>
    <cellStyle name="Normal 4 2 60_Previous P&amp;L" xfId="16208"/>
    <cellStyle name="Normal 4 2 61" xfId="5716"/>
    <cellStyle name="Normal 4 2 61 2" xfId="10735"/>
    <cellStyle name="Normal 4 2 61_Previous P&amp;L" xfId="12613"/>
    <cellStyle name="Normal 4 2 62" xfId="5717"/>
    <cellStyle name="Normal 4 2 62 2" xfId="10736"/>
    <cellStyle name="Normal 4 2 62_Previous P&amp;L" xfId="16393"/>
    <cellStyle name="Normal 4 2 63" xfId="5718"/>
    <cellStyle name="Normal 4 2 63 2" xfId="10737"/>
    <cellStyle name="Normal 4 2 63_Previous P&amp;L" xfId="17127"/>
    <cellStyle name="Normal 4 2 64" xfId="5719"/>
    <cellStyle name="Normal 4 2 64 2" xfId="10738"/>
    <cellStyle name="Normal 4 2 64_Previous P&amp;L" xfId="16978"/>
    <cellStyle name="Normal 4 2 65" xfId="5720"/>
    <cellStyle name="Normal 4 2 65 2" xfId="10739"/>
    <cellStyle name="Normal 4 2 65_Previous P&amp;L" xfId="13834"/>
    <cellStyle name="Normal 4 2 66" xfId="5721"/>
    <cellStyle name="Normal 4 2 66 2" xfId="10740"/>
    <cellStyle name="Normal 4 2 66_Previous P&amp;L" xfId="17227"/>
    <cellStyle name="Normal 4 2 67" xfId="5722"/>
    <cellStyle name="Normal 4 2 67 2" xfId="10741"/>
    <cellStyle name="Normal 4 2 67_Previous P&amp;L" xfId="13416"/>
    <cellStyle name="Normal 4 2 68" xfId="5723"/>
    <cellStyle name="Normal 4 2 68 2" xfId="10742"/>
    <cellStyle name="Normal 4 2 68_Previous P&amp;L" xfId="16304"/>
    <cellStyle name="Normal 4 2 69" xfId="5724"/>
    <cellStyle name="Normal 4 2 69 2" xfId="10743"/>
    <cellStyle name="Normal 4 2 69_Previous P&amp;L" xfId="16274"/>
    <cellStyle name="Normal 4 2 7" xfId="5725"/>
    <cellStyle name="Normal 4 2 7 2" xfId="10744"/>
    <cellStyle name="Normal 4 2 7_Previous P&amp;L" xfId="16033"/>
    <cellStyle name="Normal 4 2 70" xfId="5726"/>
    <cellStyle name="Normal 4 2 70 2" xfId="10745"/>
    <cellStyle name="Normal 4 2 70_Previous P&amp;L" xfId="15148"/>
    <cellStyle name="Normal 4 2 71" xfId="5727"/>
    <cellStyle name="Normal 4 2 71 2" xfId="10746"/>
    <cellStyle name="Normal 4 2 71_Previous P&amp;L" xfId="13380"/>
    <cellStyle name="Normal 4 2 72" xfId="5728"/>
    <cellStyle name="Normal 4 2 72 2" xfId="10747"/>
    <cellStyle name="Normal 4 2 72_Previous P&amp;L" xfId="13868"/>
    <cellStyle name="Normal 4 2 73" xfId="10748"/>
    <cellStyle name="Normal 4 2 8" xfId="5729"/>
    <cellStyle name="Normal 4 2 8 2" xfId="10749"/>
    <cellStyle name="Normal 4 2 8_Previous P&amp;L" xfId="17758"/>
    <cellStyle name="Normal 4 2 9" xfId="5730"/>
    <cellStyle name="Normal 4 2 9 2" xfId="10750"/>
    <cellStyle name="Normal 4 2 9_Previous P&amp;L" xfId="14122"/>
    <cellStyle name="Normal 4 2_Previous P&amp;L" xfId="16325"/>
    <cellStyle name="Normal 4 20" xfId="5731"/>
    <cellStyle name="Normal 4 20 2" xfId="10751"/>
    <cellStyle name="Normal 4 20_Previous P&amp;L" xfId="12678"/>
    <cellStyle name="Normal 4 21" xfId="5732"/>
    <cellStyle name="Normal 4 21 2" xfId="10752"/>
    <cellStyle name="Normal 4 21_Previous P&amp;L" xfId="12606"/>
    <cellStyle name="Normal 4 22" xfId="5733"/>
    <cellStyle name="Normal 4 22 2" xfId="10753"/>
    <cellStyle name="Normal 4 22_Previous P&amp;L" xfId="16217"/>
    <cellStyle name="Normal 4 23" xfId="5734"/>
    <cellStyle name="Normal 4 23 2" xfId="10754"/>
    <cellStyle name="Normal 4 23_Previous P&amp;L" xfId="13433"/>
    <cellStyle name="Normal 4 24" xfId="5735"/>
    <cellStyle name="Normal 4 24 2" xfId="10755"/>
    <cellStyle name="Normal 4 24_Previous P&amp;L" xfId="14240"/>
    <cellStyle name="Normal 4 25" xfId="5736"/>
    <cellStyle name="Normal 4 25 2" xfId="10756"/>
    <cellStyle name="Normal 4 25_Previous P&amp;L" xfId="16896"/>
    <cellStyle name="Normal 4 26" xfId="5737"/>
    <cellStyle name="Normal 4 26 2" xfId="10757"/>
    <cellStyle name="Normal 4 26_Previous P&amp;L" xfId="13752"/>
    <cellStyle name="Normal 4 27" xfId="5738"/>
    <cellStyle name="Normal 4 27 2" xfId="10758"/>
    <cellStyle name="Normal 4 27_Previous P&amp;L" xfId="13222"/>
    <cellStyle name="Normal 4 28" xfId="5739"/>
    <cellStyle name="Normal 4 28 2" xfId="10759"/>
    <cellStyle name="Normal 4 28_Previous P&amp;L" xfId="13806"/>
    <cellStyle name="Normal 4 29" xfId="5740"/>
    <cellStyle name="Normal 4 29 2" xfId="10760"/>
    <cellStyle name="Normal 4 29_Previous P&amp;L" xfId="16048"/>
    <cellStyle name="Normal 4 3" xfId="5741"/>
    <cellStyle name="Normal 4 3 2" xfId="10761"/>
    <cellStyle name="Normal 4 3_Previous P&amp;L" xfId="13385"/>
    <cellStyle name="Normal 4 30" xfId="5742"/>
    <cellStyle name="Normal 4 30 2" xfId="10762"/>
    <cellStyle name="Normal 4 30_Previous P&amp;L" xfId="13351"/>
    <cellStyle name="Normal 4 31" xfId="5743"/>
    <cellStyle name="Normal 4 31 2" xfId="10763"/>
    <cellStyle name="Normal 4 31_Previous P&amp;L" xfId="16357"/>
    <cellStyle name="Normal 4 32" xfId="5744"/>
    <cellStyle name="Normal 4 32 2" xfId="10764"/>
    <cellStyle name="Normal 4 32_Previous P&amp;L" xfId="16244"/>
    <cellStyle name="Normal 4 33" xfId="5745"/>
    <cellStyle name="Normal 4 33 2" xfId="10765"/>
    <cellStyle name="Normal 4 33_Previous P&amp;L" xfId="16953"/>
    <cellStyle name="Normal 4 34" xfId="5746"/>
    <cellStyle name="Normal 4 34 2" xfId="10766"/>
    <cellStyle name="Normal 4 34_Previous P&amp;L" xfId="17235"/>
    <cellStyle name="Normal 4 35" xfId="5747"/>
    <cellStyle name="Normal 4 35 2" xfId="10767"/>
    <cellStyle name="Normal 4 35_Previous P&amp;L" xfId="17093"/>
    <cellStyle name="Normal 4 36" xfId="5748"/>
    <cellStyle name="Normal 4 36 2" xfId="10768"/>
    <cellStyle name="Normal 4 36_Previous P&amp;L" xfId="13588"/>
    <cellStyle name="Normal 4 37" xfId="5749"/>
    <cellStyle name="Normal 4 37 2" xfId="10769"/>
    <cellStyle name="Normal 4 37_Previous P&amp;L" xfId="14886"/>
    <cellStyle name="Normal 4 38" xfId="5750"/>
    <cellStyle name="Normal 4 38 2" xfId="10770"/>
    <cellStyle name="Normal 4 38_Previous P&amp;L" xfId="13369"/>
    <cellStyle name="Normal 4 39" xfId="5751"/>
    <cellStyle name="Normal 4 39 2" xfId="10771"/>
    <cellStyle name="Normal 4 39_Previous P&amp;L" xfId="13194"/>
    <cellStyle name="Normal 4 4" xfId="5752"/>
    <cellStyle name="Normal 4 4 2" xfId="10772"/>
    <cellStyle name="Normal 4 4_Previous P&amp;L" xfId="16759"/>
    <cellStyle name="Normal 4 40" xfId="5753"/>
    <cellStyle name="Normal 4 40 2" xfId="10773"/>
    <cellStyle name="Normal 4 40_Previous P&amp;L" xfId="13877"/>
    <cellStyle name="Normal 4 41" xfId="5754"/>
    <cellStyle name="Normal 4 41 2" xfId="10774"/>
    <cellStyle name="Normal 4 41_Previous P&amp;L" xfId="16524"/>
    <cellStyle name="Normal 4 42" xfId="5755"/>
    <cellStyle name="Normal 4 42 2" xfId="10775"/>
    <cellStyle name="Normal 4 42_Previous P&amp;L" xfId="14016"/>
    <cellStyle name="Normal 4 43" xfId="5756"/>
    <cellStyle name="Normal 4 43 2" xfId="10776"/>
    <cellStyle name="Normal 4 43_Previous P&amp;L" xfId="15407"/>
    <cellStyle name="Normal 4 44" xfId="5757"/>
    <cellStyle name="Normal 4 44 2" xfId="10777"/>
    <cellStyle name="Normal 4 44_Previous P&amp;L" xfId="16553"/>
    <cellStyle name="Normal 4 45" xfId="5758"/>
    <cellStyle name="Normal 4 45 2" xfId="10778"/>
    <cellStyle name="Normal 4 45_Previous P&amp;L" xfId="16329"/>
    <cellStyle name="Normal 4 46" xfId="5759"/>
    <cellStyle name="Normal 4 46 2" xfId="10779"/>
    <cellStyle name="Normal 4 46_Previous P&amp;L" xfId="12326"/>
    <cellStyle name="Normal 4 47" xfId="5760"/>
    <cellStyle name="Normal 4 47 2" xfId="10780"/>
    <cellStyle name="Normal 4 47_Previous P&amp;L" xfId="17230"/>
    <cellStyle name="Normal 4 48" xfId="5761"/>
    <cellStyle name="Normal 4 48 2" xfId="10781"/>
    <cellStyle name="Normal 4 48_Previous P&amp;L" xfId="14958"/>
    <cellStyle name="Normal 4 49" xfId="5762"/>
    <cellStyle name="Normal 4 49 2" xfId="10782"/>
    <cellStyle name="Normal 4 49_Previous P&amp;L" xfId="13918"/>
    <cellStyle name="Normal 4 5" xfId="5763"/>
    <cellStyle name="Normal 4 5 2" xfId="10783"/>
    <cellStyle name="Normal 4 5_Previous P&amp;L" xfId="13286"/>
    <cellStyle name="Normal 4 50" xfId="5764"/>
    <cellStyle name="Normal 4 50 2" xfId="10784"/>
    <cellStyle name="Normal 4 50_Previous P&amp;L" xfId="16735"/>
    <cellStyle name="Normal 4 51" xfId="5765"/>
    <cellStyle name="Normal 4 51 2" xfId="10785"/>
    <cellStyle name="Normal 4 51_Previous P&amp;L" xfId="17736"/>
    <cellStyle name="Normal 4 52" xfId="5766"/>
    <cellStyle name="Normal 4 52 2" xfId="10786"/>
    <cellStyle name="Normal 4 52_Previous P&amp;L" xfId="14719"/>
    <cellStyle name="Normal 4 53" xfId="5767"/>
    <cellStyle name="Normal 4 53 2" xfId="10787"/>
    <cellStyle name="Normal 4 53_Previous P&amp;L" xfId="12281"/>
    <cellStyle name="Normal 4 54" xfId="5768"/>
    <cellStyle name="Normal 4 54 2" xfId="10788"/>
    <cellStyle name="Normal 4 54_Previous P&amp;L" xfId="16633"/>
    <cellStyle name="Normal 4 55" xfId="5769"/>
    <cellStyle name="Normal 4 55 2" xfId="10789"/>
    <cellStyle name="Normal 4 55_Previous P&amp;L" xfId="13462"/>
    <cellStyle name="Normal 4 56" xfId="5770"/>
    <cellStyle name="Normal 4 56 2" xfId="10790"/>
    <cellStyle name="Normal 4 56_Previous P&amp;L" xfId="14121"/>
    <cellStyle name="Normal 4 57" xfId="5771"/>
    <cellStyle name="Normal 4 57 2" xfId="10791"/>
    <cellStyle name="Normal 4 57_Previous P&amp;L" xfId="15280"/>
    <cellStyle name="Normal 4 58" xfId="5772"/>
    <cellStyle name="Normal 4 58 2" xfId="10792"/>
    <cellStyle name="Normal 4 58_Previous P&amp;L" xfId="17662"/>
    <cellStyle name="Normal 4 59" xfId="5773"/>
    <cellStyle name="Normal 4 59 2" xfId="10793"/>
    <cellStyle name="Normal 4 59_Previous P&amp;L" xfId="13955"/>
    <cellStyle name="Normal 4 6" xfId="5774"/>
    <cellStyle name="Normal 4 6 2" xfId="10794"/>
    <cellStyle name="Normal 4 6_Previous P&amp;L" xfId="14788"/>
    <cellStyle name="Normal 4 60" xfId="5775"/>
    <cellStyle name="Normal 4 60 2" xfId="10795"/>
    <cellStyle name="Normal 4 60_Previous P&amp;L" xfId="15399"/>
    <cellStyle name="Normal 4 61" xfId="5776"/>
    <cellStyle name="Normal 4 61 2" xfId="10796"/>
    <cellStyle name="Normal 4 61_Previous P&amp;L" xfId="16073"/>
    <cellStyle name="Normal 4 62" xfId="5777"/>
    <cellStyle name="Normal 4 62 2" xfId="10797"/>
    <cellStyle name="Normal 4 62_Previous P&amp;L" xfId="13530"/>
    <cellStyle name="Normal 4 63" xfId="5778"/>
    <cellStyle name="Normal 4 63 2" xfId="10798"/>
    <cellStyle name="Normal 4 63_Previous P&amp;L" xfId="13678"/>
    <cellStyle name="Normal 4 64" xfId="5779"/>
    <cellStyle name="Normal 4 64 2" xfId="10799"/>
    <cellStyle name="Normal 4 64_Previous P&amp;L" xfId="13477"/>
    <cellStyle name="Normal 4 65" xfId="5780"/>
    <cellStyle name="Normal 4 65 2" xfId="10800"/>
    <cellStyle name="Normal 4 65_Previous P&amp;L" xfId="12407"/>
    <cellStyle name="Normal 4 66" xfId="5781"/>
    <cellStyle name="Normal 4 66 2" xfId="10801"/>
    <cellStyle name="Normal 4 66_Previous P&amp;L" xfId="15549"/>
    <cellStyle name="Normal 4 67" xfId="5782"/>
    <cellStyle name="Normal 4 67 2" xfId="10802"/>
    <cellStyle name="Normal 4 67_Previous P&amp;L" xfId="14418"/>
    <cellStyle name="Normal 4 68" xfId="5783"/>
    <cellStyle name="Normal 4 68 2" xfId="10803"/>
    <cellStyle name="Normal 4 68_Previous P&amp;L" xfId="13245"/>
    <cellStyle name="Normal 4 69" xfId="5784"/>
    <cellStyle name="Normal 4 69 2" xfId="10804"/>
    <cellStyle name="Normal 4 69_Previous P&amp;L" xfId="15039"/>
    <cellStyle name="Normal 4 7" xfId="5785"/>
    <cellStyle name="Normal 4 7 2" xfId="10805"/>
    <cellStyle name="Normal 4 7_Previous P&amp;L" xfId="16590"/>
    <cellStyle name="Normal 4 70" xfId="5786"/>
    <cellStyle name="Normal 4 70 2" xfId="10806"/>
    <cellStyle name="Normal 4 70_Previous P&amp;L" xfId="17176"/>
    <cellStyle name="Normal 4 71" xfId="5787"/>
    <cellStyle name="Normal 4 71 2" xfId="10807"/>
    <cellStyle name="Normal 4 71_Previous P&amp;L" xfId="16058"/>
    <cellStyle name="Normal 4 72" xfId="5788"/>
    <cellStyle name="Normal 4 72 2" xfId="10808"/>
    <cellStyle name="Normal 4 72_Previous P&amp;L" xfId="16460"/>
    <cellStyle name="Normal 4 73" xfId="5789"/>
    <cellStyle name="Normal 4 73 2" xfId="10809"/>
    <cellStyle name="Normal 4 73_Previous P&amp;L" xfId="15355"/>
    <cellStyle name="Normal 4 74" xfId="10810"/>
    <cellStyle name="Normal 4 8" xfId="5790"/>
    <cellStyle name="Normal 4 8 2" xfId="10811"/>
    <cellStyle name="Normal 4 8_Previous P&amp;L" xfId="17328"/>
    <cellStyle name="Normal 4 9" xfId="5791"/>
    <cellStyle name="Normal 4 9 2" xfId="10812"/>
    <cellStyle name="Normal 4 9_Previous P&amp;L" xfId="13909"/>
    <cellStyle name="Normal 4_Previous P&amp;L" xfId="17410"/>
    <cellStyle name="Normal 40" xfId="65"/>
    <cellStyle name="Normal 40 10" xfId="5792"/>
    <cellStyle name="Normal 40 10 2" xfId="10813"/>
    <cellStyle name="Normal 40 10_Previous P&amp;L" xfId="12576"/>
    <cellStyle name="Normal 40 11" xfId="5793"/>
    <cellStyle name="Normal 40 11 2" xfId="10814"/>
    <cellStyle name="Normal 40 11_Previous P&amp;L" xfId="16486"/>
    <cellStyle name="Normal 40 12" xfId="5794"/>
    <cellStyle name="Normal 40 12 2" xfId="10815"/>
    <cellStyle name="Normal 40 12_Previous P&amp;L" xfId="15241"/>
    <cellStyle name="Normal 40 13" xfId="5795"/>
    <cellStyle name="Normal 40 13 2" xfId="10816"/>
    <cellStyle name="Normal 40 13_Previous P&amp;L" xfId="17170"/>
    <cellStyle name="Normal 40 14" xfId="5796"/>
    <cellStyle name="Normal 40 14 2" xfId="10817"/>
    <cellStyle name="Normal 40 14_Previous P&amp;L" xfId="15300"/>
    <cellStyle name="Normal 40 15" xfId="5797"/>
    <cellStyle name="Normal 40 15 2" xfId="10818"/>
    <cellStyle name="Normal 40 15_Previous P&amp;L" xfId="14558"/>
    <cellStyle name="Normal 40 16" xfId="5798"/>
    <cellStyle name="Normal 40 16 2" xfId="10819"/>
    <cellStyle name="Normal 40 16_Previous P&amp;L" xfId="13333"/>
    <cellStyle name="Normal 40 17" xfId="5799"/>
    <cellStyle name="Normal 40 17 2" xfId="10820"/>
    <cellStyle name="Normal 40 17_Previous P&amp;L" xfId="12310"/>
    <cellStyle name="Normal 40 18" xfId="5800"/>
    <cellStyle name="Normal 40 18 2" xfId="10821"/>
    <cellStyle name="Normal 40 18_Previous P&amp;L" xfId="13090"/>
    <cellStyle name="Normal 40 19" xfId="5801"/>
    <cellStyle name="Normal 40 19 2" xfId="10822"/>
    <cellStyle name="Normal 40 19_Previous P&amp;L" xfId="17878"/>
    <cellStyle name="Normal 40 2" xfId="5802"/>
    <cellStyle name="Normal 40 2 2" xfId="10823"/>
    <cellStyle name="Normal 40 2_Previous P&amp;L" xfId="17563"/>
    <cellStyle name="Normal 40 20" xfId="5803"/>
    <cellStyle name="Normal 40 20 2" xfId="10824"/>
    <cellStyle name="Normal 40 20_Previous P&amp;L" xfId="17327"/>
    <cellStyle name="Normal 40 21" xfId="5804"/>
    <cellStyle name="Normal 40 21 2" xfId="10825"/>
    <cellStyle name="Normal 40 21_Previous P&amp;L" xfId="14804"/>
    <cellStyle name="Normal 40 22" xfId="5805"/>
    <cellStyle name="Normal 40 22 2" xfId="10826"/>
    <cellStyle name="Normal 40 22_Previous P&amp;L" xfId="16112"/>
    <cellStyle name="Normal 40 23" xfId="5806"/>
    <cellStyle name="Normal 40 23 2" xfId="10827"/>
    <cellStyle name="Normal 40 23_Previous P&amp;L" xfId="14978"/>
    <cellStyle name="Normal 40 24" xfId="5807"/>
    <cellStyle name="Normal 40 24 2" xfId="10828"/>
    <cellStyle name="Normal 40 24_Previous P&amp;L" xfId="15097"/>
    <cellStyle name="Normal 40 25" xfId="5808"/>
    <cellStyle name="Normal 40 25 2" xfId="10829"/>
    <cellStyle name="Normal 40 25_Previous P&amp;L" xfId="15675"/>
    <cellStyle name="Normal 40 26" xfId="5809"/>
    <cellStyle name="Normal 40 26 2" xfId="10830"/>
    <cellStyle name="Normal 40 26_Previous P&amp;L" xfId="15218"/>
    <cellStyle name="Normal 40 27" xfId="5810"/>
    <cellStyle name="Normal 40 27 2" xfId="10831"/>
    <cellStyle name="Normal 40 27_Previous P&amp;L" xfId="14566"/>
    <cellStyle name="Normal 40 28" xfId="5811"/>
    <cellStyle name="Normal 40 28 2" xfId="10832"/>
    <cellStyle name="Normal 40 28_Previous P&amp;L" xfId="13701"/>
    <cellStyle name="Normal 40 29" xfId="5812"/>
    <cellStyle name="Normal 40 29 2" xfId="10833"/>
    <cellStyle name="Normal 40 29_Previous P&amp;L" xfId="13607"/>
    <cellStyle name="Normal 40 3" xfId="5813"/>
    <cellStyle name="Normal 40 3 2" xfId="10834"/>
    <cellStyle name="Normal 40 3_Previous P&amp;L" xfId="14726"/>
    <cellStyle name="Normal 40 30" xfId="5814"/>
    <cellStyle name="Normal 40 30 2" xfId="10835"/>
    <cellStyle name="Normal 40 30_Previous P&amp;L" xfId="16201"/>
    <cellStyle name="Normal 40 31" xfId="5815"/>
    <cellStyle name="Normal 40 31 2" xfId="10836"/>
    <cellStyle name="Normal 40 31_Previous P&amp;L" xfId="15483"/>
    <cellStyle name="Normal 40 32" xfId="5816"/>
    <cellStyle name="Normal 40 32 2" xfId="10837"/>
    <cellStyle name="Normal 40 32_Previous P&amp;L" xfId="14207"/>
    <cellStyle name="Normal 40 33" xfId="5817"/>
    <cellStyle name="Normal 40 33 2" xfId="10838"/>
    <cellStyle name="Normal 40 33_Previous P&amp;L" xfId="14520"/>
    <cellStyle name="Normal 40 34" xfId="5818"/>
    <cellStyle name="Normal 40 34 2" xfId="10839"/>
    <cellStyle name="Normal 40 34_Previous P&amp;L" xfId="15198"/>
    <cellStyle name="Normal 40 35" xfId="5819"/>
    <cellStyle name="Normal 40 35 2" xfId="10840"/>
    <cellStyle name="Normal 40 35_Previous P&amp;L" xfId="13164"/>
    <cellStyle name="Normal 40 36" xfId="5820"/>
    <cellStyle name="Normal 40 36 2" xfId="10841"/>
    <cellStyle name="Normal 40 36_Previous P&amp;L" xfId="16618"/>
    <cellStyle name="Normal 40 37" xfId="5821"/>
    <cellStyle name="Normal 40 37 2" xfId="10842"/>
    <cellStyle name="Normal 40 37_Previous P&amp;L" xfId="12598"/>
    <cellStyle name="Normal 40 38" xfId="5822"/>
    <cellStyle name="Normal 40 38 2" xfId="10843"/>
    <cellStyle name="Normal 40 38_Previous P&amp;L" xfId="16128"/>
    <cellStyle name="Normal 40 39" xfId="5823"/>
    <cellStyle name="Normal 40 39 2" xfId="10844"/>
    <cellStyle name="Normal 40 39_Previous P&amp;L" xfId="14196"/>
    <cellStyle name="Normal 40 4" xfId="5824"/>
    <cellStyle name="Normal 40 4 2" xfId="10845"/>
    <cellStyle name="Normal 40 4_Previous P&amp;L" xfId="16671"/>
    <cellStyle name="Normal 40 40" xfId="5825"/>
    <cellStyle name="Normal 40 40 2" xfId="10846"/>
    <cellStyle name="Normal 40 40_Previous P&amp;L" xfId="16509"/>
    <cellStyle name="Normal 40 41" xfId="5826"/>
    <cellStyle name="Normal 40 41 2" xfId="10847"/>
    <cellStyle name="Normal 40 41_Previous P&amp;L" xfId="14839"/>
    <cellStyle name="Normal 40 42" xfId="5827"/>
    <cellStyle name="Normal 40 42 2" xfId="10848"/>
    <cellStyle name="Normal 40 42_Previous P&amp;L" xfId="17759"/>
    <cellStyle name="Normal 40 43" xfId="5828"/>
    <cellStyle name="Normal 40 43 2" xfId="10849"/>
    <cellStyle name="Normal 40 43_Previous P&amp;L" xfId="14933"/>
    <cellStyle name="Normal 40 44" xfId="5829"/>
    <cellStyle name="Normal 40 44 2" xfId="10850"/>
    <cellStyle name="Normal 40 44_Previous P&amp;L" xfId="14120"/>
    <cellStyle name="Normal 40 45" xfId="5830"/>
    <cellStyle name="Normal 40 45 2" xfId="10851"/>
    <cellStyle name="Normal 40 45_Previous P&amp;L" xfId="13603"/>
    <cellStyle name="Normal 40 46" xfId="5831"/>
    <cellStyle name="Normal 40 46 2" xfId="10852"/>
    <cellStyle name="Normal 40 46_Previous P&amp;L" xfId="17462"/>
    <cellStyle name="Normal 40 47" xfId="5832"/>
    <cellStyle name="Normal 40 47 2" xfId="10853"/>
    <cellStyle name="Normal 40 47_Previous P&amp;L" xfId="13376"/>
    <cellStyle name="Normal 40 48" xfId="5833"/>
    <cellStyle name="Normal 40 48 2" xfId="10854"/>
    <cellStyle name="Normal 40 48_Previous P&amp;L" xfId="12503"/>
    <cellStyle name="Normal 40 49" xfId="5834"/>
    <cellStyle name="Normal 40 49 2" xfId="10855"/>
    <cellStyle name="Normal 40 49_Previous P&amp;L" xfId="15208"/>
    <cellStyle name="Normal 40 5" xfId="5835"/>
    <cellStyle name="Normal 40 5 2" xfId="10856"/>
    <cellStyle name="Normal 40 5_Previous P&amp;L" xfId="15070"/>
    <cellStyle name="Normal 40 50" xfId="5836"/>
    <cellStyle name="Normal 40 50 2" xfId="10857"/>
    <cellStyle name="Normal 40 50_Previous P&amp;L" xfId="14666"/>
    <cellStyle name="Normal 40 51" xfId="5837"/>
    <cellStyle name="Normal 40 51 2" xfId="10858"/>
    <cellStyle name="Normal 40 51_Previous P&amp;L" xfId="13805"/>
    <cellStyle name="Normal 40 52" xfId="5838"/>
    <cellStyle name="Normal 40 52 2" xfId="10859"/>
    <cellStyle name="Normal 40 52_Previous P&amp;L" xfId="17484"/>
    <cellStyle name="Normal 40 53" xfId="5839"/>
    <cellStyle name="Normal 40 53 2" xfId="10860"/>
    <cellStyle name="Normal 40 53_Previous P&amp;L" xfId="14632"/>
    <cellStyle name="Normal 40 54" xfId="5840"/>
    <cellStyle name="Normal 40 54 2" xfId="10861"/>
    <cellStyle name="Normal 40 54_Previous P&amp;L" xfId="17200"/>
    <cellStyle name="Normal 40 55" xfId="5841"/>
    <cellStyle name="Normal 40 55 2" xfId="10862"/>
    <cellStyle name="Normal 40 55_Previous P&amp;L" xfId="15086"/>
    <cellStyle name="Normal 40 56" xfId="5842"/>
    <cellStyle name="Normal 40 56 2" xfId="10863"/>
    <cellStyle name="Normal 40 56_Previous P&amp;L" xfId="16726"/>
    <cellStyle name="Normal 40 57" xfId="5843"/>
    <cellStyle name="Normal 40 57 2" xfId="10864"/>
    <cellStyle name="Normal 40 57_Previous P&amp;L" xfId="17212"/>
    <cellStyle name="Normal 40 58" xfId="5844"/>
    <cellStyle name="Normal 40 58 2" xfId="10865"/>
    <cellStyle name="Normal 40 58_Previous P&amp;L" xfId="16157"/>
    <cellStyle name="Normal 40 59" xfId="5845"/>
    <cellStyle name="Normal 40 59 2" xfId="10866"/>
    <cellStyle name="Normal 40 59_Previous P&amp;L" xfId="17879"/>
    <cellStyle name="Normal 40 6" xfId="5846"/>
    <cellStyle name="Normal 40 6 2" xfId="10867"/>
    <cellStyle name="Normal 40 6_Previous P&amp;L" xfId="16773"/>
    <cellStyle name="Normal 40 60" xfId="5847"/>
    <cellStyle name="Normal 40 60 2" xfId="10868"/>
    <cellStyle name="Normal 40 60_Previous P&amp;L" xfId="14463"/>
    <cellStyle name="Normal 40 61" xfId="5848"/>
    <cellStyle name="Normal 40 61 2" xfId="10869"/>
    <cellStyle name="Normal 40 61_Previous P&amp;L" xfId="17272"/>
    <cellStyle name="Normal 40 62" xfId="5849"/>
    <cellStyle name="Normal 40 62 2" xfId="10870"/>
    <cellStyle name="Normal 40 62_Previous P&amp;L" xfId="17780"/>
    <cellStyle name="Normal 40 63" xfId="5850"/>
    <cellStyle name="Normal 40 63 2" xfId="10871"/>
    <cellStyle name="Normal 40 63_Previous P&amp;L" xfId="14230"/>
    <cellStyle name="Normal 40 64" xfId="5851"/>
    <cellStyle name="Normal 40 64 2" xfId="10872"/>
    <cellStyle name="Normal 40 64_Previous P&amp;L" xfId="16914"/>
    <cellStyle name="Normal 40 65" xfId="5852"/>
    <cellStyle name="Normal 40 65 2" xfId="10873"/>
    <cellStyle name="Normal 40 65_Previous P&amp;L" xfId="16404"/>
    <cellStyle name="Normal 40 66" xfId="5853"/>
    <cellStyle name="Normal 40 66 2" xfId="10874"/>
    <cellStyle name="Normal 40 66_Previous P&amp;L" xfId="15114"/>
    <cellStyle name="Normal 40 67" xfId="5854"/>
    <cellStyle name="Normal 40 67 2" xfId="10875"/>
    <cellStyle name="Normal 40 67_Previous P&amp;L" xfId="13251"/>
    <cellStyle name="Normal 40 68" xfId="5855"/>
    <cellStyle name="Normal 40 68 2" xfId="10876"/>
    <cellStyle name="Normal 40 68_Previous P&amp;L" xfId="13864"/>
    <cellStyle name="Normal 40 69" xfId="5856"/>
    <cellStyle name="Normal 40 69 2" xfId="10877"/>
    <cellStyle name="Normal 40 69_Previous P&amp;L" xfId="16622"/>
    <cellStyle name="Normal 40 7" xfId="5857"/>
    <cellStyle name="Normal 40 7 2" xfId="10878"/>
    <cellStyle name="Normal 40 7_Previous P&amp;L" xfId="14321"/>
    <cellStyle name="Normal 40 70" xfId="5858"/>
    <cellStyle name="Normal 40 70 2" xfId="10879"/>
    <cellStyle name="Normal 40 70_Previous P&amp;L" xfId="13837"/>
    <cellStyle name="Normal 40 71" xfId="5859"/>
    <cellStyle name="Normal 40 71 2" xfId="10880"/>
    <cellStyle name="Normal 40 71_Previous P&amp;L" xfId="16256"/>
    <cellStyle name="Normal 40 72" xfId="5860"/>
    <cellStyle name="Normal 40 72 2" xfId="10881"/>
    <cellStyle name="Normal 40 72_Previous P&amp;L" xfId="13774"/>
    <cellStyle name="Normal 40 73" xfId="10882"/>
    <cellStyle name="Normal 40 8" xfId="5861"/>
    <cellStyle name="Normal 40 8 2" xfId="10883"/>
    <cellStyle name="Normal 40 8_Previous P&amp;L" xfId="13466"/>
    <cellStyle name="Normal 40 9" xfId="5862"/>
    <cellStyle name="Normal 40 9 2" xfId="10884"/>
    <cellStyle name="Normal 40 9_Previous P&amp;L" xfId="13999"/>
    <cellStyle name="Normal 40_Previous P&amp;L" xfId="13281"/>
    <cellStyle name="Normal 41" xfId="66"/>
    <cellStyle name="Normal 41 10" xfId="5863"/>
    <cellStyle name="Normal 41 10 2" xfId="10885"/>
    <cellStyle name="Normal 41 10_Previous P&amp;L" xfId="15572"/>
    <cellStyle name="Normal 41 11" xfId="5864"/>
    <cellStyle name="Normal 41 11 2" xfId="10886"/>
    <cellStyle name="Normal 41 11_Previous P&amp;L" xfId="16903"/>
    <cellStyle name="Normal 41 12" xfId="5865"/>
    <cellStyle name="Normal 41 12 2" xfId="10887"/>
    <cellStyle name="Normal 41 12_Previous P&amp;L" xfId="16951"/>
    <cellStyle name="Normal 41 13" xfId="5866"/>
    <cellStyle name="Normal 41 13 2" xfId="10888"/>
    <cellStyle name="Normal 41 13_Previous P&amp;L" xfId="14781"/>
    <cellStyle name="Normal 41 14" xfId="5867"/>
    <cellStyle name="Normal 41 14 2" xfId="10889"/>
    <cellStyle name="Normal 41 14_Previous P&amp;L" xfId="16270"/>
    <cellStyle name="Normal 41 15" xfId="5868"/>
    <cellStyle name="Normal 41 15 2" xfId="10890"/>
    <cellStyle name="Normal 41 15_Previous P&amp;L" xfId="15859"/>
    <cellStyle name="Normal 41 16" xfId="5869"/>
    <cellStyle name="Normal 41 16 2" xfId="10891"/>
    <cellStyle name="Normal 41 16_Previous P&amp;L" xfId="12906"/>
    <cellStyle name="Normal 41 17" xfId="5870"/>
    <cellStyle name="Normal 41 17 2" xfId="10892"/>
    <cellStyle name="Normal 41 17_Previous P&amp;L" xfId="13982"/>
    <cellStyle name="Normal 41 18" xfId="5871"/>
    <cellStyle name="Normal 41 18 2" xfId="10893"/>
    <cellStyle name="Normal 41 18_Previous P&amp;L" xfId="14486"/>
    <cellStyle name="Normal 41 19" xfId="5872"/>
    <cellStyle name="Normal 41 19 2" xfId="10894"/>
    <cellStyle name="Normal 41 19_Previous P&amp;L" xfId="17168"/>
    <cellStyle name="Normal 41 2" xfId="5873"/>
    <cellStyle name="Normal 41 2 2" xfId="10895"/>
    <cellStyle name="Normal 41 2_Previous P&amp;L" xfId="17237"/>
    <cellStyle name="Normal 41 20" xfId="5874"/>
    <cellStyle name="Normal 41 20 2" xfId="10896"/>
    <cellStyle name="Normal 41 20_Previous P&amp;L" xfId="13714"/>
    <cellStyle name="Normal 41 21" xfId="5875"/>
    <cellStyle name="Normal 41 21 2" xfId="10897"/>
    <cellStyle name="Normal 41 21_Previous P&amp;L" xfId="17767"/>
    <cellStyle name="Normal 41 22" xfId="5876"/>
    <cellStyle name="Normal 41 22 2" xfId="10898"/>
    <cellStyle name="Normal 41 22_Previous P&amp;L" xfId="16617"/>
    <cellStyle name="Normal 41 23" xfId="5877"/>
    <cellStyle name="Normal 41 23 2" xfId="10899"/>
    <cellStyle name="Normal 41 23_Previous P&amp;L" xfId="17024"/>
    <cellStyle name="Normal 41 24" xfId="5878"/>
    <cellStyle name="Normal 41 24 2" xfId="10900"/>
    <cellStyle name="Normal 41 24_Previous P&amp;L" xfId="13538"/>
    <cellStyle name="Normal 41 25" xfId="5879"/>
    <cellStyle name="Normal 41 25 2" xfId="10901"/>
    <cellStyle name="Normal 41 25_Previous P&amp;L" xfId="13448"/>
    <cellStyle name="Normal 41 26" xfId="5880"/>
    <cellStyle name="Normal 41 26 2" xfId="10902"/>
    <cellStyle name="Normal 41 26_Previous P&amp;L" xfId="15062"/>
    <cellStyle name="Normal 41 27" xfId="5881"/>
    <cellStyle name="Normal 41 27 2" xfId="10903"/>
    <cellStyle name="Normal 41 27_Previous P&amp;L" xfId="14984"/>
    <cellStyle name="Normal 41 28" xfId="5882"/>
    <cellStyle name="Normal 41 28 2" xfId="10904"/>
    <cellStyle name="Normal 41 28_Previous P&amp;L" xfId="14530"/>
    <cellStyle name="Normal 41 29" xfId="5883"/>
    <cellStyle name="Normal 41 29 2" xfId="10905"/>
    <cellStyle name="Normal 41 29_Previous P&amp;L" xfId="17541"/>
    <cellStyle name="Normal 41 3" xfId="5884"/>
    <cellStyle name="Normal 41 3 2" xfId="10906"/>
    <cellStyle name="Normal 41 3_Previous P&amp;L" xfId="16266"/>
    <cellStyle name="Normal 41 30" xfId="5885"/>
    <cellStyle name="Normal 41 30 2" xfId="10907"/>
    <cellStyle name="Normal 41 30_Previous P&amp;L" xfId="17695"/>
    <cellStyle name="Normal 41 31" xfId="5886"/>
    <cellStyle name="Normal 41 31 2" xfId="10908"/>
    <cellStyle name="Normal 41 31_Previous P&amp;L" xfId="17054"/>
    <cellStyle name="Normal 41 32" xfId="5887"/>
    <cellStyle name="Normal 41 32 2" xfId="10909"/>
    <cellStyle name="Normal 41 32_Previous P&amp;L" xfId="13693"/>
    <cellStyle name="Normal 41 33" xfId="5888"/>
    <cellStyle name="Normal 41 33 2" xfId="10910"/>
    <cellStyle name="Normal 41 33_Previous P&amp;L" xfId="13754"/>
    <cellStyle name="Normal 41 34" xfId="5889"/>
    <cellStyle name="Normal 41 34 2" xfId="10911"/>
    <cellStyle name="Normal 41 34_Previous P&amp;L" xfId="14898"/>
    <cellStyle name="Normal 41 35" xfId="5890"/>
    <cellStyle name="Normal 41 35 2" xfId="10912"/>
    <cellStyle name="Normal 41 35_Previous P&amp;L" xfId="13292"/>
    <cellStyle name="Normal 41 36" xfId="5891"/>
    <cellStyle name="Normal 41 36 2" xfId="10913"/>
    <cellStyle name="Normal 41 36_Previous P&amp;L" xfId="13713"/>
    <cellStyle name="Normal 41 37" xfId="5892"/>
    <cellStyle name="Normal 41 37 2" xfId="10914"/>
    <cellStyle name="Normal 41 37_Previous P&amp;L" xfId="16795"/>
    <cellStyle name="Normal 41 38" xfId="5893"/>
    <cellStyle name="Normal 41 38 2" xfId="10915"/>
    <cellStyle name="Normal 41 38_Previous P&amp;L" xfId="16082"/>
    <cellStyle name="Normal 41 39" xfId="5894"/>
    <cellStyle name="Normal 41 39 2" xfId="10916"/>
    <cellStyle name="Normal 41 39_Previous P&amp;L" xfId="16470"/>
    <cellStyle name="Normal 41 4" xfId="5895"/>
    <cellStyle name="Normal 41 4 2" xfId="10917"/>
    <cellStyle name="Normal 41 4_Previous P&amp;L" xfId="16651"/>
    <cellStyle name="Normal 41 40" xfId="5896"/>
    <cellStyle name="Normal 41 40 2" xfId="10918"/>
    <cellStyle name="Normal 41 40_Previous P&amp;L" xfId="15522"/>
    <cellStyle name="Normal 41 41" xfId="5897"/>
    <cellStyle name="Normal 41 41 2" xfId="10919"/>
    <cellStyle name="Normal 41 41_Previous P&amp;L" xfId="16223"/>
    <cellStyle name="Normal 41 42" xfId="5898"/>
    <cellStyle name="Normal 41 42 2" xfId="10920"/>
    <cellStyle name="Normal 41 42_Previous P&amp;L" xfId="13525"/>
    <cellStyle name="Normal 41 43" xfId="5899"/>
    <cellStyle name="Normal 41 43 2" xfId="10921"/>
    <cellStyle name="Normal 41 43_Previous P&amp;L" xfId="12317"/>
    <cellStyle name="Normal 41 44" xfId="5900"/>
    <cellStyle name="Normal 41 44 2" xfId="10922"/>
    <cellStyle name="Normal 41 44_Previous P&amp;L" xfId="16008"/>
    <cellStyle name="Normal 41 45" xfId="5901"/>
    <cellStyle name="Normal 41 45 2" xfId="10923"/>
    <cellStyle name="Normal 41 45_Previous P&amp;L" xfId="16148"/>
    <cellStyle name="Normal 41 46" xfId="5902"/>
    <cellStyle name="Normal 41 46 2" xfId="10924"/>
    <cellStyle name="Normal 41 46_Previous P&amp;L" xfId="15478"/>
    <cellStyle name="Normal 41 47" xfId="5903"/>
    <cellStyle name="Normal 41 47 2" xfId="10925"/>
    <cellStyle name="Normal 41 47_Previous P&amp;L" xfId="14036"/>
    <cellStyle name="Normal 41 48" xfId="5904"/>
    <cellStyle name="Normal 41 48 2" xfId="10926"/>
    <cellStyle name="Normal 41 48_Previous P&amp;L" xfId="16645"/>
    <cellStyle name="Normal 41 49" xfId="5905"/>
    <cellStyle name="Normal 41 49 2" xfId="10927"/>
    <cellStyle name="Normal 41 49_Previous P&amp;L" xfId="17625"/>
    <cellStyle name="Normal 41 5" xfId="5906"/>
    <cellStyle name="Normal 41 5 2" xfId="10928"/>
    <cellStyle name="Normal 41 5_Previous P&amp;L" xfId="16731"/>
    <cellStyle name="Normal 41 50" xfId="5907"/>
    <cellStyle name="Normal 41 50 2" xfId="10929"/>
    <cellStyle name="Normal 41 50_Previous P&amp;L" xfId="17812"/>
    <cellStyle name="Normal 41 51" xfId="5908"/>
    <cellStyle name="Normal 41 51 2" xfId="10930"/>
    <cellStyle name="Normal 41 51_Previous P&amp;L" xfId="15966"/>
    <cellStyle name="Normal 41 52" xfId="5909"/>
    <cellStyle name="Normal 41 52 2" xfId="10931"/>
    <cellStyle name="Normal 41 52_Previous P&amp;L" xfId="17315"/>
    <cellStyle name="Normal 41 53" xfId="5910"/>
    <cellStyle name="Normal 41 53 2" xfId="10932"/>
    <cellStyle name="Normal 41 53_Previous P&amp;L" xfId="15449"/>
    <cellStyle name="Normal 41 54" xfId="5911"/>
    <cellStyle name="Normal 41 54 2" xfId="10933"/>
    <cellStyle name="Normal 41 54_Previous P&amp;L" xfId="17726"/>
    <cellStyle name="Normal 41 55" xfId="5912"/>
    <cellStyle name="Normal 41 55 2" xfId="10934"/>
    <cellStyle name="Normal 41 55_Previous P&amp;L" xfId="15185"/>
    <cellStyle name="Normal 41 56" xfId="5913"/>
    <cellStyle name="Normal 41 56 2" xfId="10935"/>
    <cellStyle name="Normal 41 56_Previous P&amp;L" xfId="14807"/>
    <cellStyle name="Normal 41 57" xfId="5914"/>
    <cellStyle name="Normal 41 57 2" xfId="10936"/>
    <cellStyle name="Normal 41 57_Previous P&amp;L" xfId="15378"/>
    <cellStyle name="Normal 41 58" xfId="5915"/>
    <cellStyle name="Normal 41 58 2" xfId="10937"/>
    <cellStyle name="Normal 41 58_Previous P&amp;L" xfId="14931"/>
    <cellStyle name="Normal 41 59" xfId="5916"/>
    <cellStyle name="Normal 41 59 2" xfId="10938"/>
    <cellStyle name="Normal 41 59_Previous P&amp;L" xfId="15166"/>
    <cellStyle name="Normal 41 6" xfId="5917"/>
    <cellStyle name="Normal 41 6 2" xfId="10939"/>
    <cellStyle name="Normal 41 6_Previous P&amp;L" xfId="16812"/>
    <cellStyle name="Normal 41 60" xfId="5918"/>
    <cellStyle name="Normal 41 60 2" xfId="10940"/>
    <cellStyle name="Normal 41 60_Previous P&amp;L" xfId="15076"/>
    <cellStyle name="Normal 41 61" xfId="5919"/>
    <cellStyle name="Normal 41 61 2" xfId="10941"/>
    <cellStyle name="Normal 41 61_Previous P&amp;L" xfId="13426"/>
    <cellStyle name="Normal 41 62" xfId="5920"/>
    <cellStyle name="Normal 41 62 2" xfId="10942"/>
    <cellStyle name="Normal 41 62_Previous P&amp;L" xfId="14195"/>
    <cellStyle name="Normal 41 63" xfId="5921"/>
    <cellStyle name="Normal 41 63 2" xfId="10943"/>
    <cellStyle name="Normal 41 63_Previous P&amp;L" xfId="16797"/>
    <cellStyle name="Normal 41 64" xfId="5922"/>
    <cellStyle name="Normal 41 64 2" xfId="10944"/>
    <cellStyle name="Normal 41 64_Previous P&amp;L" xfId="15891"/>
    <cellStyle name="Normal 41 65" xfId="5923"/>
    <cellStyle name="Normal 41 65 2" xfId="10945"/>
    <cellStyle name="Normal 41 65_Previous P&amp;L" xfId="14119"/>
    <cellStyle name="Normal 41 66" xfId="5924"/>
    <cellStyle name="Normal 41 66 2" xfId="10946"/>
    <cellStyle name="Normal 41 66_Previous P&amp;L" xfId="16093"/>
    <cellStyle name="Normal 41 67" xfId="5925"/>
    <cellStyle name="Normal 41 67 2" xfId="10947"/>
    <cellStyle name="Normal 41 67_Previous P&amp;L" xfId="15283"/>
    <cellStyle name="Normal 41 68" xfId="5926"/>
    <cellStyle name="Normal 41 68 2" xfId="10948"/>
    <cellStyle name="Normal 41 68_Previous P&amp;L" xfId="14971"/>
    <cellStyle name="Normal 41 69" xfId="5927"/>
    <cellStyle name="Normal 41 69 2" xfId="10949"/>
    <cellStyle name="Normal 41 69_Previous P&amp;L" xfId="14696"/>
    <cellStyle name="Normal 41 7" xfId="5928"/>
    <cellStyle name="Normal 41 7 2" xfId="10950"/>
    <cellStyle name="Normal 41 7_Previous P&amp;L" xfId="16350"/>
    <cellStyle name="Normal 41 70" xfId="5929"/>
    <cellStyle name="Normal 41 70 2" xfId="10951"/>
    <cellStyle name="Normal 41 70_Previous P&amp;L" xfId="16663"/>
    <cellStyle name="Normal 41 71" xfId="5930"/>
    <cellStyle name="Normal 41 71 2" xfId="10952"/>
    <cellStyle name="Normal 41 71_Previous P&amp;L" xfId="13730"/>
    <cellStyle name="Normal 41 72" xfId="5931"/>
    <cellStyle name="Normal 41 72 2" xfId="10953"/>
    <cellStyle name="Normal 41 72_Previous P&amp;L" xfId="14591"/>
    <cellStyle name="Normal 41 73" xfId="10954"/>
    <cellStyle name="Normal 41 8" xfId="5932"/>
    <cellStyle name="Normal 41 8 2" xfId="10955"/>
    <cellStyle name="Normal 41 8_Previous P&amp;L" xfId="13734"/>
    <cellStyle name="Normal 41 9" xfId="5933"/>
    <cellStyle name="Normal 41 9 2" xfId="10956"/>
    <cellStyle name="Normal 41 9_Previous P&amp;L" xfId="14843"/>
    <cellStyle name="Normal 41_Previous P&amp;L" xfId="13803"/>
    <cellStyle name="Normal 42" xfId="69"/>
    <cellStyle name="Normal 42 10" xfId="5934"/>
    <cellStyle name="Normal 42 10 2" xfId="10957"/>
    <cellStyle name="Normal 42 10_Previous P&amp;L" xfId="14606"/>
    <cellStyle name="Normal 42 11" xfId="5935"/>
    <cellStyle name="Normal 42 11 2" xfId="10958"/>
    <cellStyle name="Normal 42 11_Previous P&amp;L" xfId="17175"/>
    <cellStyle name="Normal 42 12" xfId="5936"/>
    <cellStyle name="Normal 42 12 2" xfId="10959"/>
    <cellStyle name="Normal 42 12_Previous P&amp;L" xfId="17167"/>
    <cellStyle name="Normal 42 13" xfId="5937"/>
    <cellStyle name="Normal 42 13 2" xfId="10960"/>
    <cellStyle name="Normal 42 13_Previous P&amp;L" xfId="15775"/>
    <cellStyle name="Normal 42 14" xfId="5938"/>
    <cellStyle name="Normal 42 14 2" xfId="10961"/>
    <cellStyle name="Normal 42 14_Previous P&amp;L" xfId="13546"/>
    <cellStyle name="Normal 42 15" xfId="5939"/>
    <cellStyle name="Normal 42 15 2" xfId="10962"/>
    <cellStyle name="Normal 42 15_Previous P&amp;L" xfId="17110"/>
    <cellStyle name="Normal 42 16" xfId="5940"/>
    <cellStyle name="Normal 42 16 2" xfId="10963"/>
    <cellStyle name="Normal 42 16_Previous P&amp;L" xfId="14555"/>
    <cellStyle name="Normal 42 17" xfId="5941"/>
    <cellStyle name="Normal 42 17 2" xfId="10964"/>
    <cellStyle name="Normal 42 17_Previous P&amp;L" xfId="13943"/>
    <cellStyle name="Normal 42 18" xfId="5942"/>
    <cellStyle name="Normal 42 18 2" xfId="10965"/>
    <cellStyle name="Normal 42 18_Previous P&amp;L" xfId="13623"/>
    <cellStyle name="Normal 42 19" xfId="5943"/>
    <cellStyle name="Normal 42 19 2" xfId="10966"/>
    <cellStyle name="Normal 42 19_Previous P&amp;L" xfId="14541"/>
    <cellStyle name="Normal 42 2" xfId="5944"/>
    <cellStyle name="Normal 42 2 2" xfId="10967"/>
    <cellStyle name="Normal 42 2_Previous P&amp;L" xfId="15236"/>
    <cellStyle name="Normal 42 20" xfId="5945"/>
    <cellStyle name="Normal 42 20 2" xfId="10968"/>
    <cellStyle name="Normal 42 20_Previous P&amp;L" xfId="13576"/>
    <cellStyle name="Normal 42 21" xfId="5946"/>
    <cellStyle name="Normal 42 21 2" xfId="10969"/>
    <cellStyle name="Normal 42 21_Previous P&amp;L" xfId="14862"/>
    <cellStyle name="Normal 42 22" xfId="5947"/>
    <cellStyle name="Normal 42 22 2" xfId="10970"/>
    <cellStyle name="Normal 42 22_Previous P&amp;L" xfId="15866"/>
    <cellStyle name="Normal 42 23" xfId="5948"/>
    <cellStyle name="Normal 42 23 2" xfId="10971"/>
    <cellStyle name="Normal 42 23_Previous P&amp;L" xfId="16258"/>
    <cellStyle name="Normal 42 24" xfId="5949"/>
    <cellStyle name="Normal 42 24 2" xfId="10972"/>
    <cellStyle name="Normal 42 24_Previous P&amp;L" xfId="13384"/>
    <cellStyle name="Normal 42 25" xfId="5950"/>
    <cellStyle name="Normal 42 25 2" xfId="10973"/>
    <cellStyle name="Normal 42 25_Previous P&amp;L" xfId="14101"/>
    <cellStyle name="Normal 42 26" xfId="5951"/>
    <cellStyle name="Normal 42 26 2" xfId="10974"/>
    <cellStyle name="Normal 42 26_Previous P&amp;L" xfId="15310"/>
    <cellStyle name="Normal 42 27" xfId="5952"/>
    <cellStyle name="Normal 42 27 2" xfId="10975"/>
    <cellStyle name="Normal 42 27_Previous P&amp;L" xfId="14616"/>
    <cellStyle name="Normal 42 28" xfId="5953"/>
    <cellStyle name="Normal 42 28 2" xfId="10976"/>
    <cellStyle name="Normal 42 28_Previous P&amp;L" xfId="15497"/>
    <cellStyle name="Normal 42 29" xfId="5954"/>
    <cellStyle name="Normal 42 29 2" xfId="10977"/>
    <cellStyle name="Normal 42 29_Previous P&amp;L" xfId="16077"/>
    <cellStyle name="Normal 42 3" xfId="5955"/>
    <cellStyle name="Normal 42 3 2" xfId="10978"/>
    <cellStyle name="Normal 42 3_Previous P&amp;L" xfId="16020"/>
    <cellStyle name="Normal 42 30" xfId="5956"/>
    <cellStyle name="Normal 42 30 2" xfId="10979"/>
    <cellStyle name="Normal 42 30_Previous P&amp;L" xfId="17535"/>
    <cellStyle name="Normal 42 31" xfId="5957"/>
    <cellStyle name="Normal 42 31 2" xfId="10980"/>
    <cellStyle name="Normal 42 31_Previous P&amp;L" xfId="14621"/>
    <cellStyle name="Normal 42 32" xfId="5958"/>
    <cellStyle name="Normal 42 32 2" xfId="10981"/>
    <cellStyle name="Normal 42 32_Previous P&amp;L" xfId="14885"/>
    <cellStyle name="Normal 42 33" xfId="5959"/>
    <cellStyle name="Normal 42 33 2" xfId="10982"/>
    <cellStyle name="Normal 42 33_Previous P&amp;L" xfId="17737"/>
    <cellStyle name="Normal 42 34" xfId="5960"/>
    <cellStyle name="Normal 42 34 2" xfId="10983"/>
    <cellStyle name="Normal 42 34_Previous P&amp;L" xfId="13299"/>
    <cellStyle name="Normal 42 35" xfId="5961"/>
    <cellStyle name="Normal 42 35 2" xfId="10984"/>
    <cellStyle name="Normal 42 35_Previous P&amp;L" xfId="15030"/>
    <cellStyle name="Normal 42 36" xfId="5962"/>
    <cellStyle name="Normal 42 36 2" xfId="10985"/>
    <cellStyle name="Normal 42 36_Previous P&amp;L" xfId="14257"/>
    <cellStyle name="Normal 42 37" xfId="5963"/>
    <cellStyle name="Normal 42 37 2" xfId="10986"/>
    <cellStyle name="Normal 42 37_Previous P&amp;L" xfId="13345"/>
    <cellStyle name="Normal 42 38" xfId="5964"/>
    <cellStyle name="Normal 42 38 2" xfId="10987"/>
    <cellStyle name="Normal 42 38_Previous P&amp;L" xfId="17396"/>
    <cellStyle name="Normal 42 39" xfId="5965"/>
    <cellStyle name="Normal 42 39 2" xfId="10988"/>
    <cellStyle name="Normal 42 39_Previous P&amp;L" xfId="15749"/>
    <cellStyle name="Normal 42 4" xfId="5966"/>
    <cellStyle name="Normal 42 4 2" xfId="10989"/>
    <cellStyle name="Normal 42 4_Previous P&amp;L" xfId="16734"/>
    <cellStyle name="Normal 42 40" xfId="5967"/>
    <cellStyle name="Normal 42 40 2" xfId="10990"/>
    <cellStyle name="Normal 42 40_Previous P&amp;L" xfId="16384"/>
    <cellStyle name="Normal 42 41" xfId="5968"/>
    <cellStyle name="Normal 42 41 2" xfId="10991"/>
    <cellStyle name="Normal 42 41_Previous P&amp;L" xfId="15419"/>
    <cellStyle name="Normal 42 42" xfId="5969"/>
    <cellStyle name="Normal 42 42 2" xfId="10992"/>
    <cellStyle name="Normal 42 42_Previous P&amp;L" xfId="12280"/>
    <cellStyle name="Normal 42 43" xfId="5970"/>
    <cellStyle name="Normal 42 43 2" xfId="10993"/>
    <cellStyle name="Normal 42 43_Previous P&amp;L" xfId="15138"/>
    <cellStyle name="Normal 42 44" xfId="5971"/>
    <cellStyle name="Normal 42 44 2" xfId="10994"/>
    <cellStyle name="Normal 42 44_Previous P&amp;L" xfId="13550"/>
    <cellStyle name="Normal 42 45" xfId="5972"/>
    <cellStyle name="Normal 42 45 2" xfId="10995"/>
    <cellStyle name="Normal 42 45_Previous P&amp;L" xfId="17760"/>
    <cellStyle name="Normal 42 46" xfId="5973"/>
    <cellStyle name="Normal 42 46 2" xfId="10996"/>
    <cellStyle name="Normal 42 46_Previous P&amp;L" xfId="13986"/>
    <cellStyle name="Normal 42 47" xfId="5974"/>
    <cellStyle name="Normal 42 47 2" xfId="10997"/>
    <cellStyle name="Normal 42 47_Previous P&amp;L" xfId="14443"/>
    <cellStyle name="Normal 42 48" xfId="5975"/>
    <cellStyle name="Normal 42 48 2" xfId="10998"/>
    <cellStyle name="Normal 42 48_Previous P&amp;L" xfId="16206"/>
    <cellStyle name="Normal 42 49" xfId="5976"/>
    <cellStyle name="Normal 42 49 2" xfId="10999"/>
    <cellStyle name="Normal 42 49_Previous P&amp;L" xfId="16814"/>
    <cellStyle name="Normal 42 5" xfId="5977"/>
    <cellStyle name="Normal 42 5 2" xfId="11000"/>
    <cellStyle name="Normal 42 5_Previous P&amp;L" xfId="15398"/>
    <cellStyle name="Normal 42 50" xfId="5978"/>
    <cellStyle name="Normal 42 50 2" xfId="11001"/>
    <cellStyle name="Normal 42 50_Previous P&amp;L" xfId="17880"/>
    <cellStyle name="Normal 42 51" xfId="5979"/>
    <cellStyle name="Normal 42 51 2" xfId="11002"/>
    <cellStyle name="Normal 42 51_Previous P&amp;L" xfId="17603"/>
    <cellStyle name="Normal 42 52" xfId="5980"/>
    <cellStyle name="Normal 42 52 2" xfId="11003"/>
    <cellStyle name="Normal 42 52_Previous P&amp;L" xfId="13751"/>
    <cellStyle name="Normal 42 53" xfId="5981"/>
    <cellStyle name="Normal 42 53 2" xfId="11004"/>
    <cellStyle name="Normal 42 53_Previous P&amp;L" xfId="15940"/>
    <cellStyle name="Normal 42 54" xfId="5982"/>
    <cellStyle name="Normal 42 54 2" xfId="11005"/>
    <cellStyle name="Normal 42 54_Previous P&amp;L" xfId="17263"/>
    <cellStyle name="Normal 42 55" xfId="5983"/>
    <cellStyle name="Normal 42 55 2" xfId="11006"/>
    <cellStyle name="Normal 42 55_Previous P&amp;L" xfId="15064"/>
    <cellStyle name="Normal 42 56" xfId="5984"/>
    <cellStyle name="Normal 42 56 2" xfId="11007"/>
    <cellStyle name="Normal 42 56_Previous P&amp;L" xfId="15044"/>
    <cellStyle name="Normal 42 57" xfId="5985"/>
    <cellStyle name="Normal 42 57 2" xfId="11008"/>
    <cellStyle name="Normal 42 57_Previous P&amp;L" xfId="15714"/>
    <cellStyle name="Normal 42 58" xfId="5986"/>
    <cellStyle name="Normal 42 58 2" xfId="11009"/>
    <cellStyle name="Normal 42 58_Previous P&amp;L" xfId="15130"/>
    <cellStyle name="Normal 42 59" xfId="5987"/>
    <cellStyle name="Normal 42 59 2" xfId="11010"/>
    <cellStyle name="Normal 42 59_Previous P&amp;L" xfId="14074"/>
    <cellStyle name="Normal 42 6" xfId="5988"/>
    <cellStyle name="Normal 42 6 2" xfId="11011"/>
    <cellStyle name="Normal 42 6_Previous P&amp;L" xfId="14519"/>
    <cellStyle name="Normal 42 60" xfId="5989"/>
    <cellStyle name="Normal 42 60 2" xfId="11012"/>
    <cellStyle name="Normal 42 60_Previous P&amp;L" xfId="13664"/>
    <cellStyle name="Normal 42 61" xfId="5990"/>
    <cellStyle name="Normal 42 61 2" xfId="11013"/>
    <cellStyle name="Normal 42 61_Previous P&amp;L" xfId="16686"/>
    <cellStyle name="Normal 42 62" xfId="5991"/>
    <cellStyle name="Normal 42 62 2" xfId="11014"/>
    <cellStyle name="Normal 42 62_Previous P&amp;L" xfId="12314"/>
    <cellStyle name="Normal 42 63" xfId="5992"/>
    <cellStyle name="Normal 42 63 2" xfId="11015"/>
    <cellStyle name="Normal 42 63_Previous P&amp;L" xfId="15846"/>
    <cellStyle name="Normal 42 64" xfId="5993"/>
    <cellStyle name="Normal 42 64 2" xfId="11016"/>
    <cellStyle name="Normal 42 64_Previous P&amp;L" xfId="16294"/>
    <cellStyle name="Normal 42 65" xfId="5994"/>
    <cellStyle name="Normal 42 65 2" xfId="11017"/>
    <cellStyle name="Normal 42 65_Previous P&amp;L" xfId="17797"/>
    <cellStyle name="Normal 42 66" xfId="5995"/>
    <cellStyle name="Normal 42 66 2" xfId="11018"/>
    <cellStyle name="Normal 42 66_Previous P&amp;L" xfId="15299"/>
    <cellStyle name="Normal 42 67" xfId="5996"/>
    <cellStyle name="Normal 42 67 2" xfId="11019"/>
    <cellStyle name="Normal 42 67_Previous P&amp;L" xfId="15289"/>
    <cellStyle name="Normal 42 68" xfId="5997"/>
    <cellStyle name="Normal 42 68 2" xfId="11020"/>
    <cellStyle name="Normal 42 68_Previous P&amp;L" xfId="15435"/>
    <cellStyle name="Normal 42 69" xfId="5998"/>
    <cellStyle name="Normal 42 69 2" xfId="11021"/>
    <cellStyle name="Normal 42 69_Previous P&amp;L" xfId="12435"/>
    <cellStyle name="Normal 42 7" xfId="5999"/>
    <cellStyle name="Normal 42 7 2" xfId="11022"/>
    <cellStyle name="Normal 42 7_Previous P&amp;L" xfId="17010"/>
    <cellStyle name="Normal 42 70" xfId="6000"/>
    <cellStyle name="Normal 42 70 2" xfId="11023"/>
    <cellStyle name="Normal 42 70_Previous P&amp;L" xfId="16411"/>
    <cellStyle name="Normal 42 71" xfId="6001"/>
    <cellStyle name="Normal 42 71 2" xfId="11024"/>
    <cellStyle name="Normal 42 71_Previous P&amp;L" xfId="16957"/>
    <cellStyle name="Normal 42 72" xfId="6002"/>
    <cellStyle name="Normal 42 72 2" xfId="11025"/>
    <cellStyle name="Normal 42 72_Previous P&amp;L" xfId="17547"/>
    <cellStyle name="Normal 42 73" xfId="11026"/>
    <cellStyle name="Normal 42 8" xfId="6003"/>
    <cellStyle name="Normal 42 8 2" xfId="11027"/>
    <cellStyle name="Normal 42 8_Previous P&amp;L" xfId="17813"/>
    <cellStyle name="Normal 42 9" xfId="6004"/>
    <cellStyle name="Normal 42 9 2" xfId="11028"/>
    <cellStyle name="Normal 42 9_Previous P&amp;L" xfId="15180"/>
    <cellStyle name="Normal 42_Previous P&amp;L" xfId="14380"/>
    <cellStyle name="Normal 43" xfId="70"/>
    <cellStyle name="Normal 43 10" xfId="6005"/>
    <cellStyle name="Normal 43 10 2" xfId="11029"/>
    <cellStyle name="Normal 43 10_Previous P&amp;L" xfId="14118"/>
    <cellStyle name="Normal 43 11" xfId="6006"/>
    <cellStyle name="Normal 43 11 2" xfId="11030"/>
    <cellStyle name="Normal 43 11_Previous P&amp;L" xfId="15129"/>
    <cellStyle name="Normal 43 12" xfId="6007"/>
    <cellStyle name="Normal 43 12 2" xfId="11031"/>
    <cellStyle name="Normal 43 12_Previous P&amp;L" xfId="17006"/>
    <cellStyle name="Normal 43 13" xfId="6008"/>
    <cellStyle name="Normal 43 13 2" xfId="11032"/>
    <cellStyle name="Normal 43 13_Previous P&amp;L" xfId="16996"/>
    <cellStyle name="Normal 43 14" xfId="6009"/>
    <cellStyle name="Normal 43 14 2" xfId="11033"/>
    <cellStyle name="Normal 43 14_Previous P&amp;L" xfId="15164"/>
    <cellStyle name="Normal 43 15" xfId="6010"/>
    <cellStyle name="Normal 43 15 2" xfId="11034"/>
    <cellStyle name="Normal 43 15_Previous P&amp;L" xfId="13606"/>
    <cellStyle name="Normal 43 16" xfId="6011"/>
    <cellStyle name="Normal 43 16 2" xfId="11035"/>
    <cellStyle name="Normal 43 16_Previous P&amp;L" xfId="14311"/>
    <cellStyle name="Normal 43 17" xfId="6012"/>
    <cellStyle name="Normal 43 17 2" xfId="11036"/>
    <cellStyle name="Normal 43 17_Previous P&amp;L" xfId="15778"/>
    <cellStyle name="Normal 43 18" xfId="6013"/>
    <cellStyle name="Normal 43 18 2" xfId="11037"/>
    <cellStyle name="Normal 43 18_Previous P&amp;L" xfId="13360"/>
    <cellStyle name="Normal 43 19" xfId="6014"/>
    <cellStyle name="Normal 43 19 2" xfId="11038"/>
    <cellStyle name="Normal 43 19_Previous P&amp;L" xfId="17781"/>
    <cellStyle name="Normal 43 2" xfId="6015"/>
    <cellStyle name="Normal 43 2 2" xfId="11039"/>
    <cellStyle name="Normal 43 2_Previous P&amp;L" xfId="15126"/>
    <cellStyle name="Normal 43 20" xfId="6016"/>
    <cellStyle name="Normal 43 20 2" xfId="11040"/>
    <cellStyle name="Normal 43 20_Previous P&amp;L" xfId="13966"/>
    <cellStyle name="Normal 43 21" xfId="6017"/>
    <cellStyle name="Normal 43 21 2" xfId="11041"/>
    <cellStyle name="Normal 43 21_Previous P&amp;L" xfId="14673"/>
    <cellStyle name="Normal 43 22" xfId="6018"/>
    <cellStyle name="Normal 43 22 2" xfId="11042"/>
    <cellStyle name="Normal 43 22_Previous P&amp;L" xfId="15788"/>
    <cellStyle name="Normal 43 23" xfId="6019"/>
    <cellStyle name="Normal 43 23 2" xfId="11043"/>
    <cellStyle name="Normal 43 23_Previous P&amp;L" xfId="15606"/>
    <cellStyle name="Normal 43 24" xfId="6020"/>
    <cellStyle name="Normal 43 24 2" xfId="11044"/>
    <cellStyle name="Normal 43 24_Previous P&amp;L" xfId="15657"/>
    <cellStyle name="Normal 43 25" xfId="6021"/>
    <cellStyle name="Normal 43 25 2" xfId="11045"/>
    <cellStyle name="Normal 43 25_Previous P&amp;L" xfId="17174"/>
    <cellStyle name="Normal 43 26" xfId="6022"/>
    <cellStyle name="Normal 43 26 2" xfId="11046"/>
    <cellStyle name="Normal 43 26_Previous P&amp;L" xfId="14757"/>
    <cellStyle name="Normal 43 27" xfId="6023"/>
    <cellStyle name="Normal 43 27 2" xfId="11047"/>
    <cellStyle name="Normal 43 27_Previous P&amp;L" xfId="14472"/>
    <cellStyle name="Normal 43 28" xfId="6024"/>
    <cellStyle name="Normal 43 28 2" xfId="11048"/>
    <cellStyle name="Normal 43 28_Previous P&amp;L" xfId="13822"/>
    <cellStyle name="Normal 43 29" xfId="6025"/>
    <cellStyle name="Normal 43 29 2" xfId="11049"/>
    <cellStyle name="Normal 43 29_Previous P&amp;L" xfId="13227"/>
    <cellStyle name="Normal 43 3" xfId="6026"/>
    <cellStyle name="Normal 43 3 2" xfId="11050"/>
    <cellStyle name="Normal 43 3_Previous P&amp;L" xfId="15878"/>
    <cellStyle name="Normal 43 30" xfId="6027"/>
    <cellStyle name="Normal 43 30 2" xfId="11051"/>
    <cellStyle name="Normal 43 30_Previous P&amp;L" xfId="13514"/>
    <cellStyle name="Normal 43 31" xfId="6028"/>
    <cellStyle name="Normal 43 31 2" xfId="11052"/>
    <cellStyle name="Normal 43 31_Previous P&amp;L" xfId="17582"/>
    <cellStyle name="Normal 43 32" xfId="6029"/>
    <cellStyle name="Normal 43 32 2" xfId="11053"/>
    <cellStyle name="Normal 43 32_Previous P&amp;L" xfId="16869"/>
    <cellStyle name="Normal 43 33" xfId="6030"/>
    <cellStyle name="Normal 43 33 2" xfId="11054"/>
    <cellStyle name="Normal 43 33_Previous P&amp;L" xfId="13971"/>
    <cellStyle name="Normal 43 34" xfId="6031"/>
    <cellStyle name="Normal 43 34 2" xfId="11055"/>
    <cellStyle name="Normal 43 34_Previous P&amp;L" xfId="17881"/>
    <cellStyle name="Normal 43 35" xfId="6032"/>
    <cellStyle name="Normal 43 35 2" xfId="11056"/>
    <cellStyle name="Normal 43 35_Previous P&amp;L" xfId="15640"/>
    <cellStyle name="Normal 43 36" xfId="6033"/>
    <cellStyle name="Normal 43 36 2" xfId="11057"/>
    <cellStyle name="Normal 43 36_Previous P&amp;L" xfId="15933"/>
    <cellStyle name="Normal 43 37" xfId="6034"/>
    <cellStyle name="Normal 43 37 2" xfId="11058"/>
    <cellStyle name="Normal 43 37_Previous P&amp;L" xfId="15990"/>
    <cellStyle name="Normal 43 38" xfId="6035"/>
    <cellStyle name="Normal 43 38 2" xfId="11059"/>
    <cellStyle name="Normal 43 38_Previous P&amp;L" xfId="16985"/>
    <cellStyle name="Normal 43 39" xfId="6036"/>
    <cellStyle name="Normal 43 39 2" xfId="11060"/>
    <cellStyle name="Normal 43 39_Previous P&amp;L" xfId="16481"/>
    <cellStyle name="Normal 43 4" xfId="6037"/>
    <cellStyle name="Normal 43 4 2" xfId="11061"/>
    <cellStyle name="Normal 43 4_Previous P&amp;L" xfId="16416"/>
    <cellStyle name="Normal 43 40" xfId="6038"/>
    <cellStyle name="Normal 43 40 2" xfId="11062"/>
    <cellStyle name="Normal 43 40_Previous P&amp;L" xfId="17531"/>
    <cellStyle name="Normal 43 41" xfId="6039"/>
    <cellStyle name="Normal 43 41 2" xfId="11063"/>
    <cellStyle name="Normal 43 41_Previous P&amp;L" xfId="13270"/>
    <cellStyle name="Normal 43 42" xfId="6040"/>
    <cellStyle name="Normal 43 42 2" xfId="11064"/>
    <cellStyle name="Normal 43 42_Previous P&amp;L" xfId="15013"/>
    <cellStyle name="Normal 43 43" xfId="6041"/>
    <cellStyle name="Normal 43 43 2" xfId="11065"/>
    <cellStyle name="Normal 43 43_Previous P&amp;L" xfId="13696"/>
    <cellStyle name="Normal 43 44" xfId="6042"/>
    <cellStyle name="Normal 43 44 2" xfId="11066"/>
    <cellStyle name="Normal 43 44_Previous P&amp;L" xfId="14194"/>
    <cellStyle name="Normal 43 45" xfId="6043"/>
    <cellStyle name="Normal 43 45 2" xfId="11067"/>
    <cellStyle name="Normal 43 45_Previous P&amp;L" xfId="13896"/>
    <cellStyle name="Normal 43 46" xfId="6044"/>
    <cellStyle name="Normal 43 46 2" xfId="11068"/>
    <cellStyle name="Normal 43 46_Previous P&amp;L" xfId="16210"/>
    <cellStyle name="Normal 43 47" xfId="6045"/>
    <cellStyle name="Normal 43 47 2" xfId="11069"/>
    <cellStyle name="Normal 43 47_Previous P&amp;L" xfId="15496"/>
    <cellStyle name="Normal 43 48" xfId="6046"/>
    <cellStyle name="Normal 43 48 2" xfId="11070"/>
    <cellStyle name="Normal 43 48_Previous P&amp;L" xfId="17058"/>
    <cellStyle name="Normal 43 49" xfId="6047"/>
    <cellStyle name="Normal 43 49 2" xfId="11071"/>
    <cellStyle name="Normal 43 49_Previous P&amp;L" xfId="14117"/>
    <cellStyle name="Normal 43 5" xfId="6048"/>
    <cellStyle name="Normal 43 5 2" xfId="11072"/>
    <cellStyle name="Normal 43 5_Previous P&amp;L" xfId="17719"/>
    <cellStyle name="Normal 43 50" xfId="6049"/>
    <cellStyle name="Normal 43 50 2" xfId="11073"/>
    <cellStyle name="Normal 43 50_Previous P&amp;L" xfId="14222"/>
    <cellStyle name="Normal 43 51" xfId="6050"/>
    <cellStyle name="Normal 43 51 2" xfId="11074"/>
    <cellStyle name="Normal 43 51_Previous P&amp;L" xfId="14625"/>
    <cellStyle name="Normal 43 52" xfId="6051"/>
    <cellStyle name="Normal 43 52 2" xfId="11075"/>
    <cellStyle name="Normal 43 52_Previous P&amp;L" xfId="16324"/>
    <cellStyle name="Normal 43 53" xfId="6052"/>
    <cellStyle name="Normal 43 53 2" xfId="11076"/>
    <cellStyle name="Normal 43 53_Previous P&amp;L" xfId="16130"/>
    <cellStyle name="Normal 43 54" xfId="6053"/>
    <cellStyle name="Normal 43 54 2" xfId="11077"/>
    <cellStyle name="Normal 43 54_Previous P&amp;L" xfId="14927"/>
    <cellStyle name="Normal 43 55" xfId="6054"/>
    <cellStyle name="Normal 43 55 2" xfId="11078"/>
    <cellStyle name="Normal 43 55_Previous P&amp;L" xfId="13567"/>
    <cellStyle name="Normal 43 56" xfId="6055"/>
    <cellStyle name="Normal 43 56 2" xfId="11079"/>
    <cellStyle name="Normal 43 56_Previous P&amp;L" xfId="15137"/>
    <cellStyle name="Normal 43 57" xfId="6056"/>
    <cellStyle name="Normal 43 57 2" xfId="11080"/>
    <cellStyle name="Normal 43 57_Previous P&amp;L" xfId="15444"/>
    <cellStyle name="Normal 43 58" xfId="6057"/>
    <cellStyle name="Normal 43 58 2" xfId="11081"/>
    <cellStyle name="Normal 43 58_Previous P&amp;L" xfId="15428"/>
    <cellStyle name="Normal 43 59" xfId="6058"/>
    <cellStyle name="Normal 43 59 2" xfId="11082"/>
    <cellStyle name="Normal 43 59_Previous P&amp;L" xfId="17199"/>
    <cellStyle name="Normal 43 6" xfId="6059"/>
    <cellStyle name="Normal 43 6 2" xfId="11083"/>
    <cellStyle name="Normal 43 6_Previous P&amp;L" xfId="16284"/>
    <cellStyle name="Normal 43 60" xfId="6060"/>
    <cellStyle name="Normal 43 60 2" xfId="11084"/>
    <cellStyle name="Normal 43 60_Previous P&amp;L" xfId="13622"/>
    <cellStyle name="Normal 43 61" xfId="6061"/>
    <cellStyle name="Normal 43 61 2" xfId="11085"/>
    <cellStyle name="Normal 43 61_Previous P&amp;L" xfId="15543"/>
    <cellStyle name="Normal 43 62" xfId="6062"/>
    <cellStyle name="Normal 43 62 2" xfId="11086"/>
    <cellStyle name="Normal 43 62_Previous P&amp;L" xfId="15006"/>
    <cellStyle name="Normal 43 63" xfId="6063"/>
    <cellStyle name="Normal 43 63 2" xfId="11087"/>
    <cellStyle name="Normal 43 63_Previous P&amp;L" xfId="14937"/>
    <cellStyle name="Normal 43 64" xfId="6064"/>
    <cellStyle name="Normal 43 64 2" xfId="11088"/>
    <cellStyle name="Normal 43 64_Previous P&amp;L" xfId="15772"/>
    <cellStyle name="Normal 43 65" xfId="6065"/>
    <cellStyle name="Normal 43 65 2" xfId="11089"/>
    <cellStyle name="Normal 43 65_Previous P&amp;L" xfId="13787"/>
    <cellStyle name="Normal 43 66" xfId="6066"/>
    <cellStyle name="Normal 43 66 2" xfId="11090"/>
    <cellStyle name="Normal 43 66_Previous P&amp;L" xfId="16579"/>
    <cellStyle name="Normal 43 67" xfId="6067"/>
    <cellStyle name="Normal 43 67 2" xfId="11091"/>
    <cellStyle name="Normal 43 67_Previous P&amp;L" xfId="15337"/>
    <cellStyle name="Normal 43 68" xfId="6068"/>
    <cellStyle name="Normal 43 68 2" xfId="11092"/>
    <cellStyle name="Normal 43 68_Previous P&amp;L" xfId="16194"/>
    <cellStyle name="Normal 43 69" xfId="6069"/>
    <cellStyle name="Normal 43 69 2" xfId="11093"/>
    <cellStyle name="Normal 43 69_Previous P&amp;L" xfId="16152"/>
    <cellStyle name="Normal 43 7" xfId="6070"/>
    <cellStyle name="Normal 43 7 2" xfId="11094"/>
    <cellStyle name="Normal 43 7_Previous P&amp;L" xfId="14040"/>
    <cellStyle name="Normal 43 70" xfId="6071"/>
    <cellStyle name="Normal 43 70 2" xfId="11095"/>
    <cellStyle name="Normal 43 70_Previous P&amp;L" xfId="16600"/>
    <cellStyle name="Normal 43 71" xfId="6072"/>
    <cellStyle name="Normal 43 71 2" xfId="11096"/>
    <cellStyle name="Normal 43 71_Previous P&amp;L" xfId="13677"/>
    <cellStyle name="Normal 43 72" xfId="6073"/>
    <cellStyle name="Normal 43 72 2" xfId="11097"/>
    <cellStyle name="Normal 43 72_Previous P&amp;L" xfId="13486"/>
    <cellStyle name="Normal 43 73" xfId="11098"/>
    <cellStyle name="Normal 43 8" xfId="6074"/>
    <cellStyle name="Normal 43 8 2" xfId="11099"/>
    <cellStyle name="Normal 43 8_Previous P&amp;L" xfId="14497"/>
    <cellStyle name="Normal 43 9" xfId="6075"/>
    <cellStyle name="Normal 43 9 2" xfId="11100"/>
    <cellStyle name="Normal 43 9_Previous P&amp;L" xfId="15952"/>
    <cellStyle name="Normal 43_Previous P&amp;L" xfId="17251"/>
    <cellStyle name="Normal 44" xfId="6076"/>
    <cellStyle name="Normal 44 10" xfId="6077"/>
    <cellStyle name="Normal 44 10 2" xfId="11101"/>
    <cellStyle name="Normal 44 10_Previous P&amp;L" xfId="16793"/>
    <cellStyle name="Normal 44 11" xfId="6078"/>
    <cellStyle name="Normal 44 11 2" xfId="11102"/>
    <cellStyle name="Normal 44 11_Previous P&amp;L" xfId="13927"/>
    <cellStyle name="Normal 44 12" xfId="6079"/>
    <cellStyle name="Normal 44 12 2" xfId="11103"/>
    <cellStyle name="Normal 44 12_Previous P&amp;L" xfId="17798"/>
    <cellStyle name="Normal 44 13" xfId="6080"/>
    <cellStyle name="Normal 44 13 2" xfId="11104"/>
    <cellStyle name="Normal 44 13_Previous P&amp;L" xfId="15395"/>
    <cellStyle name="Normal 44 14" xfId="6081"/>
    <cellStyle name="Normal 44 14 2" xfId="11105"/>
    <cellStyle name="Normal 44 14_Previous P&amp;L" xfId="16025"/>
    <cellStyle name="Normal 44 15" xfId="6082"/>
    <cellStyle name="Normal 44 15 2" xfId="11106"/>
    <cellStyle name="Normal 44 15_Previous P&amp;L" xfId="14852"/>
    <cellStyle name="Normal 44 16" xfId="6083"/>
    <cellStyle name="Normal 44 16 2" xfId="11107"/>
    <cellStyle name="Normal 44 16_Previous P&amp;L" xfId="16865"/>
    <cellStyle name="Normal 44 17" xfId="6084"/>
    <cellStyle name="Normal 44 17 2" xfId="11108"/>
    <cellStyle name="Normal 44 17_Previous P&amp;L" xfId="16780"/>
    <cellStyle name="Normal 44 18" xfId="6085"/>
    <cellStyle name="Normal 44 18 2" xfId="11109"/>
    <cellStyle name="Normal 44 18_Previous P&amp;L" xfId="15961"/>
    <cellStyle name="Normal 44 19" xfId="6086"/>
    <cellStyle name="Normal 44 19 2" xfId="11110"/>
    <cellStyle name="Normal 44 19_Previous P&amp;L" xfId="16505"/>
    <cellStyle name="Normal 44 2" xfId="6087"/>
    <cellStyle name="Normal 44 2 2" xfId="11111"/>
    <cellStyle name="Normal 44 2_Previous P&amp;L" xfId="16742"/>
    <cellStyle name="Normal 44 20" xfId="6088"/>
    <cellStyle name="Normal 44 20 2" xfId="11112"/>
    <cellStyle name="Normal 44 20_Previous P&amp;L" xfId="15743"/>
    <cellStyle name="Normal 44 21" xfId="6089"/>
    <cellStyle name="Normal 44 21 2" xfId="11113"/>
    <cellStyle name="Normal 44 21_Previous P&amp;L" xfId="13483"/>
    <cellStyle name="Normal 44 22" xfId="6090"/>
    <cellStyle name="Normal 44 22 2" xfId="11114"/>
    <cellStyle name="Normal 44 22_Previous P&amp;L" xfId="16474"/>
    <cellStyle name="Normal 44 23" xfId="6091"/>
    <cellStyle name="Normal 44 23 2" xfId="11115"/>
    <cellStyle name="Normal 44 23_Previous P&amp;L" xfId="13925"/>
    <cellStyle name="Normal 44 24" xfId="6092"/>
    <cellStyle name="Normal 44 24 2" xfId="11116"/>
    <cellStyle name="Normal 44 24_Previous P&amp;L" xfId="15871"/>
    <cellStyle name="Normal 44 25" xfId="6093"/>
    <cellStyle name="Normal 44 25 2" xfId="11117"/>
    <cellStyle name="Normal 44 25_Previous P&amp;L" xfId="15092"/>
    <cellStyle name="Normal 44 26" xfId="6094"/>
    <cellStyle name="Normal 44 26 2" xfId="11118"/>
    <cellStyle name="Normal 44 26_Previous P&amp;L" xfId="16319"/>
    <cellStyle name="Normal 44 27" xfId="6095"/>
    <cellStyle name="Normal 44 27 2" xfId="11119"/>
    <cellStyle name="Normal 44 27_Previous P&amp;L" xfId="14579"/>
    <cellStyle name="Normal 44 28" xfId="6096"/>
    <cellStyle name="Normal 44 28 2" xfId="11120"/>
    <cellStyle name="Normal 44 28_Previous P&amp;L" xfId="15827"/>
    <cellStyle name="Normal 44 29" xfId="6097"/>
    <cellStyle name="Normal 44 29 2" xfId="11121"/>
    <cellStyle name="Normal 44 29_Previous P&amp;L" xfId="14303"/>
    <cellStyle name="Normal 44 3" xfId="6098"/>
    <cellStyle name="Normal 44 3 2" xfId="11122"/>
    <cellStyle name="Normal 44 3_Previous P&amp;L" xfId="13427"/>
    <cellStyle name="Normal 44 30" xfId="6099"/>
    <cellStyle name="Normal 44 30 2" xfId="11123"/>
    <cellStyle name="Normal 44 30_Previous P&amp;L" xfId="13659"/>
    <cellStyle name="Normal 44 31" xfId="6100"/>
    <cellStyle name="Normal 44 31 2" xfId="11124"/>
    <cellStyle name="Normal 44 31_Previous P&amp;L" xfId="14277"/>
    <cellStyle name="Normal 44 32" xfId="6101"/>
    <cellStyle name="Normal 44 32 2" xfId="11125"/>
    <cellStyle name="Normal 44 32_Previous P&amp;L" xfId="14500"/>
    <cellStyle name="Normal 44 33" xfId="6102"/>
    <cellStyle name="Normal 44 33 2" xfId="11126"/>
    <cellStyle name="Normal 44 33_Previous P&amp;L" xfId="13935"/>
    <cellStyle name="Normal 44 34" xfId="6103"/>
    <cellStyle name="Normal 44 34 2" xfId="11127"/>
    <cellStyle name="Normal 44 34_Previous P&amp;L" xfId="15571"/>
    <cellStyle name="Normal 44 35" xfId="6104"/>
    <cellStyle name="Normal 44 35 2" xfId="11128"/>
    <cellStyle name="Normal 44 35_Previous P&amp;L" xfId="17847"/>
    <cellStyle name="Normal 44 36" xfId="6105"/>
    <cellStyle name="Normal 44 36 2" xfId="11129"/>
    <cellStyle name="Normal 44 36_Previous P&amp;L" xfId="13217"/>
    <cellStyle name="Normal 44 37" xfId="6106"/>
    <cellStyle name="Normal 44 37 2" xfId="11130"/>
    <cellStyle name="Normal 44 37_Previous P&amp;L" xfId="16638"/>
    <cellStyle name="Normal 44 38" xfId="6107"/>
    <cellStyle name="Normal 44 38 2" xfId="11131"/>
    <cellStyle name="Normal 44 38_Previous P&amp;L" xfId="15068"/>
    <cellStyle name="Normal 44 39" xfId="6108"/>
    <cellStyle name="Normal 44 39 2" xfId="11132"/>
    <cellStyle name="Normal 44 39_Previous P&amp;L" xfId="16837"/>
    <cellStyle name="Normal 44 4" xfId="6109"/>
    <cellStyle name="Normal 44 4 2" xfId="11133"/>
    <cellStyle name="Normal 44 4_Previous P&amp;L" xfId="16301"/>
    <cellStyle name="Normal 44 40" xfId="6110"/>
    <cellStyle name="Normal 44 40 2" xfId="11134"/>
    <cellStyle name="Normal 44 40_Previous P&amp;L" xfId="14420"/>
    <cellStyle name="Normal 44 41" xfId="6111"/>
    <cellStyle name="Normal 44 41 2" xfId="11135"/>
    <cellStyle name="Normal 44 41_Previous P&amp;L" xfId="16415"/>
    <cellStyle name="Normal 44 42" xfId="6112"/>
    <cellStyle name="Normal 44 42 2" xfId="11136"/>
    <cellStyle name="Normal 44 42_Previous P&amp;L" xfId="13520"/>
    <cellStyle name="Normal 44 43" xfId="6113"/>
    <cellStyle name="Normal 44 43 2" xfId="11137"/>
    <cellStyle name="Normal 44 43_Previous P&amp;L" xfId="16426"/>
    <cellStyle name="Normal 44 44" xfId="6114"/>
    <cellStyle name="Normal 44 44 2" xfId="11138"/>
    <cellStyle name="Normal 44 44_Previous P&amp;L" xfId="17555"/>
    <cellStyle name="Normal 44 45" xfId="6115"/>
    <cellStyle name="Normal 44 45 2" xfId="11139"/>
    <cellStyle name="Normal 44 45_Previous P&amp;L" xfId="16532"/>
    <cellStyle name="Normal 44 46" xfId="6116"/>
    <cellStyle name="Normal 44 46 2" xfId="11140"/>
    <cellStyle name="Normal 44 46_Previous P&amp;L" xfId="17393"/>
    <cellStyle name="Normal 44 47" xfId="6117"/>
    <cellStyle name="Normal 44 47 2" xfId="11141"/>
    <cellStyle name="Normal 44 47_Previous P&amp;L" xfId="13853"/>
    <cellStyle name="Normal 44 48" xfId="6118"/>
    <cellStyle name="Normal 44 48 2" xfId="11142"/>
    <cellStyle name="Normal 44 48_Previous P&amp;L" xfId="15432"/>
    <cellStyle name="Normal 44 49" xfId="6119"/>
    <cellStyle name="Normal 44 49 2" xfId="11143"/>
    <cellStyle name="Normal 44 49_Previous P&amp;L" xfId="17124"/>
    <cellStyle name="Normal 44 5" xfId="6120"/>
    <cellStyle name="Normal 44 5 2" xfId="11144"/>
    <cellStyle name="Normal 44 5_Previous P&amp;L" xfId="16126"/>
    <cellStyle name="Normal 44 50" xfId="6121"/>
    <cellStyle name="Normal 44 50 2" xfId="11145"/>
    <cellStyle name="Normal 44 50_Previous P&amp;L" xfId="17220"/>
    <cellStyle name="Normal 44 51" xfId="6122"/>
    <cellStyle name="Normal 44 51 2" xfId="11146"/>
    <cellStyle name="Normal 44 51_Previous P&amp;L" xfId="15369"/>
    <cellStyle name="Normal 44 52" xfId="6123"/>
    <cellStyle name="Normal 44 52 2" xfId="11147"/>
    <cellStyle name="Normal 44 52_Previous P&amp;L" xfId="17338"/>
    <cellStyle name="Normal 44 53" xfId="6124"/>
    <cellStyle name="Normal 44 53 2" xfId="11148"/>
    <cellStyle name="Normal 44 53_Previous P&amp;L" xfId="12792"/>
    <cellStyle name="Normal 44 54" xfId="6125"/>
    <cellStyle name="Normal 44 54 2" xfId="11149"/>
    <cellStyle name="Normal 44 54_Previous P&amp;L" xfId="17003"/>
    <cellStyle name="Normal 44 55" xfId="6126"/>
    <cellStyle name="Normal 44 55 2" xfId="11150"/>
    <cellStyle name="Normal 44 55_Previous P&amp;L" xfId="16603"/>
    <cellStyle name="Normal 44 56" xfId="6127"/>
    <cellStyle name="Normal 44 56 2" xfId="11151"/>
    <cellStyle name="Normal 44 56_Previous P&amp;L" xfId="15548"/>
    <cellStyle name="Normal 44 57" xfId="6128"/>
    <cellStyle name="Normal 44 57 2" xfId="11152"/>
    <cellStyle name="Normal 44 57_Previous P&amp;L" xfId="17431"/>
    <cellStyle name="Normal 44 58" xfId="6129"/>
    <cellStyle name="Normal 44 58 2" xfId="11153"/>
    <cellStyle name="Normal 44 58_Previous P&amp;L" xfId="15074"/>
    <cellStyle name="Normal 44 59" xfId="6130"/>
    <cellStyle name="Normal 44 59 2" xfId="11154"/>
    <cellStyle name="Normal 44 59_Previous P&amp;L" xfId="12890"/>
    <cellStyle name="Normal 44 6" xfId="6131"/>
    <cellStyle name="Normal 44 6 2" xfId="11155"/>
    <cellStyle name="Normal 44 6_Previous P&amp;L" xfId="17443"/>
    <cellStyle name="Normal 44 60" xfId="6132"/>
    <cellStyle name="Normal 44 60 2" xfId="11156"/>
    <cellStyle name="Normal 44 60_Previous P&amp;L" xfId="15733"/>
    <cellStyle name="Normal 44 61" xfId="6133"/>
    <cellStyle name="Normal 44 61 2" xfId="11157"/>
    <cellStyle name="Normal 44 61_Previous P&amp;L" xfId="17106"/>
    <cellStyle name="Normal 44 62" xfId="6134"/>
    <cellStyle name="Normal 44 62 2" xfId="11158"/>
    <cellStyle name="Normal 44 62_Previous P&amp;L" xfId="12597"/>
    <cellStyle name="Normal 44 63" xfId="6135"/>
    <cellStyle name="Normal 44 63 2" xfId="11159"/>
    <cellStyle name="Normal 44 63_Previous P&amp;L" xfId="14193"/>
    <cellStyle name="Normal 44 64" xfId="6136"/>
    <cellStyle name="Normal 44 64 2" xfId="11160"/>
    <cellStyle name="Normal 44 64_Previous P&amp;L" xfId="16169"/>
    <cellStyle name="Normal 44 65" xfId="6137"/>
    <cellStyle name="Normal 44 65 2" xfId="11161"/>
    <cellStyle name="Normal 44 65_Previous P&amp;L" xfId="12677"/>
    <cellStyle name="Normal 44 66" xfId="6138"/>
    <cellStyle name="Normal 44 66 2" xfId="11162"/>
    <cellStyle name="Normal 44 66_Previous P&amp;L" xfId="15495"/>
    <cellStyle name="Normal 44 67" xfId="6139"/>
    <cellStyle name="Normal 44 67 2" xfId="11163"/>
    <cellStyle name="Normal 44 67_Previous P&amp;L" xfId="13682"/>
    <cellStyle name="Normal 44 68" xfId="6140"/>
    <cellStyle name="Normal 44 68 2" xfId="11164"/>
    <cellStyle name="Normal 44 68_Previous P&amp;L" xfId="14116"/>
    <cellStyle name="Normal 44 69" xfId="6141"/>
    <cellStyle name="Normal 44 69 2" xfId="11165"/>
    <cellStyle name="Normal 44 69_Previous P&amp;L" xfId="17326"/>
    <cellStyle name="Normal 44 7" xfId="6142"/>
    <cellStyle name="Normal 44 7 2" xfId="11166"/>
    <cellStyle name="Normal 44 7_Previous P&amp;L" xfId="17761"/>
    <cellStyle name="Normal 44 70" xfId="6143"/>
    <cellStyle name="Normal 44 70 2" xfId="11167"/>
    <cellStyle name="Normal 44 70_Previous P&amp;L" xfId="15156"/>
    <cellStyle name="Normal 44 71" xfId="6144"/>
    <cellStyle name="Normal 44 71 2" xfId="11168"/>
    <cellStyle name="Normal 44 71_Previous P&amp;L" xfId="14325"/>
    <cellStyle name="Normal 44 72" xfId="6145"/>
    <cellStyle name="Normal 44 72 2" xfId="11169"/>
    <cellStyle name="Normal 44 72_Previous P&amp;L" xfId="16334"/>
    <cellStyle name="Normal 44 73" xfId="11170"/>
    <cellStyle name="Normal 44 8" xfId="6146"/>
    <cellStyle name="Normal 44 8 2" xfId="11171"/>
    <cellStyle name="Normal 44 8_Previous P&amp;L" xfId="14766"/>
    <cellStyle name="Normal 44 9" xfId="6147"/>
    <cellStyle name="Normal 44 9 2" xfId="11172"/>
    <cellStyle name="Normal 44 9_Previous P&amp;L" xfId="14256"/>
    <cellStyle name="Normal 44_Previous P&amp;L" xfId="16766"/>
    <cellStyle name="Normal 45" xfId="6148"/>
    <cellStyle name="Normal 45 10" xfId="6149"/>
    <cellStyle name="Normal 45 10 2" xfId="11173"/>
    <cellStyle name="Normal 45 10_Previous P&amp;L" xfId="15813"/>
    <cellStyle name="Normal 45 11" xfId="6150"/>
    <cellStyle name="Normal 45 11 2" xfId="11174"/>
    <cellStyle name="Normal 45 11_Previous P&amp;L" xfId="13537"/>
    <cellStyle name="Normal 45 12" xfId="6151"/>
    <cellStyle name="Normal 45 12 2" xfId="11175"/>
    <cellStyle name="Normal 45 12_Previous P&amp;L" xfId="15482"/>
    <cellStyle name="Normal 45 13" xfId="6152"/>
    <cellStyle name="Normal 45 13 2" xfId="11176"/>
    <cellStyle name="Normal 45 13_Previous P&amp;L" xfId="12247"/>
    <cellStyle name="Normal 45 14" xfId="6153"/>
    <cellStyle name="Normal 45 14 2" xfId="11177"/>
    <cellStyle name="Normal 45 14_Previous P&amp;L" xfId="17835"/>
    <cellStyle name="Normal 45 15" xfId="6154"/>
    <cellStyle name="Normal 45 15 2" xfId="11178"/>
    <cellStyle name="Normal 45 15_Previous P&amp;L" xfId="14990"/>
    <cellStyle name="Normal 45 16" xfId="6155"/>
    <cellStyle name="Normal 45 16 2" xfId="11179"/>
    <cellStyle name="Normal 45 16_Previous P&amp;L" xfId="17799"/>
    <cellStyle name="Normal 45 17" xfId="6156"/>
    <cellStyle name="Normal 45 17 2" xfId="11180"/>
    <cellStyle name="Normal 45 17_Previous P&amp;L" xfId="13587"/>
    <cellStyle name="Normal 45 18" xfId="6157"/>
    <cellStyle name="Normal 45 18 2" xfId="11181"/>
    <cellStyle name="Normal 45 18_Previous P&amp;L" xfId="17882"/>
    <cellStyle name="Normal 45 19" xfId="6158"/>
    <cellStyle name="Normal 45 19 2" xfId="11182"/>
    <cellStyle name="Normal 45 19_Previous P&amp;L" xfId="16826"/>
    <cellStyle name="Normal 45 2" xfId="6159"/>
    <cellStyle name="Normal 45 2 2" xfId="11183"/>
    <cellStyle name="Normal 45 2_Previous P&amp;L" xfId="16895"/>
    <cellStyle name="Normal 45 20" xfId="6160"/>
    <cellStyle name="Normal 45 20 2" xfId="11184"/>
    <cellStyle name="Normal 45 20_Previous P&amp;L" xfId="14755"/>
    <cellStyle name="Normal 45 21" xfId="6161"/>
    <cellStyle name="Normal 45 21 2" xfId="11185"/>
    <cellStyle name="Normal 45 21_Previous P&amp;L" xfId="15330"/>
    <cellStyle name="Normal 45 22" xfId="6162"/>
    <cellStyle name="Normal 45 22 2" xfId="11186"/>
    <cellStyle name="Normal 45 22_Previous P&amp;L" xfId="15612"/>
    <cellStyle name="Normal 45 23" xfId="6163"/>
    <cellStyle name="Normal 45 23 2" xfId="11187"/>
    <cellStyle name="Normal 45 23_Previous P&amp;L" xfId="12809"/>
    <cellStyle name="Normal 45 24" xfId="6164"/>
    <cellStyle name="Normal 45 24 2" xfId="11188"/>
    <cellStyle name="Normal 45 24_Previous P&amp;L" xfId="17738"/>
    <cellStyle name="Normal 45 25" xfId="6165"/>
    <cellStyle name="Normal 45 25 2" xfId="11189"/>
    <cellStyle name="Normal 45 25_Previous P&amp;L" xfId="16066"/>
    <cellStyle name="Normal 45 26" xfId="6166"/>
    <cellStyle name="Normal 45 26 2" xfId="11190"/>
    <cellStyle name="Normal 45 26_Previous P&amp;L" xfId="13605"/>
    <cellStyle name="Normal 45 27" xfId="6167"/>
    <cellStyle name="Normal 45 27 2" xfId="11191"/>
    <cellStyle name="Normal 45 27_Previous P&amp;L" xfId="14069"/>
    <cellStyle name="Normal 45 28" xfId="6168"/>
    <cellStyle name="Normal 45 28 2" xfId="11192"/>
    <cellStyle name="Normal 45 28_Previous P&amp;L" xfId="13185"/>
    <cellStyle name="Normal 45 29" xfId="6169"/>
    <cellStyle name="Normal 45 29 2" xfId="11193"/>
    <cellStyle name="Normal 45 29_Previous P&amp;L" xfId="17065"/>
    <cellStyle name="Normal 45 3" xfId="6170"/>
    <cellStyle name="Normal 45 3 2" xfId="11194"/>
    <cellStyle name="Normal 45 3_Previous P&amp;L" xfId="17092"/>
    <cellStyle name="Normal 45 30" xfId="6171"/>
    <cellStyle name="Normal 45 30 2" xfId="11195"/>
    <cellStyle name="Normal 45 30_Previous P&amp;L" xfId="15838"/>
    <cellStyle name="Normal 45 31" xfId="6172"/>
    <cellStyle name="Normal 45 31 2" xfId="11196"/>
    <cellStyle name="Normal 45 31_Previous P&amp;L" xfId="16967"/>
    <cellStyle name="Normal 45 32" xfId="6173"/>
    <cellStyle name="Normal 45 32 2" xfId="11197"/>
    <cellStyle name="Normal 45 32_Previous P&amp;L" xfId="14518"/>
    <cellStyle name="Normal 45 33" xfId="6174"/>
    <cellStyle name="Normal 45 33 2" xfId="11198"/>
    <cellStyle name="Normal 45 33_Previous P&amp;L" xfId="17385"/>
    <cellStyle name="Normal 45 34" xfId="6175"/>
    <cellStyle name="Normal 45 34 2" xfId="11199"/>
    <cellStyle name="Normal 45 34_Previous P&amp;L" xfId="14093"/>
    <cellStyle name="Normal 45 35" xfId="6176"/>
    <cellStyle name="Normal 45 35 2" xfId="11200"/>
    <cellStyle name="Normal 45 35_Previous P&amp;L" xfId="13244"/>
    <cellStyle name="Normal 45 36" xfId="6177"/>
    <cellStyle name="Normal 45 36 2" xfId="11201"/>
    <cellStyle name="Normal 45 36_Previous P&amp;L" xfId="16677"/>
    <cellStyle name="Normal 45 37" xfId="6178"/>
    <cellStyle name="Normal 45 37 2" xfId="11202"/>
    <cellStyle name="Normal 45 37_Previous P&amp;L" xfId="14286"/>
    <cellStyle name="Normal 45 38" xfId="6179"/>
    <cellStyle name="Normal 45 38 2" xfId="11203"/>
    <cellStyle name="Normal 45 38_Previous P&amp;L" xfId="16857"/>
    <cellStyle name="Normal 45 39" xfId="6180"/>
    <cellStyle name="Normal 45 39 2" xfId="11204"/>
    <cellStyle name="Normal 45 39_Previous P&amp;L" xfId="12605"/>
    <cellStyle name="Normal 45 4" xfId="6181"/>
    <cellStyle name="Normal 45 4 2" xfId="11205"/>
    <cellStyle name="Normal 45 4_Previous P&amp;L" xfId="17262"/>
    <cellStyle name="Normal 45 40" xfId="6182"/>
    <cellStyle name="Normal 45 40 2" xfId="11206"/>
    <cellStyle name="Normal 45 40_Previous P&amp;L" xfId="17906"/>
    <cellStyle name="Normal 45 41" xfId="6183"/>
    <cellStyle name="Normal 45 41 2" xfId="11207"/>
    <cellStyle name="Normal 45 41_Previous P&amp;L" xfId="15855"/>
    <cellStyle name="Normal 45 42" xfId="6184"/>
    <cellStyle name="Normal 45 42 2" xfId="11208"/>
    <cellStyle name="Normal 45 42_Previous P&amp;L" xfId="13821"/>
    <cellStyle name="Normal 45 43" xfId="6185"/>
    <cellStyle name="Normal 45 43 2" xfId="11209"/>
    <cellStyle name="Normal 45 43_Previous P&amp;L" xfId="17546"/>
    <cellStyle name="Normal 45 44" xfId="6186"/>
    <cellStyle name="Normal 45 44 2" xfId="11210"/>
    <cellStyle name="Normal 45 44_Previous P&amp;L" xfId="17448"/>
    <cellStyle name="Normal 45 45" xfId="6187"/>
    <cellStyle name="Normal 45 45 2" xfId="11211"/>
    <cellStyle name="Normal 45 45_Previous P&amp;L" xfId="15763"/>
    <cellStyle name="Normal 45 46" xfId="6188"/>
    <cellStyle name="Normal 45 46 2" xfId="11212"/>
    <cellStyle name="Normal 45 46_Previous P&amp;L" xfId="17320"/>
    <cellStyle name="Normal 45 47" xfId="6189"/>
    <cellStyle name="Normal 45 47 2" xfId="11213"/>
    <cellStyle name="Normal 45 47_Previous P&amp;L" xfId="14115"/>
    <cellStyle name="Normal 45 48" xfId="6190"/>
    <cellStyle name="Normal 45 48 2" xfId="11214"/>
    <cellStyle name="Normal 45 48_Previous P&amp;L" xfId="16191"/>
    <cellStyle name="Normal 45 49" xfId="6191"/>
    <cellStyle name="Normal 45 49 2" xfId="11215"/>
    <cellStyle name="Normal 45 49_Previous P&amp;L" xfId="12916"/>
    <cellStyle name="Normal 45 5" xfId="6192"/>
    <cellStyle name="Normal 45 5 2" xfId="11216"/>
    <cellStyle name="Normal 45 5_Previous P&amp;L" xfId="12279"/>
    <cellStyle name="Normal 45 50" xfId="6193"/>
    <cellStyle name="Normal 45 50 2" xfId="11217"/>
    <cellStyle name="Normal 45 50_Previous P&amp;L" xfId="17211"/>
    <cellStyle name="Normal 45 51" xfId="6194"/>
    <cellStyle name="Normal 45 51 2" xfId="11218"/>
    <cellStyle name="Normal 45 51_Previous P&amp;L" xfId="17160"/>
    <cellStyle name="Normal 45 52" xfId="6195"/>
    <cellStyle name="Normal 45 52 2" xfId="11219"/>
    <cellStyle name="Normal 45 52_Previous P&amp;L" xfId="15271"/>
    <cellStyle name="Normal 45 53" xfId="6196"/>
    <cellStyle name="Normal 45 53 2" xfId="11220"/>
    <cellStyle name="Normal 45 53_Previous P&amp;L" xfId="13476"/>
    <cellStyle name="Normal 45 54" xfId="6197"/>
    <cellStyle name="Normal 45 54 2" xfId="11221"/>
    <cellStyle name="Normal 45 54_Previous P&amp;L" xfId="12434"/>
    <cellStyle name="Normal 45 55" xfId="6198"/>
    <cellStyle name="Normal 45 55 2" xfId="11222"/>
    <cellStyle name="Normal 45 55_Previous P&amp;L" xfId="17782"/>
    <cellStyle name="Normal 45 56" xfId="6199"/>
    <cellStyle name="Normal 45 56 2" xfId="11223"/>
    <cellStyle name="Normal 45 56_Previous P&amp;L" xfId="16718"/>
    <cellStyle name="Normal 45 57" xfId="6200"/>
    <cellStyle name="Normal 45 57 2" xfId="11224"/>
    <cellStyle name="Normal 45 57_Previous P&amp;L" xfId="14977"/>
    <cellStyle name="Normal 45 58" xfId="6201"/>
    <cellStyle name="Normal 45 58 2" xfId="11225"/>
    <cellStyle name="Normal 45 58_Previous P&amp;L" xfId="15136"/>
    <cellStyle name="Normal 45 59" xfId="6202"/>
    <cellStyle name="Normal 45 59 2" xfId="11226"/>
    <cellStyle name="Normal 45 59_Previous P&amp;L" xfId="17602"/>
    <cellStyle name="Normal 45 6" xfId="6203"/>
    <cellStyle name="Normal 45 6 2" xfId="11227"/>
    <cellStyle name="Normal 45 6_Previous P&amp;L" xfId="16502"/>
    <cellStyle name="Normal 45 60" xfId="6204"/>
    <cellStyle name="Normal 45 60 2" xfId="11228"/>
    <cellStyle name="Normal 45 60_Previous P&amp;L" xfId="16477"/>
    <cellStyle name="Normal 45 61" xfId="6205"/>
    <cellStyle name="Normal 45 61 2" xfId="11229"/>
    <cellStyle name="Normal 45 61_Previous P&amp;L" xfId="13359"/>
    <cellStyle name="Normal 45 62" xfId="6206"/>
    <cellStyle name="Normal 45 62 2" xfId="11230"/>
    <cellStyle name="Normal 45 62_Previous P&amp;L" xfId="16782"/>
    <cellStyle name="Normal 45 63" xfId="6207"/>
    <cellStyle name="Normal 45 63 2" xfId="11231"/>
    <cellStyle name="Normal 45 63_Previous P&amp;L" xfId="16868"/>
    <cellStyle name="Normal 45 64" xfId="6208"/>
    <cellStyle name="Normal 45 64 2" xfId="11232"/>
    <cellStyle name="Normal 45 64_Previous P&amp;L" xfId="17304"/>
    <cellStyle name="Normal 45 65" xfId="6209"/>
    <cellStyle name="Normal 45 65 2" xfId="11233"/>
    <cellStyle name="Normal 45 65_Previous P&amp;L" xfId="17883"/>
    <cellStyle name="Normal 45 66" xfId="6210"/>
    <cellStyle name="Normal 45 66 2" xfId="11234"/>
    <cellStyle name="Normal 45 66_Previous P&amp;L" xfId="14575"/>
    <cellStyle name="Normal 45 67" xfId="6211"/>
    <cellStyle name="Normal 45 67 2" xfId="11235"/>
    <cellStyle name="Normal 45 67_Previous P&amp;L" xfId="14039"/>
    <cellStyle name="Normal 45 68" xfId="6212"/>
    <cellStyle name="Normal 45 68 2" xfId="11236"/>
    <cellStyle name="Normal 45 68_Previous P&amp;L" xfId="16508"/>
    <cellStyle name="Normal 45 69" xfId="6213"/>
    <cellStyle name="Normal 45 69 2" xfId="11237"/>
    <cellStyle name="Normal 45 69_Previous P&amp;L" xfId="16984"/>
    <cellStyle name="Normal 45 7" xfId="6214"/>
    <cellStyle name="Normal 45 7 2" xfId="11238"/>
    <cellStyle name="Normal 45 7_Previous P&amp;L" xfId="13688"/>
    <cellStyle name="Normal 45 70" xfId="6215"/>
    <cellStyle name="Normal 45 70 2" xfId="11239"/>
    <cellStyle name="Normal 45 70_Previous P&amp;L" xfId="14383"/>
    <cellStyle name="Normal 45 71" xfId="6216"/>
    <cellStyle name="Normal 45 71 2" xfId="11240"/>
    <cellStyle name="Normal 45 71_Previous P&amp;L" xfId="16293"/>
    <cellStyle name="Normal 45 72" xfId="6217"/>
    <cellStyle name="Normal 45 72 2" xfId="11241"/>
    <cellStyle name="Normal 45 72_Previous P&amp;L" xfId="13269"/>
    <cellStyle name="Normal 45 73" xfId="11242"/>
    <cellStyle name="Normal 45 8" xfId="6218"/>
    <cellStyle name="Normal 45 8 2" xfId="11243"/>
    <cellStyle name="Normal 45 8_Previous P&amp;L" xfId="15570"/>
    <cellStyle name="Normal 45 9" xfId="6219"/>
    <cellStyle name="Normal 45 9 2" xfId="11244"/>
    <cellStyle name="Normal 45 9_Previous P&amp;L" xfId="14540"/>
    <cellStyle name="Normal 45_Previous P&amp;L" xfId="17045"/>
    <cellStyle name="Normal 46" xfId="6220"/>
    <cellStyle name="Normal 46 2" xfId="6221"/>
    <cellStyle name="Normal 46 2 2" xfId="11245"/>
    <cellStyle name="Normal 46 2_Previous P&amp;L" xfId="13895"/>
    <cellStyle name="Normal 46 3" xfId="6222"/>
    <cellStyle name="Normal 46 3 2" xfId="11246"/>
    <cellStyle name="Normal 46 3_Previous P&amp;L" xfId="15298"/>
    <cellStyle name="Normal 46 4" xfId="11247"/>
    <cellStyle name="Normal 46_Previous P&amp;L" xfId="14364"/>
    <cellStyle name="Normal 47" xfId="6223"/>
    <cellStyle name="Normal 47 10" xfId="6224"/>
    <cellStyle name="Normal 47 10 2" xfId="11248"/>
    <cellStyle name="Normal 47 10_Previous P&amp;L" xfId="17313"/>
    <cellStyle name="Normal 47 11" xfId="6225"/>
    <cellStyle name="Normal 47 11 2" xfId="11249"/>
    <cellStyle name="Normal 47 11_Previous P&amp;L" xfId="16606"/>
    <cellStyle name="Normal 47 12" xfId="6226"/>
    <cellStyle name="Normal 47 12 2" xfId="11250"/>
    <cellStyle name="Normal 47 12_Previous P&amp;L" xfId="15699"/>
    <cellStyle name="Normal 47 13" xfId="6227"/>
    <cellStyle name="Normal 47 13 2" xfId="11251"/>
    <cellStyle name="Normal 47 13_Previous P&amp;L" xfId="14782"/>
    <cellStyle name="Normal 47 14" xfId="6228"/>
    <cellStyle name="Normal 47 14 2" xfId="11252"/>
    <cellStyle name="Normal 47 14_Previous P&amp;L" xfId="15926"/>
    <cellStyle name="Normal 47 15" xfId="6229"/>
    <cellStyle name="Normal 47 15 2" xfId="11253"/>
    <cellStyle name="Normal 47 15_Previous P&amp;L" xfId="13977"/>
    <cellStyle name="Normal 47 16" xfId="6230"/>
    <cellStyle name="Normal 47 16 2" xfId="11254"/>
    <cellStyle name="Normal 47 16_Previous P&amp;L" xfId="15059"/>
    <cellStyle name="Normal 47 17" xfId="6231"/>
    <cellStyle name="Normal 47 17 2" xfId="11255"/>
    <cellStyle name="Normal 47 17_Previous P&amp;L" xfId="17173"/>
    <cellStyle name="Normal 47 18" xfId="6232"/>
    <cellStyle name="Normal 47 18 2" xfId="11256"/>
    <cellStyle name="Normal 47 18_Previous P&amp;L" xfId="16913"/>
    <cellStyle name="Normal 47 19" xfId="6233"/>
    <cellStyle name="Normal 47 19 2" xfId="11257"/>
    <cellStyle name="Normal 47 19_Previous P&amp;L" xfId="17461"/>
    <cellStyle name="Normal 47 2" xfId="6234"/>
    <cellStyle name="Normal 47 2 2" xfId="11258"/>
    <cellStyle name="Normal 47 2_Previous P&amp;L" xfId="16843"/>
    <cellStyle name="Normal 47 20" xfId="6235"/>
    <cellStyle name="Normal 47 20 2" xfId="11259"/>
    <cellStyle name="Normal 47 20_Previous P&amp;L" xfId="16654"/>
    <cellStyle name="Normal 47 21" xfId="6236"/>
    <cellStyle name="Normal 47 21 2" xfId="11260"/>
    <cellStyle name="Normal 47 21_Previous P&amp;L" xfId="17238"/>
    <cellStyle name="Normal 47 22" xfId="6237"/>
    <cellStyle name="Normal 47 22 2" xfId="11261"/>
    <cellStyle name="Normal 47 22_Previous P&amp;L" xfId="13582"/>
    <cellStyle name="Normal 47 23" xfId="6238"/>
    <cellStyle name="Normal 47 23 2" xfId="11262"/>
    <cellStyle name="Normal 47 23_Previous P&amp;L" xfId="17287"/>
    <cellStyle name="Normal 47 24" xfId="6239"/>
    <cellStyle name="Normal 47 24 2" xfId="11263"/>
    <cellStyle name="Normal 47 24_Previous P&amp;L" xfId="16463"/>
    <cellStyle name="Normal 47 25" xfId="6240"/>
    <cellStyle name="Normal 47 25 2" xfId="11264"/>
    <cellStyle name="Normal 47 25_Previous P&amp;L" xfId="13472"/>
    <cellStyle name="Normal 47 26" xfId="6241"/>
    <cellStyle name="Normal 47 26 2" xfId="11265"/>
    <cellStyle name="Normal 47 26_Previous P&amp;L" xfId="13676"/>
    <cellStyle name="Normal 47 27" xfId="6242"/>
    <cellStyle name="Normal 47 27 2" xfId="11266"/>
    <cellStyle name="Normal 47 27_Previous P&amp;L" xfId="16561"/>
    <cellStyle name="Normal 47 28" xfId="6243"/>
    <cellStyle name="Normal 47 28 2" xfId="11267"/>
    <cellStyle name="Normal 47 28_Previous P&amp;L" xfId="13726"/>
    <cellStyle name="Normal 47 29" xfId="6244"/>
    <cellStyle name="Normal 47 29 2" xfId="11268"/>
    <cellStyle name="Normal 47 29_Previous P&amp;L" xfId="12433"/>
    <cellStyle name="Normal 47 3" xfId="6245"/>
    <cellStyle name="Normal 47 3 2" xfId="11269"/>
    <cellStyle name="Normal 47 3_Previous P&amp;L" xfId="15239"/>
    <cellStyle name="Normal 47 30" xfId="6246"/>
    <cellStyle name="Normal 47 30 2" xfId="11270"/>
    <cellStyle name="Normal 47 30_Previous P&amp;L" xfId="14114"/>
    <cellStyle name="Normal 47 31" xfId="6247"/>
    <cellStyle name="Normal 47 31 2" xfId="11271"/>
    <cellStyle name="Normal 47 31_Previous P&amp;L" xfId="17545"/>
    <cellStyle name="Normal 47 32" xfId="6248"/>
    <cellStyle name="Normal 47 32 2" xfId="11272"/>
    <cellStyle name="Normal 47 32_Previous P&amp;L" xfId="15217"/>
    <cellStyle name="Normal 47 33" xfId="6249"/>
    <cellStyle name="Normal 47 33 2" xfId="11273"/>
    <cellStyle name="Normal 47 33_Previous P&amp;L" xfId="13310"/>
    <cellStyle name="Normal 47 34" xfId="6250"/>
    <cellStyle name="Normal 47 34 2" xfId="11274"/>
    <cellStyle name="Normal 47 34_Previous P&amp;L" xfId="15135"/>
    <cellStyle name="Normal 47 35" xfId="6251"/>
    <cellStyle name="Normal 47 35 2" xfId="11275"/>
    <cellStyle name="Normal 47 35_Previous P&amp;L" xfId="13425"/>
    <cellStyle name="Normal 47 36" xfId="6252"/>
    <cellStyle name="Normal 47 36 2" xfId="11276"/>
    <cellStyle name="Normal 47 36_Previous P&amp;L" xfId="14962"/>
    <cellStyle name="Normal 47 37" xfId="6253"/>
    <cellStyle name="Normal 47 37 2" xfId="11277"/>
    <cellStyle name="Normal 47 37_Previous P&amp;L" xfId="17126"/>
    <cellStyle name="Normal 47 38" xfId="6254"/>
    <cellStyle name="Normal 47 38 2" xfId="11278"/>
    <cellStyle name="Normal 47 38_Previous P&amp;L" xfId="17884"/>
    <cellStyle name="Normal 47 39" xfId="6255"/>
    <cellStyle name="Normal 47 39 2" xfId="11279"/>
    <cellStyle name="Normal 47 39_Previous P&amp;L" xfId="14842"/>
    <cellStyle name="Normal 47 4" xfId="6256"/>
    <cellStyle name="Normal 47 4 2" xfId="11280"/>
    <cellStyle name="Normal 47 4_Previous P&amp;L" xfId="15820"/>
    <cellStyle name="Normal 47 40" xfId="6257"/>
    <cellStyle name="Normal 47 40 2" xfId="11281"/>
    <cellStyle name="Normal 47 40_Previous P&amp;L" xfId="17365"/>
    <cellStyle name="Normal 47 41" xfId="6258"/>
    <cellStyle name="Normal 47 41 2" xfId="11282"/>
    <cellStyle name="Normal 47 41_Previous P&amp;L" xfId="15732"/>
    <cellStyle name="Normal 47 42" xfId="6259"/>
    <cellStyle name="Normal 47 42 2" xfId="11283"/>
    <cellStyle name="Normal 47 42_Previous P&amp;L" xfId="12889"/>
    <cellStyle name="Normal 47 43" xfId="6260"/>
    <cellStyle name="Normal 47 43 2" xfId="11284"/>
    <cellStyle name="Normal 47 43_Previous P&amp;L" xfId="14324"/>
    <cellStyle name="Normal 47 44" xfId="6261"/>
    <cellStyle name="Normal 47 44 2" xfId="11285"/>
    <cellStyle name="Normal 47 44_Previous P&amp;L" xfId="16380"/>
    <cellStyle name="Normal 47 45" xfId="6262"/>
    <cellStyle name="Normal 47 45 2" xfId="11286"/>
    <cellStyle name="Normal 47 45_Previous P&amp;L" xfId="16280"/>
    <cellStyle name="Normal 47 46" xfId="6263"/>
    <cellStyle name="Normal 47 46 2" xfId="11287"/>
    <cellStyle name="Normal 47 46_Previous P&amp;L" xfId="14229"/>
    <cellStyle name="Normal 47 47" xfId="6264"/>
    <cellStyle name="Normal 47 47 2" xfId="11288"/>
    <cellStyle name="Normal 47 47_Previous P&amp;L" xfId="17489"/>
    <cellStyle name="Normal 47 48" xfId="6265"/>
    <cellStyle name="Normal 47 48 2" xfId="11289"/>
    <cellStyle name="Normal 47 48_Previous P&amp;L" xfId="13080"/>
    <cellStyle name="Normal 47 49" xfId="6266"/>
    <cellStyle name="Normal 47 49 2" xfId="11290"/>
    <cellStyle name="Normal 47 49_Previous P&amp;L" xfId="14517"/>
    <cellStyle name="Normal 47 5" xfId="6267"/>
    <cellStyle name="Normal 47 5 2" xfId="11291"/>
    <cellStyle name="Normal 47 5_Previous P&amp;L" xfId="14753"/>
    <cellStyle name="Normal 47 50" xfId="6268"/>
    <cellStyle name="Normal 47 50 2" xfId="11292"/>
    <cellStyle name="Normal 47 50_Previous P&amp;L" xfId="16515"/>
    <cellStyle name="Normal 47 51" xfId="6269"/>
    <cellStyle name="Normal 47 51 2" xfId="11293"/>
    <cellStyle name="Normal 47 51_Previous P&amp;L" xfId="14102"/>
    <cellStyle name="Normal 47 52" xfId="6270"/>
    <cellStyle name="Normal 47 52 2" xfId="11294"/>
    <cellStyle name="Normal 47 52_Previous P&amp;L" xfId="13083"/>
    <cellStyle name="Normal 47 53" xfId="6271"/>
    <cellStyle name="Normal 47 53 2" xfId="11295"/>
    <cellStyle name="Normal 47 53_Previous P&amp;L" xfId="14174"/>
    <cellStyle name="Normal 47 54" xfId="6272"/>
    <cellStyle name="Normal 47 54 2" xfId="11296"/>
    <cellStyle name="Normal 47 54_Previous P&amp;L" xfId="17496"/>
    <cellStyle name="Normal 47 55" xfId="6273"/>
    <cellStyle name="Normal 47 55 2" xfId="11297"/>
    <cellStyle name="Normal 47 55_Previous P&amp;L" xfId="12905"/>
    <cellStyle name="Normal 47 56" xfId="6274"/>
    <cellStyle name="Normal 47 56 2" xfId="11298"/>
    <cellStyle name="Normal 47 56_Previous P&amp;L" xfId="12989"/>
    <cellStyle name="Normal 47 57" xfId="6275"/>
    <cellStyle name="Normal 47 57 2" xfId="11299"/>
    <cellStyle name="Normal 47 57_Previous P&amp;L" xfId="15328"/>
    <cellStyle name="Normal 47 58" xfId="6276"/>
    <cellStyle name="Normal 47 58 2" xfId="11300"/>
    <cellStyle name="Normal 47 58_Previous P&amp;L" xfId="15797"/>
    <cellStyle name="Normal 47 59" xfId="6277"/>
    <cellStyle name="Normal 47 59 2" xfId="11301"/>
    <cellStyle name="Normal 47 59_Previous P&amp;L" xfId="17510"/>
    <cellStyle name="Normal 47 6" xfId="6278"/>
    <cellStyle name="Normal 47 6 2" xfId="11302"/>
    <cellStyle name="Normal 47 6_Previous P&amp;L" xfId="17696"/>
    <cellStyle name="Normal 47 60" xfId="6279"/>
    <cellStyle name="Normal 47 60 2" xfId="11303"/>
    <cellStyle name="Normal 47 60_Previous P&amp;L" xfId="15781"/>
    <cellStyle name="Normal 47 61" xfId="6280"/>
    <cellStyle name="Normal 47 61 2" xfId="11304"/>
    <cellStyle name="Normal 47 61_Previous P&amp;L" xfId="13975"/>
    <cellStyle name="Normal 47 62" xfId="6281"/>
    <cellStyle name="Normal 47 62 2" xfId="11305"/>
    <cellStyle name="Normal 47 62_Previous P&amp;L" xfId="17317"/>
    <cellStyle name="Normal 47 63" xfId="6282"/>
    <cellStyle name="Normal 47 63 2" xfId="11306"/>
    <cellStyle name="Normal 47 63_Previous P&amp;L" xfId="16368"/>
    <cellStyle name="Normal 47 64" xfId="6283"/>
    <cellStyle name="Normal 47 64 2" xfId="11307"/>
    <cellStyle name="Normal 47 64_Previous P&amp;L" xfId="13280"/>
    <cellStyle name="Normal 47 65" xfId="6284"/>
    <cellStyle name="Normal 47 65 2" xfId="11308"/>
    <cellStyle name="Normal 47 65_Previous P&amp;L" xfId="17624"/>
    <cellStyle name="Normal 47 66" xfId="6285"/>
    <cellStyle name="Normal 47 66 2" xfId="11309"/>
    <cellStyle name="Normal 47 66_Previous P&amp;L" xfId="14793"/>
    <cellStyle name="Normal 47 67" xfId="6286"/>
    <cellStyle name="Normal 47 67 2" xfId="11310"/>
    <cellStyle name="Normal 47 67_Previous P&amp;L" xfId="13507"/>
    <cellStyle name="Normal 47 68" xfId="6287"/>
    <cellStyle name="Normal 47 68 2" xfId="11311"/>
    <cellStyle name="Normal 47 68_Previous P&amp;L" xfId="15026"/>
    <cellStyle name="Normal 47 69" xfId="6288"/>
    <cellStyle name="Normal 47 69 2" xfId="11312"/>
    <cellStyle name="Normal 47 69_Previous P&amp;L" xfId="13535"/>
    <cellStyle name="Normal 47 7" xfId="6289"/>
    <cellStyle name="Normal 47 7 2" xfId="11313"/>
    <cellStyle name="Normal 47 7_Previous P&amp;L" xfId="14763"/>
    <cellStyle name="Normal 47 70" xfId="6290"/>
    <cellStyle name="Normal 47 70 2" xfId="11314"/>
    <cellStyle name="Normal 47 70_Previous P&amp;L" xfId="12805"/>
    <cellStyle name="Normal 47 71" xfId="11315"/>
    <cellStyle name="Normal 47 8" xfId="6291"/>
    <cellStyle name="Normal 47 8 2" xfId="11316"/>
    <cellStyle name="Normal 47 8_Previous P&amp;L" xfId="17371"/>
    <cellStyle name="Normal 47 9" xfId="6292"/>
    <cellStyle name="Normal 47 9 2" xfId="11317"/>
    <cellStyle name="Normal 47 9_Previous P&amp;L" xfId="17544"/>
    <cellStyle name="Normal 47_Previous P&amp;L" xfId="16096"/>
    <cellStyle name="Normal 48" xfId="6293"/>
    <cellStyle name="Normal 48 2" xfId="6294"/>
    <cellStyle name="Normal 48 2 10" xfId="6295"/>
    <cellStyle name="Normal 48 2 10 2" xfId="11318"/>
    <cellStyle name="Normal 48 2 10_Previous P&amp;L" xfId="15244"/>
    <cellStyle name="Normal 48 2 11" xfId="6296"/>
    <cellStyle name="Normal 48 2 11 2" xfId="11319"/>
    <cellStyle name="Normal 48 2 11_Previous P&amp;L" xfId="13850"/>
    <cellStyle name="Normal 48 2 12" xfId="6297"/>
    <cellStyle name="Normal 48 2 12 2" xfId="11320"/>
    <cellStyle name="Normal 48 2 12_Previous P&amp;L" xfId="16636"/>
    <cellStyle name="Normal 48 2 13" xfId="6298"/>
    <cellStyle name="Normal 48 2 13 2" xfId="11321"/>
    <cellStyle name="Normal 48 2 13_Previous P&amp;L" xfId="14851"/>
    <cellStyle name="Normal 48 2 14" xfId="6299"/>
    <cellStyle name="Normal 48 2 14 2" xfId="11322"/>
    <cellStyle name="Normal 48 2 14_Previous P&amp;L" xfId="15754"/>
    <cellStyle name="Normal 48 2 15" xfId="6300"/>
    <cellStyle name="Normal 48 2 15 2" xfId="11323"/>
    <cellStyle name="Normal 48 2 15_Previous P&amp;L" xfId="16283"/>
    <cellStyle name="Normal 48 2 16" xfId="6301"/>
    <cellStyle name="Normal 48 2 16 2" xfId="11324"/>
    <cellStyle name="Normal 48 2 16_Previous P&amp;L" xfId="14695"/>
    <cellStyle name="Normal 48 2 17" xfId="6302"/>
    <cellStyle name="Normal 48 2 17 2" xfId="11325"/>
    <cellStyle name="Normal 48 2 17_Previous P&amp;L" xfId="17573"/>
    <cellStyle name="Normal 48 2 18" xfId="6303"/>
    <cellStyle name="Normal 48 2 18 2" xfId="11326"/>
    <cellStyle name="Normal 48 2 18_Previous P&amp;L" xfId="13307"/>
    <cellStyle name="Normal 48 2 19" xfId="6304"/>
    <cellStyle name="Normal 48 2 19 2" xfId="11327"/>
    <cellStyle name="Normal 48 2 19_Previous P&amp;L" xfId="15652"/>
    <cellStyle name="Normal 48 2 2" xfId="6305"/>
    <cellStyle name="Normal 48 2 2 2" xfId="11328"/>
    <cellStyle name="Normal 48 2 2_Previous P&amp;L" xfId="17229"/>
    <cellStyle name="Normal 48 2 20" xfId="6306"/>
    <cellStyle name="Normal 48 2 20 2" xfId="11329"/>
    <cellStyle name="Normal 48 2 20_Previous P&amp;L" xfId="15344"/>
    <cellStyle name="Normal 48 2 21" xfId="6307"/>
    <cellStyle name="Normal 48 2 21 2" xfId="11330"/>
    <cellStyle name="Normal 48 2 21_Previous P&amp;L" xfId="13575"/>
    <cellStyle name="Normal 48 2 22" xfId="6308"/>
    <cellStyle name="Normal 48 2 22 2" xfId="11331"/>
    <cellStyle name="Normal 48 2 22_Previous P&amp;L" xfId="15406"/>
    <cellStyle name="Normal 48 2 23" xfId="6309"/>
    <cellStyle name="Normal 48 2 23 2" xfId="11332"/>
    <cellStyle name="Normal 48 2 23_Previous P&amp;L" xfId="13621"/>
    <cellStyle name="Normal 48 2 24" xfId="6310"/>
    <cellStyle name="Normal 48 2 24 2" xfId="11333"/>
    <cellStyle name="Normal 48 2 24_Previous P&amp;L" xfId="13876"/>
    <cellStyle name="Normal 48 2 25" xfId="6311"/>
    <cellStyle name="Normal 48 2 25 2" xfId="11334"/>
    <cellStyle name="Normal 48 2 25_Previous P&amp;L" xfId="14630"/>
    <cellStyle name="Normal 48 2 26" xfId="6312"/>
    <cellStyle name="Normal 48 2 26 2" xfId="11335"/>
    <cellStyle name="Normal 48 2 26_Previous P&amp;L" xfId="16854"/>
    <cellStyle name="Normal 48 2 27" xfId="6313"/>
    <cellStyle name="Normal 48 2 27 2" xfId="11336"/>
    <cellStyle name="Normal 48 2 27_Previous P&amp;L" xfId="13233"/>
    <cellStyle name="Normal 48 2 28" xfId="6314"/>
    <cellStyle name="Normal 48 2 28 2" xfId="11337"/>
    <cellStyle name="Normal 48 2 28_Previous P&amp;L" xfId="14053"/>
    <cellStyle name="Normal 48 2 29" xfId="6315"/>
    <cellStyle name="Normal 48 2 29 2" xfId="11338"/>
    <cellStyle name="Normal 48 2 29_Previous P&amp;L" xfId="17478"/>
    <cellStyle name="Normal 48 2 3" xfId="6316"/>
    <cellStyle name="Normal 48 2 3 2" xfId="11339"/>
    <cellStyle name="Normal 48 2 3_Previous P&amp;L" xfId="17009"/>
    <cellStyle name="Normal 48 2 30" xfId="6317"/>
    <cellStyle name="Normal 48 2 30 2" xfId="11340"/>
    <cellStyle name="Normal 48 2 30_Previous P&amp;L" xfId="13646"/>
    <cellStyle name="Normal 48 2 31" xfId="6318"/>
    <cellStyle name="Normal 48 2 31 2" xfId="11341"/>
    <cellStyle name="Normal 48 2 31_Previous P&amp;L" xfId="15122"/>
    <cellStyle name="Normal 48 2 32" xfId="6319"/>
    <cellStyle name="Normal 48 2 32 2" xfId="11342"/>
    <cellStyle name="Normal 48 2 32_Previous P&amp;L" xfId="17814"/>
    <cellStyle name="Normal 48 2 33" xfId="6320"/>
    <cellStyle name="Normal 48 2 33 2" xfId="11343"/>
    <cellStyle name="Normal 48 2 33_Previous P&amp;L" xfId="15018"/>
    <cellStyle name="Normal 48 2 34" xfId="6321"/>
    <cellStyle name="Normal 48 2 34 2" xfId="11344"/>
    <cellStyle name="Normal 48 2 34_Previous P&amp;L" xfId="13741"/>
    <cellStyle name="Normal 48 2 35" xfId="6322"/>
    <cellStyle name="Normal 48 2 35 2" xfId="11345"/>
    <cellStyle name="Normal 48 2 35_Previous P&amp;L" xfId="13661"/>
    <cellStyle name="Normal 48 2 36" xfId="6323"/>
    <cellStyle name="Normal 48 2 36 2" xfId="11346"/>
    <cellStyle name="Normal 48 2 36_Previous P&amp;L" xfId="14679"/>
    <cellStyle name="Normal 48 2 37" xfId="6324"/>
    <cellStyle name="Normal 48 2 37 2" xfId="11347"/>
    <cellStyle name="Normal 48 2 37_Previous P&amp;L" xfId="17205"/>
    <cellStyle name="Normal 48 2 38" xfId="6325"/>
    <cellStyle name="Normal 48 2 38 2" xfId="11348"/>
    <cellStyle name="Normal 48 2 38_Previous P&amp;L" xfId="16279"/>
    <cellStyle name="Normal 48 2 39" xfId="6326"/>
    <cellStyle name="Normal 48 2 39 2" xfId="11349"/>
    <cellStyle name="Normal 48 2 39_Previous P&amp;L" xfId="14221"/>
    <cellStyle name="Normal 48 2 4" xfId="6327"/>
    <cellStyle name="Normal 48 2 4 2" xfId="11350"/>
    <cellStyle name="Normal 48 2 4_Previous P&amp;L" xfId="17739"/>
    <cellStyle name="Normal 48 2 40" xfId="6328"/>
    <cellStyle name="Normal 48 2 40 2" xfId="11351"/>
    <cellStyle name="Normal 48 2 40_Previous P&amp;L" xfId="16239"/>
    <cellStyle name="Normal 48 2 41" xfId="6329"/>
    <cellStyle name="Normal 48 2 41 2" xfId="11352"/>
    <cellStyle name="Normal 48 2 41_Previous P&amp;L" xfId="15397"/>
    <cellStyle name="Normal 48 2 42" xfId="6330"/>
    <cellStyle name="Normal 48 2 42 2" xfId="11353"/>
    <cellStyle name="Normal 48 2 42_Previous P&amp;L" xfId="16912"/>
    <cellStyle name="Normal 48 2 43" xfId="6331"/>
    <cellStyle name="Normal 48 2 43 2" xfId="11354"/>
    <cellStyle name="Normal 48 2 43_Previous P&amp;L" xfId="17102"/>
    <cellStyle name="Normal 48 2 44" xfId="6332"/>
    <cellStyle name="Normal 48 2 44 2" xfId="11355"/>
    <cellStyle name="Normal 48 2 44_Previous P&amp;L" xfId="16413"/>
    <cellStyle name="Normal 48 2 45" xfId="6333"/>
    <cellStyle name="Normal 48 2 45 2" xfId="11356"/>
    <cellStyle name="Normal 48 2 45_Previous P&amp;L" xfId="17515"/>
    <cellStyle name="Normal 48 2 46" xfId="6334"/>
    <cellStyle name="Normal 48 2 46 2" xfId="11357"/>
    <cellStyle name="Normal 48 2 46_Previous P&amp;L" xfId="15642"/>
    <cellStyle name="Normal 48 2 47" xfId="6335"/>
    <cellStyle name="Normal 48 2 47 2" xfId="11358"/>
    <cellStyle name="Normal 48 2 47_Previous P&amp;L" xfId="15848"/>
    <cellStyle name="Normal 48 2 48" xfId="6336"/>
    <cellStyle name="Normal 48 2 48 2" xfId="11359"/>
    <cellStyle name="Normal 48 2 48_Previous P&amp;L" xfId="14342"/>
    <cellStyle name="Normal 48 2 49" xfId="6337"/>
    <cellStyle name="Normal 48 2 49 2" xfId="11360"/>
    <cellStyle name="Normal 48 2 49_Previous P&amp;L" xfId="15748"/>
    <cellStyle name="Normal 48 2 5" xfId="6338"/>
    <cellStyle name="Normal 48 2 5 2" xfId="11361"/>
    <cellStyle name="Normal 48 2 5_Previous P&amp;L" xfId="17331"/>
    <cellStyle name="Normal 48 2 50" xfId="6339"/>
    <cellStyle name="Normal 48 2 50 2" xfId="11362"/>
    <cellStyle name="Normal 48 2 50_Previous P&amp;L" xfId="15512"/>
    <cellStyle name="Normal 48 2 51" xfId="6340"/>
    <cellStyle name="Normal 48 2 51 2" xfId="11363"/>
    <cellStyle name="Normal 48 2 51_Previous P&amp;L" xfId="15128"/>
    <cellStyle name="Normal 48 2 52" xfId="6341"/>
    <cellStyle name="Normal 48 2 52 2" xfId="11364"/>
    <cellStyle name="Normal 48 2 52_Previous P&amp;L" xfId="15029"/>
    <cellStyle name="Normal 48 2 53" xfId="6342"/>
    <cellStyle name="Normal 48 2 53 2" xfId="11365"/>
    <cellStyle name="Normal 48 2 53_Previous P&amp;L" xfId="13704"/>
    <cellStyle name="Normal 48 2 54" xfId="6343"/>
    <cellStyle name="Normal 48 2 54 2" xfId="11366"/>
    <cellStyle name="Normal 48 2 54_Previous P&amp;L" xfId="14732"/>
    <cellStyle name="Normal 48 2 55" xfId="6344"/>
    <cellStyle name="Normal 48 2 55 2" xfId="11367"/>
    <cellStyle name="Normal 48 2 55_Previous P&amp;L" xfId="15768"/>
    <cellStyle name="Normal 48 2 56" xfId="6345"/>
    <cellStyle name="Normal 48 2 56 2" xfId="11368"/>
    <cellStyle name="Normal 48 2 56_Previous P&amp;L" xfId="16660"/>
    <cellStyle name="Normal 48 2 57" xfId="6346"/>
    <cellStyle name="Normal 48 2 57 2" xfId="11369"/>
    <cellStyle name="Normal 48 2 57_Previous P&amp;L" xfId="15547"/>
    <cellStyle name="Normal 48 2 58" xfId="6347"/>
    <cellStyle name="Normal 48 2 58 2" xfId="11370"/>
    <cellStyle name="Normal 48 2 58_Previous P&amp;L" xfId="15805"/>
    <cellStyle name="Normal 48 2 59" xfId="6348"/>
    <cellStyle name="Normal 48 2 59 2" xfId="11371"/>
    <cellStyle name="Normal 48 2 59_Previous P&amp;L" xfId="13972"/>
    <cellStyle name="Normal 48 2 6" xfId="6349"/>
    <cellStyle name="Normal 48 2 6 2" xfId="11372"/>
    <cellStyle name="Normal 48 2 6_Previous P&amp;L" xfId="15713"/>
    <cellStyle name="Normal 48 2 60" xfId="6350"/>
    <cellStyle name="Normal 48 2 60 2" xfId="11373"/>
    <cellStyle name="Normal 48 2 60_Previous P&amp;L" xfId="14255"/>
    <cellStyle name="Normal 48 2 61" xfId="6351"/>
    <cellStyle name="Normal 48 2 61 2" xfId="11374"/>
    <cellStyle name="Normal 48 2 61_Previous P&amp;L" xfId="15434"/>
    <cellStyle name="Normal 48 2 62" xfId="6352"/>
    <cellStyle name="Normal 48 2 62 2" xfId="11375"/>
    <cellStyle name="Normal 48 2 62_Previous P&amp;L" xfId="15418"/>
    <cellStyle name="Normal 48 2 63" xfId="6353"/>
    <cellStyle name="Normal 48 2 63 2" xfId="11376"/>
    <cellStyle name="Normal 48 2 63_Previous P&amp;L" xfId="17836"/>
    <cellStyle name="Normal 48 2 64" xfId="6354"/>
    <cellStyle name="Normal 48 2 64 2" xfId="11377"/>
    <cellStyle name="Normal 48 2 64_Previous P&amp;L" xfId="13441"/>
    <cellStyle name="Normal 48 2 65" xfId="6355"/>
    <cellStyle name="Normal 48 2 65 2" xfId="11378"/>
    <cellStyle name="Normal 48 2 65_Previous P&amp;L" xfId="16097"/>
    <cellStyle name="Normal 48 2 66" xfId="6356"/>
    <cellStyle name="Normal 48 2 66 2" xfId="11379"/>
    <cellStyle name="Normal 48 2 66_Previous P&amp;L" xfId="13571"/>
    <cellStyle name="Normal 48 2 67" xfId="6357"/>
    <cellStyle name="Normal 48 2 67 2" xfId="11380"/>
    <cellStyle name="Normal 48 2 67_Previous P&amp;L" xfId="12797"/>
    <cellStyle name="Normal 48 2 68" xfId="6358"/>
    <cellStyle name="Normal 48 2 68 2" xfId="11381"/>
    <cellStyle name="Normal 48 2 68_Previous P&amp;L" xfId="16012"/>
    <cellStyle name="Normal 48 2 7" xfId="6359"/>
    <cellStyle name="Normal 48 2 7 2" xfId="11382"/>
    <cellStyle name="Normal 48 2 7_Previous P&amp;L" xfId="15169"/>
    <cellStyle name="Normal 48 2 8" xfId="6360"/>
    <cellStyle name="Normal 48 2 8 2" xfId="11383"/>
    <cellStyle name="Normal 48 2 8_Previous P&amp;L" xfId="15731"/>
    <cellStyle name="Normal 48 2 9" xfId="6361"/>
    <cellStyle name="Normal 48 2 9 2" xfId="11384"/>
    <cellStyle name="Normal 48 2 9_Previous P&amp;L" xfId="15063"/>
    <cellStyle name="Normal 48 3" xfId="6362"/>
    <cellStyle name="Normal 48 4" xfId="6363"/>
    <cellStyle name="Normal 48 5" xfId="6364"/>
    <cellStyle name="Normal 48 6" xfId="11385"/>
    <cellStyle name="Normal 48_Previous P&amp;L" xfId="16688"/>
    <cellStyle name="Normal 49" xfId="6365"/>
    <cellStyle name="Normal 49 10" xfId="6366"/>
    <cellStyle name="Normal 49 10 2" xfId="11386"/>
    <cellStyle name="Normal 49 10_Previous P&amp;L" xfId="15665"/>
    <cellStyle name="Normal 49 11" xfId="6367"/>
    <cellStyle name="Normal 49 11 2" xfId="11387"/>
    <cellStyle name="Normal 49 11_Previous P&amp;L" xfId="14323"/>
    <cellStyle name="Normal 49 12" xfId="6368"/>
    <cellStyle name="Normal 49 12 2" xfId="11388"/>
    <cellStyle name="Normal 49 12_Previous P&amp;L" xfId="14884"/>
    <cellStyle name="Normal 49 13" xfId="6369"/>
    <cellStyle name="Normal 49 13 2" xfId="11389"/>
    <cellStyle name="Normal 49 13_Previous P&amp;L" xfId="17460"/>
    <cellStyle name="Normal 49 14" xfId="6370"/>
    <cellStyle name="Normal 49 14 2" xfId="11390"/>
    <cellStyle name="Normal 49 14_Previous P&amp;L" xfId="15967"/>
    <cellStyle name="Normal 49 15" xfId="6371"/>
    <cellStyle name="Normal 49 15 2" xfId="11391"/>
    <cellStyle name="Normal 49 15_Previous P&amp;L" xfId="17885"/>
    <cellStyle name="Normal 49 16" xfId="6372"/>
    <cellStyle name="Normal 49 16 2" xfId="11392"/>
    <cellStyle name="Normal 49 16_Previous P&amp;L" xfId="14725"/>
    <cellStyle name="Normal 49 17" xfId="6373"/>
    <cellStyle name="Normal 49 17 2" xfId="11393"/>
    <cellStyle name="Normal 49 17_Previous P&amp;L" xfId="16168"/>
    <cellStyle name="Normal 49 18" xfId="6374"/>
    <cellStyle name="Normal 49 18 2" xfId="11394"/>
    <cellStyle name="Normal 49 18_Previous P&amp;L" xfId="14631"/>
    <cellStyle name="Normal 49 19" xfId="6375"/>
    <cellStyle name="Normal 49 19 2" xfId="11395"/>
    <cellStyle name="Normal 49 19_Previous P&amp;L" xfId="14351"/>
    <cellStyle name="Normal 49 2" xfId="6376"/>
    <cellStyle name="Normal 49 2 2" xfId="11396"/>
    <cellStyle name="Normal 49 2_Previous P&amp;L" xfId="13379"/>
    <cellStyle name="Normal 49 20" xfId="6377"/>
    <cellStyle name="Normal 49 20 2" xfId="11397"/>
    <cellStyle name="Normal 49 20_Previous P&amp;L" xfId="13820"/>
    <cellStyle name="Normal 49 21" xfId="6378"/>
    <cellStyle name="Normal 49 21 2" xfId="11398"/>
    <cellStyle name="Normal 49 21_Previous P&amp;L" xfId="16216"/>
    <cellStyle name="Normal 49 22" xfId="6379"/>
    <cellStyle name="Normal 49 22 2" xfId="11399"/>
    <cellStyle name="Normal 49 22_Previous P&amp;L" xfId="13581"/>
    <cellStyle name="Normal 49 23" xfId="6380"/>
    <cellStyle name="Normal 49 23 2" xfId="11400"/>
    <cellStyle name="Normal 49 23_Previous P&amp;L" xfId="13586"/>
    <cellStyle name="Normal 49 24" xfId="6381"/>
    <cellStyle name="Normal 49 24 2" xfId="11401"/>
    <cellStyle name="Normal 49 24_Previous P&amp;L" xfId="14113"/>
    <cellStyle name="Normal 49 25" xfId="6382"/>
    <cellStyle name="Normal 49 25 2" xfId="11402"/>
    <cellStyle name="Normal 49 25_Previous P&amp;L" xfId="16550"/>
    <cellStyle name="Normal 49 26" xfId="6383"/>
    <cellStyle name="Normal 49 26 2" xfId="11403"/>
    <cellStyle name="Normal 49 26_Previous P&amp;L" xfId="14462"/>
    <cellStyle name="Normal 49 27" xfId="6384"/>
    <cellStyle name="Normal 49 27 2" xfId="11404"/>
    <cellStyle name="Normal 49 27_Previous P&amp;L" xfId="16200"/>
    <cellStyle name="Normal 49 28" xfId="6385"/>
    <cellStyle name="Normal 49 28 2" xfId="11405"/>
    <cellStyle name="Normal 49 28_Previous P&amp;L" xfId="14615"/>
    <cellStyle name="Normal 49 29" xfId="6386"/>
    <cellStyle name="Normal 49 29 2" xfId="11406"/>
    <cellStyle name="Normal 49 29_Previous P&amp;L" xfId="15250"/>
    <cellStyle name="Normal 49 3" xfId="6387"/>
    <cellStyle name="Normal 49 3 2" xfId="11407"/>
    <cellStyle name="Normal 49 3_Previous P&amp;L" xfId="15163"/>
    <cellStyle name="Normal 49 30" xfId="6388"/>
    <cellStyle name="Normal 49 30 2" xfId="11408"/>
    <cellStyle name="Normal 49 30_Previous P&amp;L" xfId="14056"/>
    <cellStyle name="Normal 49 31" xfId="6389"/>
    <cellStyle name="Normal 49 31 2" xfId="11409"/>
    <cellStyle name="Normal 49 31_Previous P&amp;L" xfId="17783"/>
    <cellStyle name="Normal 49 32" xfId="6390"/>
    <cellStyle name="Normal 49 32 2" xfId="11410"/>
    <cellStyle name="Normal 49 32_Previous P&amp;L" xfId="16995"/>
    <cellStyle name="Normal 49 33" xfId="6391"/>
    <cellStyle name="Normal 49 33 2" xfId="11411"/>
    <cellStyle name="Normal 49 33_Previous P&amp;L" xfId="17601"/>
    <cellStyle name="Normal 49 34" xfId="6392"/>
    <cellStyle name="Normal 49 34 2" xfId="11412"/>
    <cellStyle name="Normal 49 34_Previous P&amp;L" xfId="16057"/>
    <cellStyle name="Normal 49 35" xfId="6393"/>
    <cellStyle name="Normal 49 35 2" xfId="11413"/>
    <cellStyle name="Normal 49 35_Previous P&amp;L" xfId="13422"/>
    <cellStyle name="Normal 49 36" xfId="6394"/>
    <cellStyle name="Normal 49 36 2" xfId="11414"/>
    <cellStyle name="Normal 49 36_Previous P&amp;L" xfId="14496"/>
    <cellStyle name="Normal 49 37" xfId="6395"/>
    <cellStyle name="Normal 49 37 2" xfId="11415"/>
    <cellStyle name="Normal 49 37_Previous P&amp;L" xfId="15609"/>
    <cellStyle name="Normal 49 38" xfId="6396"/>
    <cellStyle name="Normal 49 38 2" xfId="11416"/>
    <cellStyle name="Normal 49 38_Previous P&amp;L" xfId="13323"/>
    <cellStyle name="Normal 49 39" xfId="6397"/>
    <cellStyle name="Normal 49 39 2" xfId="11417"/>
    <cellStyle name="Normal 49 39_Previous P&amp;L" xfId="16312"/>
    <cellStyle name="Normal 49 4" xfId="6398"/>
    <cellStyle name="Normal 49 4 2" xfId="11418"/>
    <cellStyle name="Normal 49 4_Previous P&amp;L" xfId="13207"/>
    <cellStyle name="Normal 49 40" xfId="6399"/>
    <cellStyle name="Normal 49 40 2" xfId="11419"/>
    <cellStyle name="Normal 49 40_Previous P&amp;L" xfId="17261"/>
    <cellStyle name="Normal 49 41" xfId="6400"/>
    <cellStyle name="Normal 49 41 2" xfId="11420"/>
    <cellStyle name="Normal 49 41_Previous P&amp;L" xfId="14455"/>
    <cellStyle name="Normal 49 42" xfId="6401"/>
    <cellStyle name="Normal 49 42 2" xfId="11421"/>
    <cellStyle name="Normal 49 42_Previous P&amp;L" xfId="14347"/>
    <cellStyle name="Normal 49 43" xfId="6402"/>
    <cellStyle name="Normal 49 43 2" xfId="11422"/>
    <cellStyle name="Normal 49 43_Previous P&amp;L" xfId="16292"/>
    <cellStyle name="Normal 49 44" xfId="6403"/>
    <cellStyle name="Normal 49 44 2" xfId="11423"/>
    <cellStyle name="Normal 49 44_Previous P&amp;L" xfId="16560"/>
    <cellStyle name="Normal 49 45" xfId="6404"/>
    <cellStyle name="Normal 49 45 2" xfId="11424"/>
    <cellStyle name="Normal 49 45_Previous P&amp;L" xfId="14690"/>
    <cellStyle name="Normal 49 46" xfId="6405"/>
    <cellStyle name="Normal 49 46 2" xfId="11425"/>
    <cellStyle name="Normal 49 46_Previous P&amp;L" xfId="12919"/>
    <cellStyle name="Normal 49 47" xfId="6406"/>
    <cellStyle name="Normal 49 47 2" xfId="11426"/>
    <cellStyle name="Normal 49 47_Previous P&amp;L" xfId="13985"/>
    <cellStyle name="Normal 49 48" xfId="6407"/>
    <cellStyle name="Normal 49 48 2" xfId="11427"/>
    <cellStyle name="Normal 49 48_Previous P&amp;L" xfId="16621"/>
    <cellStyle name="Normal 49 49" xfId="6408"/>
    <cellStyle name="Normal 49 49 2" xfId="11428"/>
    <cellStyle name="Normal 49 49_Previous P&amp;L" xfId="14226"/>
    <cellStyle name="Normal 49 5" xfId="6409"/>
    <cellStyle name="Normal 49 5 2" xfId="11429"/>
    <cellStyle name="Normal 49 5_Previous P&amp;L" xfId="12398"/>
    <cellStyle name="Normal 49 50" xfId="6410"/>
    <cellStyle name="Normal 49 50 2" xfId="11430"/>
    <cellStyle name="Normal 49 50_Previous P&amp;L" xfId="15101"/>
    <cellStyle name="Normal 49 51" xfId="6411"/>
    <cellStyle name="Normal 49 51 2" xfId="11431"/>
    <cellStyle name="Normal 49 51_Previous P&amp;L" xfId="17044"/>
    <cellStyle name="Normal 49 52" xfId="6412"/>
    <cellStyle name="Normal 49 52 2" xfId="11432"/>
    <cellStyle name="Normal 49 52_Previous P&amp;L" xfId="16278"/>
    <cellStyle name="Normal 49 53" xfId="6413"/>
    <cellStyle name="Normal 49 53 2" xfId="11433"/>
    <cellStyle name="Normal 49 53_Previous P&amp;L" xfId="13226"/>
    <cellStyle name="Normal 49 54" xfId="6414"/>
    <cellStyle name="Normal 49 54 2" xfId="11434"/>
    <cellStyle name="Normal 49 54_Previous P&amp;L" xfId="15774"/>
    <cellStyle name="Normal 49 55" xfId="6415"/>
    <cellStyle name="Normal 49 55 2" xfId="11435"/>
    <cellStyle name="Normal 49 55_Previous P&amp;L" xfId="17740"/>
    <cellStyle name="Normal 49 56" xfId="6416"/>
    <cellStyle name="Normal 49 56 2" xfId="11436"/>
    <cellStyle name="Normal 49 56_Previous P&amp;L" xfId="13358"/>
    <cellStyle name="Normal 49 57" xfId="6417"/>
    <cellStyle name="Normal 49 57 2" xfId="11437"/>
    <cellStyle name="Normal 49 57_Previous P&amp;L" xfId="14718"/>
    <cellStyle name="Normal 49 58" xfId="6418"/>
    <cellStyle name="Normal 49 58 2" xfId="11438"/>
    <cellStyle name="Normal 49 58_Previous P&amp;L" xfId="17285"/>
    <cellStyle name="Normal 49 59" xfId="6419"/>
    <cellStyle name="Normal 49 59 2" xfId="11439"/>
    <cellStyle name="Normal 49 59_Previous P&amp;L" xfId="13522"/>
    <cellStyle name="Normal 49 6" xfId="6420"/>
    <cellStyle name="Normal 49 6 2" xfId="11440"/>
    <cellStyle name="Normal 49 6_Previous P&amp;L" xfId="15730"/>
    <cellStyle name="Normal 49 60" xfId="6421"/>
    <cellStyle name="Normal 49 60 2" xfId="11441"/>
    <cellStyle name="Normal 49 60_Previous P&amp;L" xfId="16911"/>
    <cellStyle name="Normal 49 61" xfId="6422"/>
    <cellStyle name="Normal 49 61 2" xfId="11442"/>
    <cellStyle name="Normal 49 61_Previous P&amp;L" xfId="17095"/>
    <cellStyle name="Normal 49 62" xfId="6423"/>
    <cellStyle name="Normal 49 62 2" xfId="11443"/>
    <cellStyle name="Normal 49 62_Previous P&amp;L" xfId="13162"/>
    <cellStyle name="Normal 49 63" xfId="6424"/>
    <cellStyle name="Normal 49 63 2" xfId="11444"/>
    <cellStyle name="Normal 49 63_Previous P&amp;L" xfId="16356"/>
    <cellStyle name="Normal 49 64" xfId="6425"/>
    <cellStyle name="Normal 49 64 2" xfId="11445"/>
    <cellStyle name="Normal 49 64_Previous P&amp;L" xfId="12813"/>
    <cellStyle name="Normal 49 65" xfId="6426"/>
    <cellStyle name="Normal 49 65 2" xfId="11446"/>
    <cellStyle name="Normal 49 65_Previous P&amp;L" xfId="15427"/>
    <cellStyle name="Normal 49 66" xfId="6427"/>
    <cellStyle name="Normal 49 66 2" xfId="11447"/>
    <cellStyle name="Normal 49 66_Previous P&amp;L" xfId="15613"/>
    <cellStyle name="Normal 49 67" xfId="6428"/>
    <cellStyle name="Normal 49 67 2" xfId="11448"/>
    <cellStyle name="Normal 49 67_Previous P&amp;L" xfId="17886"/>
    <cellStyle name="Normal 49 68" xfId="6429"/>
    <cellStyle name="Normal 49 68 2" xfId="11449"/>
    <cellStyle name="Normal 49 68_Previous P&amp;L" xfId="14430"/>
    <cellStyle name="Normal 49 69" xfId="11450"/>
    <cellStyle name="Normal 49 7" xfId="6430"/>
    <cellStyle name="Normal 49 7 2" xfId="11451"/>
    <cellStyle name="Normal 49 7_Previous P&amp;L" xfId="17623"/>
    <cellStyle name="Normal 49 8" xfId="6431"/>
    <cellStyle name="Normal 49 8 2" xfId="11452"/>
    <cellStyle name="Normal 49 8_Previous P&amp;L" xfId="13342"/>
    <cellStyle name="Normal 49 9" xfId="6432"/>
    <cellStyle name="Normal 49 9 2" xfId="11453"/>
    <cellStyle name="Normal 49 9_Previous P&amp;L" xfId="16134"/>
    <cellStyle name="Normal 49_Previous P&amp;L" xfId="15569"/>
    <cellStyle name="Normal 5" xfId="27"/>
    <cellStyle name="Normal 5 10" xfId="6433"/>
    <cellStyle name="Normal 5 10 2" xfId="11454"/>
    <cellStyle name="Normal 5 10_Previous P&amp;L" xfId="13695"/>
    <cellStyle name="Normal 5 11" xfId="6434"/>
    <cellStyle name="Normal 5 11 2" xfId="11455"/>
    <cellStyle name="Normal 5 11_Previous P&amp;L" xfId="16572"/>
    <cellStyle name="Normal 5 12" xfId="6435"/>
    <cellStyle name="Normal 5 12 2" xfId="11456"/>
    <cellStyle name="Normal 5 12_Previous P&amp;L" xfId="14516"/>
    <cellStyle name="Normal 5 13" xfId="6436"/>
    <cellStyle name="Normal 5 13 2" xfId="11457"/>
    <cellStyle name="Normal 5 13_Previous P&amp;L" xfId="15297"/>
    <cellStyle name="Normal 5 14" xfId="6437"/>
    <cellStyle name="Normal 5 14 2" xfId="11458"/>
    <cellStyle name="Normal 5 14_Previous P&amp;L" xfId="17364"/>
    <cellStyle name="Normal 5 15" xfId="6438"/>
    <cellStyle name="Normal 5 15 2" xfId="11459"/>
    <cellStyle name="Normal 5 15_Previous P&amp;L" xfId="17562"/>
    <cellStyle name="Normal 5 16" xfId="6439"/>
    <cellStyle name="Normal 5 16 2" xfId="11460"/>
    <cellStyle name="Normal 5 16_Previous P&amp;L" xfId="13675"/>
    <cellStyle name="Normal 5 17" xfId="6440"/>
    <cellStyle name="Normal 5 17 2" xfId="11461"/>
    <cellStyle name="Normal 5 17_Previous P&amp;L" xfId="16956"/>
    <cellStyle name="Normal 5 18" xfId="6441"/>
    <cellStyle name="Normal 5 18 2" xfId="11462"/>
    <cellStyle name="Normal 5 18_Previous P&amp;L" xfId="13203"/>
    <cellStyle name="Normal 5 19" xfId="6442"/>
    <cellStyle name="Normal 5 19 2" xfId="11463"/>
    <cellStyle name="Normal 5 19_Previous P&amp;L" xfId="13415"/>
    <cellStyle name="Normal 5 2" xfId="6443"/>
    <cellStyle name="Normal 5 2 10" xfId="6444"/>
    <cellStyle name="Normal 5 2 10 2" xfId="11464"/>
    <cellStyle name="Normal 5 2 10_Previous P&amp;L" xfId="15477"/>
    <cellStyle name="Normal 5 2 11" xfId="6445"/>
    <cellStyle name="Normal 5 2 11 2" xfId="11465"/>
    <cellStyle name="Normal 5 2 11_Previous P&amp;L" xfId="14816"/>
    <cellStyle name="Normal 5 2 12" xfId="6446"/>
    <cellStyle name="Normal 5 2 12 2" xfId="11466"/>
    <cellStyle name="Normal 5 2 12_Previous P&amp;L" xfId="15909"/>
    <cellStyle name="Normal 5 2 13" xfId="6447"/>
    <cellStyle name="Normal 5 2 13 2" xfId="11467"/>
    <cellStyle name="Normal 5 2 13_Previous P&amp;L" xfId="14087"/>
    <cellStyle name="Normal 5 2 14" xfId="6448"/>
    <cellStyle name="Normal 5 2 14 2" xfId="11468"/>
    <cellStyle name="Normal 5 2 14_Previous P&amp;L" xfId="17664"/>
    <cellStyle name="Normal 5 2 15" xfId="6449"/>
    <cellStyle name="Normal 5 2 15 2" xfId="11469"/>
    <cellStyle name="Normal 5 2 15_Previous P&amp;L" xfId="14328"/>
    <cellStyle name="Normal 5 2 16" xfId="6450"/>
    <cellStyle name="Normal 5 2 16 2" xfId="11470"/>
    <cellStyle name="Normal 5 2 16_Previous P&amp;L" xfId="13338"/>
    <cellStyle name="Normal 5 2 17" xfId="6451"/>
    <cellStyle name="Normal 5 2 17 2" xfId="11471"/>
    <cellStyle name="Normal 5 2 17_Previous P&amp;L" xfId="13313"/>
    <cellStyle name="Normal 5 2 18" xfId="6452"/>
    <cellStyle name="Normal 5 2 18 2" xfId="11472"/>
    <cellStyle name="Normal 5 2 18_Previous P&amp;L" xfId="13291"/>
    <cellStyle name="Normal 5 2 19" xfId="6453"/>
    <cellStyle name="Normal 5 2 19 2" xfId="11473"/>
    <cellStyle name="Normal 5 2 19_Previous P&amp;L" xfId="13331"/>
    <cellStyle name="Normal 5 2 2" xfId="6454"/>
    <cellStyle name="Normal 5 2 2 2" xfId="11474"/>
    <cellStyle name="Normal 5 2 2_Previous P&amp;L" xfId="13402"/>
    <cellStyle name="Normal 5 2 20" xfId="6455"/>
    <cellStyle name="Normal 5 2 20 2" xfId="11475"/>
    <cellStyle name="Normal 5 2 20_Previous P&amp;L" xfId="16879"/>
    <cellStyle name="Normal 5 2 21" xfId="6456"/>
    <cellStyle name="Normal 5 2 21 2" xfId="11476"/>
    <cellStyle name="Normal 5 2 21_Previous P&amp;L" xfId="15521"/>
    <cellStyle name="Normal 5 2 22" xfId="6457"/>
    <cellStyle name="Normal 5 2 22 2" xfId="11477"/>
    <cellStyle name="Normal 5 2 22_Previous P&amp;L" xfId="14155"/>
    <cellStyle name="Normal 5 2 23" xfId="6458"/>
    <cellStyle name="Normal 5 2 23 2" xfId="11478"/>
    <cellStyle name="Normal 5 2 23_Previous P&amp;L" xfId="16599"/>
    <cellStyle name="Normal 5 2 24" xfId="6459"/>
    <cellStyle name="Normal 5 2 24 2" xfId="11479"/>
    <cellStyle name="Normal 5 2 24_Previous P&amp;L" xfId="17470"/>
    <cellStyle name="Normal 5 2 25" xfId="6460"/>
    <cellStyle name="Normal 5 2 25 2" xfId="11480"/>
    <cellStyle name="Normal 5 2 25_Previous P&amp;L" xfId="15269"/>
    <cellStyle name="Normal 5 2 26" xfId="6461"/>
    <cellStyle name="Normal 5 2 26 2" xfId="11481"/>
    <cellStyle name="Normal 5 2 26_Previous P&amp;L" xfId="13916"/>
    <cellStyle name="Normal 5 2 27" xfId="6462"/>
    <cellStyle name="Normal 5 2 27 2" xfId="11482"/>
    <cellStyle name="Normal 5 2 27_Previous P&amp;L" xfId="13620"/>
    <cellStyle name="Normal 5 2 28" xfId="6463"/>
    <cellStyle name="Normal 5 2 28 2" xfId="11483"/>
    <cellStyle name="Normal 5 2 28_Previous P&amp;L" xfId="14368"/>
    <cellStyle name="Normal 5 2 29" xfId="6464"/>
    <cellStyle name="Normal 5 2 29 2" xfId="11484"/>
    <cellStyle name="Normal 5 2 29_Previous P&amp;L" xfId="15987"/>
    <cellStyle name="Normal 5 2 3" xfId="6465"/>
    <cellStyle name="Normal 5 2 3 2" xfId="11485"/>
    <cellStyle name="Normal 5 2 3_Previous P&amp;L" xfId="14439"/>
    <cellStyle name="Normal 5 2 30" xfId="6466"/>
    <cellStyle name="Normal 5 2 30 2" xfId="11486"/>
    <cellStyle name="Normal 5 2 30_Previous P&amp;L" xfId="14838"/>
    <cellStyle name="Normal 5 2 31" xfId="6467"/>
    <cellStyle name="Normal 5 2 31 2" xfId="11487"/>
    <cellStyle name="Normal 5 2 31_Previous P&amp;L" xfId="12325"/>
    <cellStyle name="Normal 5 2 32" xfId="6468"/>
    <cellStyle name="Normal 5 2 32 2" xfId="11488"/>
    <cellStyle name="Normal 5 2 32_Previous P&amp;L" xfId="14064"/>
    <cellStyle name="Normal 5 2 33" xfId="6469"/>
    <cellStyle name="Normal 5 2 33 2" xfId="11489"/>
    <cellStyle name="Normal 5 2 33_Previous P&amp;L" xfId="17786"/>
    <cellStyle name="Normal 5 2 34" xfId="6470"/>
    <cellStyle name="Normal 5 2 34 2" xfId="11490"/>
    <cellStyle name="Normal 5 2 34_Previous P&amp;L" xfId="13492"/>
    <cellStyle name="Normal 5 2 35" xfId="6471"/>
    <cellStyle name="Normal 5 2 35 2" xfId="11491"/>
    <cellStyle name="Normal 5 2 35_Previous P&amp;L" xfId="17426"/>
    <cellStyle name="Normal 5 2 36" xfId="6472"/>
    <cellStyle name="Normal 5 2 36 2" xfId="11492"/>
    <cellStyle name="Normal 5 2 36_Previous P&amp;L" xfId="15125"/>
    <cellStyle name="Normal 5 2 37" xfId="6473"/>
    <cellStyle name="Normal 5 2 37 2" xfId="11493"/>
    <cellStyle name="Normal 5 2 37_Previous P&amp;L" xfId="14072"/>
    <cellStyle name="Normal 5 2 38" xfId="6474"/>
    <cellStyle name="Normal 5 2 38 2" xfId="11494"/>
    <cellStyle name="Normal 5 2 38_Previous P&amp;L" xfId="15235"/>
    <cellStyle name="Normal 5 2 39" xfId="6475"/>
    <cellStyle name="Normal 5 2 39 2" xfId="11495"/>
    <cellStyle name="Normal 5 2 39_Previous P&amp;L" xfId="14729"/>
    <cellStyle name="Normal 5 2 4" xfId="6476"/>
    <cellStyle name="Normal 5 2 4 2" xfId="11496"/>
    <cellStyle name="Normal 5 2 4_Previous P&amp;L" xfId="14602"/>
    <cellStyle name="Normal 5 2 40" xfId="6477"/>
    <cellStyle name="Normal 5 2 40 2" xfId="11497"/>
    <cellStyle name="Normal 5 2 40_Previous P&amp;L" xfId="13770"/>
    <cellStyle name="Normal 5 2 41" xfId="6478"/>
    <cellStyle name="Normal 5 2 41 2" xfId="11498"/>
    <cellStyle name="Normal 5 2 41_Previous P&amp;L" xfId="16469"/>
    <cellStyle name="Normal 5 2 42" xfId="6479"/>
    <cellStyle name="Normal 5 2 42 2" xfId="11499"/>
    <cellStyle name="Normal 5 2 42_Previous P&amp;L" xfId="13315"/>
    <cellStyle name="Normal 5 2 43" xfId="6480"/>
    <cellStyle name="Normal 5 2 43 2" xfId="11500"/>
    <cellStyle name="Normal 5 2 43_Previous P&amp;L" xfId="14961"/>
    <cellStyle name="Normal 5 2 44" xfId="6481"/>
    <cellStyle name="Normal 5 2 44 2" xfId="11501"/>
    <cellStyle name="Normal 5 2 44_Previous P&amp;L" xfId="14875"/>
    <cellStyle name="Normal 5 2 45" xfId="6482"/>
    <cellStyle name="Normal 5 2 45 2" xfId="11502"/>
    <cellStyle name="Normal 5 2 45_Previous P&amp;L" xfId="16962"/>
    <cellStyle name="Normal 5 2 46" xfId="6483"/>
    <cellStyle name="Normal 5 2 46 2" xfId="11503"/>
    <cellStyle name="Normal 5 2 46_Previous P&amp;L" xfId="14100"/>
    <cellStyle name="Normal 5 2 47" xfId="6484"/>
    <cellStyle name="Normal 5 2 47 2" xfId="11504"/>
    <cellStyle name="Normal 5 2 47_Previous P&amp;L" xfId="16835"/>
    <cellStyle name="Normal 5 2 48" xfId="6485"/>
    <cellStyle name="Normal 5 2 48 2" xfId="11505"/>
    <cellStyle name="Normal 5 2 48_Previous P&amp;L" xfId="14717"/>
    <cellStyle name="Normal 5 2 49" xfId="6486"/>
    <cellStyle name="Normal 5 2 49 2" xfId="11506"/>
    <cellStyle name="Normal 5 2 49_Previous P&amp;L" xfId="17147"/>
    <cellStyle name="Normal 5 2 5" xfId="6487"/>
    <cellStyle name="Normal 5 2 5 2" xfId="11507"/>
    <cellStyle name="Normal 5 2 5_Previous P&amp;L" xfId="16568"/>
    <cellStyle name="Normal 5 2 50" xfId="6488"/>
    <cellStyle name="Normal 5 2 50 2" xfId="11508"/>
    <cellStyle name="Normal 5 2 50_Previous P&amp;L" xfId="13542"/>
    <cellStyle name="Normal 5 2 51" xfId="6489"/>
    <cellStyle name="Normal 5 2 51 2" xfId="11509"/>
    <cellStyle name="Normal 5 2 51_Previous P&amp;L" xfId="13952"/>
    <cellStyle name="Normal 5 2 52" xfId="6490"/>
    <cellStyle name="Normal 5 2 52 2" xfId="11510"/>
    <cellStyle name="Normal 5 2 52_Previous P&amp;L" xfId="13749"/>
    <cellStyle name="Normal 5 2 53" xfId="6491"/>
    <cellStyle name="Normal 5 2 53 2" xfId="11511"/>
    <cellStyle name="Normal 5 2 53_Previous P&amp;L" xfId="16419"/>
    <cellStyle name="Normal 5 2 54" xfId="6492"/>
    <cellStyle name="Normal 5 2 54 2" xfId="11512"/>
    <cellStyle name="Normal 5 2 54_Previous P&amp;L" xfId="14374"/>
    <cellStyle name="Normal 5 2 55" xfId="6493"/>
    <cellStyle name="Normal 5 2 55 2" xfId="11513"/>
    <cellStyle name="Normal 5 2 55_Previous P&amp;L" xfId="12573"/>
    <cellStyle name="Normal 5 2 56" xfId="6494"/>
    <cellStyle name="Normal 5 2 56 2" xfId="11514"/>
    <cellStyle name="Normal 5 2 56_Previous P&amp;L" xfId="15568"/>
    <cellStyle name="Normal 5 2 57" xfId="6495"/>
    <cellStyle name="Normal 5 2 57 2" xfId="11515"/>
    <cellStyle name="Normal 5 2 57_Previous P&amp;L" xfId="15709"/>
    <cellStyle name="Normal 5 2 58" xfId="6496"/>
    <cellStyle name="Normal 5 2 58 2" xfId="11516"/>
    <cellStyle name="Normal 5 2 58_Previous P&amp;L" xfId="17322"/>
    <cellStyle name="Normal 5 2 59" xfId="6497"/>
    <cellStyle name="Normal 5 2 59 2" xfId="11517"/>
    <cellStyle name="Normal 5 2 59_Previous P&amp;L" xfId="16064"/>
    <cellStyle name="Normal 5 2 6" xfId="6498"/>
    <cellStyle name="Normal 5 2 6 2" xfId="11518"/>
    <cellStyle name="Normal 5 2 6_Previous P&amp;L" xfId="12876"/>
    <cellStyle name="Normal 5 2 60" xfId="6499"/>
    <cellStyle name="Normal 5 2 60 2" xfId="11519"/>
    <cellStyle name="Normal 5 2 60_Previous P&amp;L" xfId="16382"/>
    <cellStyle name="Normal 5 2 61" xfId="6500"/>
    <cellStyle name="Normal 5 2 61 2" xfId="11520"/>
    <cellStyle name="Normal 5 2 61_Previous P&amp;L" xfId="12519"/>
    <cellStyle name="Normal 5 2 62" xfId="6501"/>
    <cellStyle name="Normal 5 2 62 2" xfId="11521"/>
    <cellStyle name="Normal 5 2 62_Previous P&amp;L" xfId="14548"/>
    <cellStyle name="Normal 5 2 63" xfId="6502"/>
    <cellStyle name="Normal 5 2 63 2" xfId="11522"/>
    <cellStyle name="Normal 5 2 63_Previous P&amp;L" xfId="16147"/>
    <cellStyle name="Normal 5 2 64" xfId="6503"/>
    <cellStyle name="Normal 5 2 64 2" xfId="11523"/>
    <cellStyle name="Normal 5 2 64_Previous P&amp;L" xfId="16175"/>
    <cellStyle name="Normal 5 2 65" xfId="6504"/>
    <cellStyle name="Normal 5 2 65 2" xfId="11524"/>
    <cellStyle name="Normal 5 2 65_Previous P&amp;L" xfId="17727"/>
    <cellStyle name="Normal 5 2 66" xfId="6505"/>
    <cellStyle name="Normal 5 2 66 2" xfId="11525"/>
    <cellStyle name="Normal 5 2 66_Previous P&amp;L" xfId="14250"/>
    <cellStyle name="Normal 5 2 67" xfId="6506"/>
    <cellStyle name="Normal 5 2 67 2" xfId="11526"/>
    <cellStyle name="Normal 5 2 67_Previous P&amp;L" xfId="16109"/>
    <cellStyle name="Normal 5 2 68" xfId="6507"/>
    <cellStyle name="Normal 5 2 68 2" xfId="11527"/>
    <cellStyle name="Normal 5 2 68_Previous P&amp;L" xfId="15080"/>
    <cellStyle name="Normal 5 2 69" xfId="6508"/>
    <cellStyle name="Normal 5 2 69 2" xfId="11528"/>
    <cellStyle name="Normal 5 2 69_Previous P&amp;L" xfId="14830"/>
    <cellStyle name="Normal 5 2 7" xfId="6509"/>
    <cellStyle name="Normal 5 2 7 2" xfId="11529"/>
    <cellStyle name="Normal 5 2 7_Previous P&amp;L" xfId="14784"/>
    <cellStyle name="Normal 5 2 70" xfId="6510"/>
    <cellStyle name="Normal 5 2 70 2" xfId="11530"/>
    <cellStyle name="Normal 5 2 70_Previous P&amp;L" xfId="14015"/>
    <cellStyle name="Normal 5 2 71" xfId="6511"/>
    <cellStyle name="Normal 5 2 71 2" xfId="11531"/>
    <cellStyle name="Normal 5 2 71_Previous P&amp;L" xfId="15623"/>
    <cellStyle name="Normal 5 2 72" xfId="6512"/>
    <cellStyle name="Normal 5 2 72 2" xfId="11532"/>
    <cellStyle name="Normal 5 2 72_Previous P&amp;L" xfId="15372"/>
    <cellStyle name="Normal 5 2 73" xfId="11533"/>
    <cellStyle name="Normal 5 2 8" xfId="6513"/>
    <cellStyle name="Normal 5 2 8 2" xfId="11534"/>
    <cellStyle name="Normal 5 2 8_Previous P&amp;L" xfId="14206"/>
    <cellStyle name="Normal 5 2 9" xfId="6514"/>
    <cellStyle name="Normal 5 2 9 2" xfId="11535"/>
    <cellStyle name="Normal 5 2 9_Previous P&amp;L" xfId="16501"/>
    <cellStyle name="Normal 5 2_Previous P&amp;L" xfId="14112"/>
    <cellStyle name="Normal 5 20" xfId="6515"/>
    <cellStyle name="Normal 5 20 2" xfId="11536"/>
    <cellStyle name="Normal 5 20_Previous P&amp;L" xfId="14330"/>
    <cellStyle name="Normal 5 21" xfId="6516"/>
    <cellStyle name="Normal 5 21 2" xfId="11537"/>
    <cellStyle name="Normal 5 21_Previous P&amp;L" xfId="14776"/>
    <cellStyle name="Normal 5 22" xfId="6517"/>
    <cellStyle name="Normal 5 22 2" xfId="11538"/>
    <cellStyle name="Normal 5 22_Previous P&amp;L" xfId="17600"/>
    <cellStyle name="Normal 5 23" xfId="6518"/>
    <cellStyle name="Normal 5 23 2" xfId="11539"/>
    <cellStyle name="Normal 5 23_Previous P&amp;L" xfId="15162"/>
    <cellStyle name="Normal 5 24" xfId="6519"/>
    <cellStyle name="Normal 5 24 2" xfId="11540"/>
    <cellStyle name="Normal 5 24_Previous P&amp;L" xfId="12333"/>
    <cellStyle name="Normal 5 25" xfId="6520"/>
    <cellStyle name="Normal 5 25 2" xfId="11541"/>
    <cellStyle name="Normal 5 25_Previous P&amp;L" xfId="13268"/>
    <cellStyle name="Normal 5 26" xfId="6521"/>
    <cellStyle name="Normal 5 26 2" xfId="11542"/>
    <cellStyle name="Normal 5 26_Previous P&amp;L" xfId="15273"/>
    <cellStyle name="Normal 5 27" xfId="6522"/>
    <cellStyle name="Normal 5 27 2" xfId="11543"/>
    <cellStyle name="Normal 5 27_Previous P&amp;L" xfId="14997"/>
    <cellStyle name="Normal 5 28" xfId="6523"/>
    <cellStyle name="Normal 5 28 2" xfId="11544"/>
    <cellStyle name="Normal 5 28_Previous P&amp;L" xfId="16842"/>
    <cellStyle name="Normal 5 29" xfId="6524"/>
    <cellStyle name="Normal 5 29 2" xfId="11545"/>
    <cellStyle name="Normal 5 29_Previous P&amp;L" xfId="16167"/>
    <cellStyle name="Normal 5 3" xfId="6525"/>
    <cellStyle name="Normal 5 3 2" xfId="11546"/>
    <cellStyle name="Normal 5 3_Previous P&amp;L" xfId="17226"/>
    <cellStyle name="Normal 5 30" xfId="6526"/>
    <cellStyle name="Normal 5 30 2" xfId="11547"/>
    <cellStyle name="Normal 5 30_Previous P&amp;L" xfId="14417"/>
    <cellStyle name="Normal 5 31" xfId="6527"/>
    <cellStyle name="Normal 5 31 2" xfId="11548"/>
    <cellStyle name="Normal 5 31_Previous P&amp;L" xfId="14161"/>
    <cellStyle name="Normal 5 32" xfId="6528"/>
    <cellStyle name="Normal 5 32 2" xfId="11549"/>
    <cellStyle name="Normal 5 32_Previous P&amp;L" xfId="17887"/>
    <cellStyle name="Normal 5 33" xfId="6529"/>
    <cellStyle name="Normal 5 33 2" xfId="11550"/>
    <cellStyle name="Normal 5 33_Previous P&amp;L" xfId="15674"/>
    <cellStyle name="Normal 5 34" xfId="6530"/>
    <cellStyle name="Normal 5 34 2" xfId="11551"/>
    <cellStyle name="Normal 5 34_Previous P&amp;L" xfId="13536"/>
    <cellStyle name="Normal 5 35" xfId="6531"/>
    <cellStyle name="Normal 5 35 2" xfId="11552"/>
    <cellStyle name="Normal 5 35_Previous P&amp;L" xfId="16507"/>
    <cellStyle name="Normal 5 36" xfId="6532"/>
    <cellStyle name="Normal 5 36 2" xfId="11553"/>
    <cellStyle name="Normal 5 36_Previous P&amp;L" xfId="17109"/>
    <cellStyle name="Normal 5 37" xfId="6533"/>
    <cellStyle name="Normal 5 37 2" xfId="11554"/>
    <cellStyle name="Normal 5 37_Previous P&amp;L" xfId="16733"/>
    <cellStyle name="Normal 5 38" xfId="6534"/>
    <cellStyle name="Normal 5 38 2" xfId="11555"/>
    <cellStyle name="Normal 5 38_Previous P&amp;L" xfId="16311"/>
    <cellStyle name="Normal 5 39" xfId="6535"/>
    <cellStyle name="Normal 5 39 2" xfId="11556"/>
    <cellStyle name="Normal 5 39_Previous P&amp;L" xfId="15266"/>
    <cellStyle name="Normal 5 4" xfId="6536"/>
    <cellStyle name="Normal 5 4 2" xfId="11557"/>
    <cellStyle name="Normal 5 4_Previous P&amp;L" xfId="16277"/>
    <cellStyle name="Normal 5 40" xfId="6537"/>
    <cellStyle name="Normal 5 40 2" xfId="11558"/>
    <cellStyle name="Normal 5 40_Previous P&amp;L" xfId="17534"/>
    <cellStyle name="Normal 5 41" xfId="6538"/>
    <cellStyle name="Normal 5 41 2" xfId="11559"/>
    <cellStyle name="Normal 5 41_Previous P&amp;L" xfId="16676"/>
    <cellStyle name="Normal 5 42" xfId="6539"/>
    <cellStyle name="Normal 5 42 2" xfId="11560"/>
    <cellStyle name="Normal 5 42_Previous P&amp;L" xfId="15619"/>
    <cellStyle name="Normal 5 43" xfId="6540"/>
    <cellStyle name="Normal 5 43 2" xfId="11561"/>
    <cellStyle name="Normal 5 43_Previous P&amp;L" xfId="16065"/>
    <cellStyle name="Normal 5 44" xfId="6541"/>
    <cellStyle name="Normal 5 44 2" xfId="11562"/>
    <cellStyle name="Normal 5 44_Previous P&amp;L" xfId="14478"/>
    <cellStyle name="Normal 5 45" xfId="6542"/>
    <cellStyle name="Normal 5 45 2" xfId="11563"/>
    <cellStyle name="Normal 5 45_Previous P&amp;L" xfId="15932"/>
    <cellStyle name="Normal 5 46" xfId="6543"/>
    <cellStyle name="Normal 5 46 2" xfId="11564"/>
    <cellStyle name="Normal 5 46_Previous P&amp;L" xfId="17430"/>
    <cellStyle name="Normal 5 47" xfId="6544"/>
    <cellStyle name="Normal 5 47 2" xfId="11565"/>
    <cellStyle name="Normal 5 47_Previous P&amp;L" xfId="16559"/>
    <cellStyle name="Normal 5 48" xfId="6545"/>
    <cellStyle name="Normal 5 48 2" xfId="11566"/>
    <cellStyle name="Normal 5 48_Previous P&amp;L" xfId="15323"/>
    <cellStyle name="Normal 5 49" xfId="6546"/>
    <cellStyle name="Normal 5 49 2" xfId="11567"/>
    <cellStyle name="Normal 5 49_Previous P&amp;L" xfId="17418"/>
    <cellStyle name="Normal 5 5" xfId="6547"/>
    <cellStyle name="Normal 5 5 2" xfId="11568"/>
    <cellStyle name="Normal 5 5_Previous P&amp;L" xfId="16445"/>
    <cellStyle name="Normal 5 50" xfId="6548"/>
    <cellStyle name="Normal 5 50 2" xfId="11569"/>
    <cellStyle name="Normal 5 50_Previous P&amp;L" xfId="17125"/>
    <cellStyle name="Normal 5 51" xfId="6549"/>
    <cellStyle name="Normal 5 51 2" xfId="11570"/>
    <cellStyle name="Normal 5 51_Previous P&amp;L" xfId="16910"/>
    <cellStyle name="Normal 5 52" xfId="6550"/>
    <cellStyle name="Normal 5 52 2" xfId="11571"/>
    <cellStyle name="Normal 5 52_Previous P&amp;L" xfId="16610"/>
    <cellStyle name="Normal 5 53" xfId="6551"/>
    <cellStyle name="Normal 5 53 2" xfId="11572"/>
    <cellStyle name="Normal 5 53_Previous P&amp;L" xfId="16741"/>
    <cellStyle name="Normal 5 54" xfId="6552"/>
    <cellStyle name="Normal 5 54 2" xfId="11573"/>
    <cellStyle name="Normal 5 54_Previous P&amp;L" xfId="15036"/>
    <cellStyle name="Normal 5 55" xfId="6553"/>
    <cellStyle name="Normal 5 55 2" xfId="11574"/>
    <cellStyle name="Normal 5 55_Previous P&amp;L" xfId="13309"/>
    <cellStyle name="Normal 5 56" xfId="6554"/>
    <cellStyle name="Normal 5 56 2" xfId="11575"/>
    <cellStyle name="Normal 5 56_Previous P&amp;L" xfId="14379"/>
    <cellStyle name="Normal 5 57" xfId="6555"/>
    <cellStyle name="Normal 5 57 2" xfId="11576"/>
    <cellStyle name="Normal 5 57_Previous P&amp;L" xfId="14614"/>
    <cellStyle name="Normal 5 58" xfId="6556"/>
    <cellStyle name="Normal 5 58 2" xfId="11577"/>
    <cellStyle name="Normal 5 58_Previous P&amp;L" xfId="16483"/>
    <cellStyle name="Normal 5 59" xfId="6557"/>
    <cellStyle name="Normal 5 59 2" xfId="11578"/>
    <cellStyle name="Normal 5 59_Previous P&amp;L" xfId="16379"/>
    <cellStyle name="Normal 5 6" xfId="6558"/>
    <cellStyle name="Normal 5 6 2" xfId="11579"/>
    <cellStyle name="Normal 5 6_Previous P&amp;L" xfId="14774"/>
    <cellStyle name="Normal 5 60" xfId="6559"/>
    <cellStyle name="Normal 5 60 2" xfId="11580"/>
    <cellStyle name="Normal 5 60_Previous P&amp;L" xfId="15729"/>
    <cellStyle name="Normal 5 61" xfId="6560"/>
    <cellStyle name="Normal 5 61 2" xfId="11581"/>
    <cellStyle name="Normal 5 61_Previous P&amp;L" xfId="13156"/>
    <cellStyle name="Normal 5 62" xfId="6561"/>
    <cellStyle name="Normal 5 62 2" xfId="11582"/>
    <cellStyle name="Normal 5 62_Previous P&amp;L" xfId="15069"/>
    <cellStyle name="Normal 5 63" xfId="6562"/>
    <cellStyle name="Normal 5 63 2" xfId="11583"/>
    <cellStyle name="Normal 5 63_Previous P&amp;L" xfId="15081"/>
    <cellStyle name="Normal 5 64" xfId="6563"/>
    <cellStyle name="Normal 5 64 2" xfId="11584"/>
    <cellStyle name="Normal 5 64_Previous P&amp;L" xfId="16485"/>
    <cellStyle name="Normal 5 65" xfId="6564"/>
    <cellStyle name="Normal 5 65 2" xfId="11585"/>
    <cellStyle name="Normal 5 65_Previous P&amp;L" xfId="12575"/>
    <cellStyle name="Normal 5 66" xfId="6565"/>
    <cellStyle name="Normal 5 66 2" xfId="11586"/>
    <cellStyle name="Normal 5 66_Previous P&amp;L" xfId="15426"/>
    <cellStyle name="Normal 5 67" xfId="6566"/>
    <cellStyle name="Normal 5 67 2" xfId="11587"/>
    <cellStyle name="Normal 5 67_Previous P&amp;L" xfId="16543"/>
    <cellStyle name="Normal 5 68" xfId="6567"/>
    <cellStyle name="Normal 5 68 2" xfId="11588"/>
    <cellStyle name="Normal 5 68_Previous P&amp;L" xfId="14111"/>
    <cellStyle name="Normal 5 69" xfId="6568"/>
    <cellStyle name="Normal 5 69 2" xfId="11589"/>
    <cellStyle name="Normal 5 69_Previous P&amp;L" xfId="17330"/>
    <cellStyle name="Normal 5 7" xfId="6569"/>
    <cellStyle name="Normal 5 7 2" xfId="11590"/>
    <cellStyle name="Normal 5 7_Previous P&amp;L" xfId="17762"/>
    <cellStyle name="Normal 5 70" xfId="6570"/>
    <cellStyle name="Normal 5 70 2" xfId="11591"/>
    <cellStyle name="Normal 5 70_Previous P&amp;L" xfId="13797"/>
    <cellStyle name="Normal 5 71" xfId="6571"/>
    <cellStyle name="Normal 5 71 2" xfId="11592"/>
    <cellStyle name="Normal 5 71_Previous P&amp;L" xfId="12432"/>
    <cellStyle name="Normal 5 72" xfId="6572"/>
    <cellStyle name="Normal 5 72 2" xfId="11593"/>
    <cellStyle name="Normal 5 72_Previous P&amp;L" xfId="16682"/>
    <cellStyle name="Normal 5 73" xfId="6573"/>
    <cellStyle name="Normal 5 73 2" xfId="11594"/>
    <cellStyle name="Normal 5 73_Previous P&amp;L" xfId="15238"/>
    <cellStyle name="Normal 5 74" xfId="11595"/>
    <cellStyle name="Normal 5 8" xfId="6574"/>
    <cellStyle name="Normal 5 8 2" xfId="11596"/>
    <cellStyle name="Normal 5 8_Previous P&amp;L" xfId="15567"/>
    <cellStyle name="Normal 5 9" xfId="6575"/>
    <cellStyle name="Normal 5 9 2" xfId="11597"/>
    <cellStyle name="Normal 5 9_Previous P&amp;L" xfId="16853"/>
    <cellStyle name="Normal 5_Previous P&amp;L" xfId="15981"/>
    <cellStyle name="Normal 50" xfId="6576"/>
    <cellStyle name="Normal 50 2" xfId="11598"/>
    <cellStyle name="Normal 50_Previous P&amp;L" xfId="17062"/>
    <cellStyle name="Normal 51" xfId="6577"/>
    <cellStyle name="Normal 51 2" xfId="11599"/>
    <cellStyle name="Normal 51_Previous P&amp;L" xfId="13430"/>
    <cellStyle name="Normal 52" xfId="6578"/>
    <cellStyle name="Normal 52 2" xfId="11600"/>
    <cellStyle name="Normal 52_Previous P&amp;L" xfId="13780"/>
    <cellStyle name="Normal 53" xfId="6579"/>
    <cellStyle name="Normal 53 2" xfId="11601"/>
    <cellStyle name="Normal 53_Previous P&amp;L" xfId="17002"/>
    <cellStyle name="Normal 54" xfId="6580"/>
    <cellStyle name="Normal 54 2" xfId="11602"/>
    <cellStyle name="Normal 54_Previous P&amp;L" xfId="14554"/>
    <cellStyle name="Normal 55" xfId="6581"/>
    <cellStyle name="Normal 55 2" xfId="11603"/>
    <cellStyle name="Normal 55_Previous P&amp;L" xfId="13510"/>
    <cellStyle name="Normal 56" xfId="6582"/>
    <cellStyle name="Normal 56 2" xfId="11604"/>
    <cellStyle name="Normal 56_Previous P&amp;L" xfId="14235"/>
    <cellStyle name="Normal 57" xfId="6583"/>
    <cellStyle name="Normal 57 2" xfId="11605"/>
    <cellStyle name="Normal 57_Previous P&amp;L" xfId="17337"/>
    <cellStyle name="Normal 58" xfId="6584"/>
    <cellStyle name="Normal 58 2" xfId="11606"/>
    <cellStyle name="Normal 58_Previous P&amp;L" xfId="12804"/>
    <cellStyle name="Normal 59" xfId="6585"/>
    <cellStyle name="Normal 59 2" xfId="11607"/>
    <cellStyle name="Normal 59_Previous P&amp;L" xfId="14086"/>
    <cellStyle name="Normal 6" xfId="28"/>
    <cellStyle name="Normal 6 10" xfId="6586"/>
    <cellStyle name="Normal 6 10 2" xfId="11608"/>
    <cellStyle name="Normal 6 10_Previous P&amp;L" xfId="13894"/>
    <cellStyle name="Normal 6 11" xfId="6587"/>
    <cellStyle name="Normal 6 11 2" xfId="11609"/>
    <cellStyle name="Normal 6 11_Previous P&amp;L" xfId="15339"/>
    <cellStyle name="Normal 6 12" xfId="6588"/>
    <cellStyle name="Normal 6 12 2" xfId="11610"/>
    <cellStyle name="Normal 6 12_Previous P&amp;L" xfId="13694"/>
    <cellStyle name="Normal 6 13" xfId="6589"/>
    <cellStyle name="Normal 6 13 2" xfId="11611"/>
    <cellStyle name="Normal 6 13_Previous P&amp;L" xfId="14254"/>
    <cellStyle name="Normal 6 14" xfId="6590"/>
    <cellStyle name="Normal 6 14 2" xfId="11612"/>
    <cellStyle name="Normal 6 14_Previous P&amp;L" xfId="13267"/>
    <cellStyle name="Normal 6 15" xfId="6591"/>
    <cellStyle name="Normal 6 15 2" xfId="11613"/>
    <cellStyle name="Normal 6 15_Previous P&amp;L" xfId="13368"/>
    <cellStyle name="Normal 6 16" xfId="6592"/>
    <cellStyle name="Normal 6 16 2" xfId="11614"/>
    <cellStyle name="Normal 6 16_Previous P&amp;L" xfId="17064"/>
    <cellStyle name="Normal 6 17" xfId="6593"/>
    <cellStyle name="Normal 6 17 2" xfId="11615"/>
    <cellStyle name="Normal 6 17_Previous P&amp;L" xfId="17447"/>
    <cellStyle name="Normal 6 18" xfId="6594"/>
    <cellStyle name="Normal 6 18 2" xfId="11616"/>
    <cellStyle name="Normal 6 18_Previous P&amp;L" xfId="15085"/>
    <cellStyle name="Normal 6 19" xfId="6595"/>
    <cellStyle name="Normal 6 19 2" xfId="11617"/>
    <cellStyle name="Normal 6 19_Previous P&amp;L" xfId="16640"/>
    <cellStyle name="Normal 6 2" xfId="6596"/>
    <cellStyle name="Normal 6 2 10" xfId="6597"/>
    <cellStyle name="Normal 6 2 10 2" xfId="11618"/>
    <cellStyle name="Normal 6 2 10_Previous P&amp;L" xfId="14897"/>
    <cellStyle name="Normal 6 2 11" xfId="6598"/>
    <cellStyle name="Normal 6 2 11 2" xfId="11619"/>
    <cellStyle name="Normal 6 2 11_Previous P&amp;L" xfId="14276"/>
    <cellStyle name="Normal 6 2 12" xfId="6599"/>
    <cellStyle name="Normal 6 2 12 2" xfId="11620"/>
    <cellStyle name="Normal 6 2 12_Previous P&amp;L" xfId="13250"/>
    <cellStyle name="Normal 6 2 13" xfId="6600"/>
    <cellStyle name="Normal 6 2 13 2" xfId="11621"/>
    <cellStyle name="Normal 6 2 13_Previous P&amp;L" xfId="17594"/>
    <cellStyle name="Normal 6 2 14" xfId="6601"/>
    <cellStyle name="Normal 6 2 14 2" xfId="11622"/>
    <cellStyle name="Normal 6 2 14_Previous P&amp;L" xfId="15491"/>
    <cellStyle name="Normal 6 2 15" xfId="6602"/>
    <cellStyle name="Normal 6 2 15 2" xfId="11623"/>
    <cellStyle name="Normal 6 2 15_Previous P&amp;L" xfId="13981"/>
    <cellStyle name="Normal 6 2 16" xfId="6603"/>
    <cellStyle name="Normal 6 2 16 2" xfId="11624"/>
    <cellStyle name="Normal 6 2 16_Previous P&amp;L" xfId="16024"/>
    <cellStyle name="Normal 6 2 17" xfId="6604"/>
    <cellStyle name="Normal 6 2 17 2" xfId="11625"/>
    <cellStyle name="Normal 6 2 17_Previous P&amp;L" xfId="15322"/>
    <cellStyle name="Normal 6 2 18" xfId="6605"/>
    <cellStyle name="Normal 6 2 18 2" xfId="11626"/>
    <cellStyle name="Normal 6 2 18_Previous P&amp;L" xfId="17495"/>
    <cellStyle name="Normal 6 2 19" xfId="6606"/>
    <cellStyle name="Normal 6 2 19 2" xfId="11627"/>
    <cellStyle name="Normal 6 2 19_Previous P&amp;L" xfId="13279"/>
    <cellStyle name="Normal 6 2 2" xfId="6607"/>
    <cellStyle name="Normal 6 2 2 2" xfId="11628"/>
    <cellStyle name="Normal 6 2 2_Previous P&amp;L" xfId="15091"/>
    <cellStyle name="Normal 6 2 20" xfId="6608"/>
    <cellStyle name="Normal 6 2 20 2" xfId="11629"/>
    <cellStyle name="Normal 6 2 20_Previous P&amp;L" xfId="16390"/>
    <cellStyle name="Normal 6 2 21" xfId="6609"/>
    <cellStyle name="Normal 6 2 21 2" xfId="11630"/>
    <cellStyle name="Normal 6 2 21_Previous P&amp;L" xfId="13470"/>
    <cellStyle name="Normal 6 2 22" xfId="6610"/>
    <cellStyle name="Normal 6 2 22 2" xfId="11631"/>
    <cellStyle name="Normal 6 2 22_Previous P&amp;L" xfId="13146"/>
    <cellStyle name="Normal 6 2 23" xfId="6611"/>
    <cellStyle name="Normal 6 2 23 2" xfId="11632"/>
    <cellStyle name="Normal 6 2 23_Previous P&amp;L" xfId="13482"/>
    <cellStyle name="Normal 6 2 24" xfId="6612"/>
    <cellStyle name="Normal 6 2 24 2" xfId="11633"/>
    <cellStyle name="Normal 6 2 24_Previous P&amp;L" xfId="13685"/>
    <cellStyle name="Normal 6 2 25" xfId="6613"/>
    <cellStyle name="Normal 6 2 25 2" xfId="11634"/>
    <cellStyle name="Normal 6 2 25_Previous P&amp;L" xfId="16437"/>
    <cellStyle name="Normal 6 2 26" xfId="6614"/>
    <cellStyle name="Normal 6 2 26 2" xfId="11635"/>
    <cellStyle name="Normal 6 2 26_Previous P&amp;L" xfId="17511"/>
    <cellStyle name="Normal 6 2 27" xfId="6615"/>
    <cellStyle name="Normal 6 2 27 2" xfId="11636"/>
    <cellStyle name="Normal 6 2 27_Previous P&amp;L" xfId="14664"/>
    <cellStyle name="Normal 6 2 28" xfId="6616"/>
    <cellStyle name="Normal 6 2 28 2" xfId="11637"/>
    <cellStyle name="Normal 6 2 28_Previous P&amp;L" xfId="16166"/>
    <cellStyle name="Normal 6 2 29" xfId="6617"/>
    <cellStyle name="Normal 6 2 29 2" xfId="11638"/>
    <cellStyle name="Normal 6 2 29_Previous P&amp;L" xfId="14590"/>
    <cellStyle name="Normal 6 2 3" xfId="6618"/>
    <cellStyle name="Normal 6 2 3 2" xfId="11639"/>
    <cellStyle name="Normal 6 2 3_Previous P&amp;L" xfId="13503"/>
    <cellStyle name="Normal 6 2 30" xfId="6619"/>
    <cellStyle name="Normal 6 2 30 2" xfId="11640"/>
    <cellStyle name="Normal 6 2 30_Previous P&amp;L" xfId="14302"/>
    <cellStyle name="Normal 6 2 31" xfId="6620"/>
    <cellStyle name="Normal 6 2 31 2" xfId="11641"/>
    <cellStyle name="Normal 6 2 31_Previous P&amp;L" xfId="15160"/>
    <cellStyle name="Normal 6 2 32" xfId="6621"/>
    <cellStyle name="Normal 6 2 32 2" xfId="11642"/>
    <cellStyle name="Normal 6 2 32_Previous P&amp;L" xfId="16526"/>
    <cellStyle name="Normal 6 2 33" xfId="6622"/>
    <cellStyle name="Normal 6 2 33 2" xfId="11643"/>
    <cellStyle name="Normal 6 2 33_Previous P&amp;L" xfId="15354"/>
    <cellStyle name="Normal 6 2 34" xfId="6623"/>
    <cellStyle name="Normal 6 2 34 2" xfId="11644"/>
    <cellStyle name="Normal 6 2 34_Previous P&amp;L" xfId="13266"/>
    <cellStyle name="Normal 6 2 35" xfId="6624"/>
    <cellStyle name="Normal 6 2 35 2" xfId="11645"/>
    <cellStyle name="Normal 6 2 35_Previous P&amp;L" xfId="15786"/>
    <cellStyle name="Normal 6 2 36" xfId="6625"/>
    <cellStyle name="Normal 6 2 36 2" xfId="11646"/>
    <cellStyle name="Normal 6 2 36_Previous P&amp;L" xfId="17354"/>
    <cellStyle name="Normal 6 2 37" xfId="6626"/>
    <cellStyle name="Normal 6 2 37 2" xfId="11647"/>
    <cellStyle name="Normal 6 2 37_Previous P&amp;L" xfId="13934"/>
    <cellStyle name="Normal 6 2 38" xfId="6627"/>
    <cellStyle name="Normal 6 2 38 2" xfId="11648"/>
    <cellStyle name="Normal 6 2 38_Previous P&amp;L" xfId="13216"/>
    <cellStyle name="Normal 6 2 39" xfId="6628"/>
    <cellStyle name="Normal 6 2 39 2" xfId="11649"/>
    <cellStyle name="Normal 6 2 39_Previous P&amp;L" xfId="17446"/>
    <cellStyle name="Normal 6 2 4" xfId="6629"/>
    <cellStyle name="Normal 6 2 4 2" xfId="11650"/>
    <cellStyle name="Normal 6 2 4_Previous P&amp;L" xfId="17622"/>
    <cellStyle name="Normal 6 2 40" xfId="6630"/>
    <cellStyle name="Normal 6 2 40 2" xfId="11651"/>
    <cellStyle name="Normal 6 2 40_Previous P&amp;L" xfId="16627"/>
    <cellStyle name="Normal 6 2 41" xfId="6631"/>
    <cellStyle name="Normal 6 2 41 2" xfId="11652"/>
    <cellStyle name="Normal 6 2 41_Previous P&amp;L" xfId="15476"/>
    <cellStyle name="Normal 6 2 42" xfId="6632"/>
    <cellStyle name="Normal 6 2 42 2" xfId="11653"/>
    <cellStyle name="Normal 6 2 42_Previous P&amp;L" xfId="14394"/>
    <cellStyle name="Normal 6 2 43" xfId="6633"/>
    <cellStyle name="Normal 6 2 43 2" xfId="11654"/>
    <cellStyle name="Normal 6 2 43_Previous P&amp;L" xfId="16716"/>
    <cellStyle name="Normal 6 2 44" xfId="6634"/>
    <cellStyle name="Normal 6 2 44 2" xfId="11655"/>
    <cellStyle name="Normal 6 2 44_Previous P&amp;L" xfId="14850"/>
    <cellStyle name="Normal 6 2 45" xfId="6635"/>
    <cellStyle name="Normal 6 2 45 2" xfId="11656"/>
    <cellStyle name="Normal 6 2 45_Previous P&amp;L" xfId="16425"/>
    <cellStyle name="Normal 6 2 46" xfId="6636"/>
    <cellStyle name="Normal 6 2 46 2" xfId="11657"/>
    <cellStyle name="Normal 6 2 46_Previous P&amp;L" xfId="17089"/>
    <cellStyle name="Normal 6 2 47" xfId="6637"/>
    <cellStyle name="Normal 6 2 47 2" xfId="11658"/>
    <cellStyle name="Normal 6 2 47_Previous P&amp;L" xfId="14485"/>
    <cellStyle name="Normal 6 2 48" xfId="6638"/>
    <cellStyle name="Normal 6 2 48 2" xfId="11659"/>
    <cellStyle name="Normal 6 2 48_Previous P&amp;L" xfId="16282"/>
    <cellStyle name="Normal 6 2 49" xfId="6639"/>
    <cellStyle name="Normal 6 2 49 2" xfId="11660"/>
    <cellStyle name="Normal 6 2 49_Previous P&amp;L" xfId="17275"/>
    <cellStyle name="Normal 6 2 5" xfId="6640"/>
    <cellStyle name="Normal 6 2 5 2" xfId="11661"/>
    <cellStyle name="Normal 6 2 5_Previous P&amp;L" xfId="17143"/>
    <cellStyle name="Normal 6 2 50" xfId="6641"/>
    <cellStyle name="Normal 6 2 50 2" xfId="11662"/>
    <cellStyle name="Normal 6 2 50_Previous P&amp;L" xfId="12594"/>
    <cellStyle name="Normal 6 2 51" xfId="6642"/>
    <cellStyle name="Normal 6 2 51 2" xfId="11663"/>
    <cellStyle name="Normal 6 2 51_Previous P&amp;L" xfId="17215"/>
    <cellStyle name="Normal 6 2 52" xfId="6643"/>
    <cellStyle name="Normal 6 2 52 2" xfId="11664"/>
    <cellStyle name="Normal 6 2 52_Previous P&amp;L" xfId="13836"/>
    <cellStyle name="Normal 6 2 53" xfId="6644"/>
    <cellStyle name="Normal 6 2 53 2" xfId="11665"/>
    <cellStyle name="Normal 6 2 53_Previous P&amp;L" xfId="17279"/>
    <cellStyle name="Normal 6 2 54" xfId="6645"/>
    <cellStyle name="Normal 6 2 54 2" xfId="11666"/>
    <cellStyle name="Normal 6 2 54_Previous P&amp;L" xfId="13447"/>
    <cellStyle name="Normal 6 2 55" xfId="6646"/>
    <cellStyle name="Normal 6 2 55 2" xfId="11667"/>
    <cellStyle name="Normal 6 2 55_Previous P&amp;L" xfId="16088"/>
    <cellStyle name="Normal 6 2 56" xfId="6647"/>
    <cellStyle name="Normal 6 2 56 2" xfId="11668"/>
    <cellStyle name="Normal 6 2 56_Previous P&amp;L" xfId="17053"/>
    <cellStyle name="Normal 6 2 57" xfId="6648"/>
    <cellStyle name="Normal 6 2 57 2" xfId="11669"/>
    <cellStyle name="Normal 6 2 57_Previous P&amp;L" xfId="12254"/>
    <cellStyle name="Normal 6 2 58" xfId="6649"/>
    <cellStyle name="Normal 6 2 58 2" xfId="11670"/>
    <cellStyle name="Normal 6 2 58_Previous P&amp;L" xfId="17398"/>
    <cellStyle name="Normal 6 2 59" xfId="6650"/>
    <cellStyle name="Normal 6 2 59 2" xfId="11671"/>
    <cellStyle name="Normal 6 2 59_Previous P&amp;L" xfId="16964"/>
    <cellStyle name="Normal 6 2 6" xfId="6651"/>
    <cellStyle name="Normal 6 2 6 2" xfId="11672"/>
    <cellStyle name="Normal 6 2 6_Previous P&amp;L" xfId="16791"/>
    <cellStyle name="Normal 6 2 60" xfId="6652"/>
    <cellStyle name="Normal 6 2 60 2" xfId="11673"/>
    <cellStyle name="Normal 6 2 60_Previous P&amp;L" xfId="17787"/>
    <cellStyle name="Normal 6 2 61" xfId="6653"/>
    <cellStyle name="Normal 6 2 61 2" xfId="11674"/>
    <cellStyle name="Normal 6 2 61_Previous P&amp;L" xfId="16081"/>
    <cellStyle name="Normal 6 2 62" xfId="6654"/>
    <cellStyle name="Normal 6 2 62 2" xfId="11675"/>
    <cellStyle name="Normal 6 2 62_Previous P&amp;L" xfId="15394"/>
    <cellStyle name="Normal 6 2 63" xfId="6655"/>
    <cellStyle name="Normal 6 2 63 2" xfId="11676"/>
    <cellStyle name="Normal 6 2 63_Previous P&amp;L" xfId="13290"/>
    <cellStyle name="Normal 6 2 64" xfId="6656"/>
    <cellStyle name="Normal 6 2 64 2" xfId="11677"/>
    <cellStyle name="Normal 6 2 64_Previous P&amp;L" xfId="15951"/>
    <cellStyle name="Normal 6 2 65" xfId="6657"/>
    <cellStyle name="Normal 6 2 65 2" xfId="11678"/>
    <cellStyle name="Normal 6 2 65_Previous P&amp;L" xfId="16310"/>
    <cellStyle name="Normal 6 2 66" xfId="6658"/>
    <cellStyle name="Normal 6 2 66 2" xfId="11679"/>
    <cellStyle name="Normal 6 2 66_Previous P&amp;L" xfId="16002"/>
    <cellStyle name="Normal 6 2 67" xfId="6659"/>
    <cellStyle name="Normal 6 2 67 2" xfId="11680"/>
    <cellStyle name="Normal 6 2 67_Previous P&amp;L" xfId="14796"/>
    <cellStyle name="Normal 6 2 68" xfId="6660"/>
    <cellStyle name="Normal 6 2 68 2" xfId="11681"/>
    <cellStyle name="Normal 6 2 68_Previous P&amp;L" xfId="17122"/>
    <cellStyle name="Normal 6 2 69" xfId="6661"/>
    <cellStyle name="Normal 6 2 69 2" xfId="11682"/>
    <cellStyle name="Normal 6 2 69_Previous P&amp;L" xfId="13619"/>
    <cellStyle name="Normal 6 2 7" xfId="6662"/>
    <cellStyle name="Normal 6 2 7 2" xfId="11683"/>
    <cellStyle name="Normal 6 2 7_Previous P&amp;L" xfId="17676"/>
    <cellStyle name="Normal 6 2 70" xfId="6663"/>
    <cellStyle name="Normal 6 2 70 2" xfId="11684"/>
    <cellStyle name="Normal 6 2 70_Previous P&amp;L" xfId="17156"/>
    <cellStyle name="Normal 6 2 71" xfId="6664"/>
    <cellStyle name="Normal 6 2 71 2" xfId="11685"/>
    <cellStyle name="Normal 6 2 71_Previous P&amp;L" xfId="12414"/>
    <cellStyle name="Normal 6 2 72" xfId="6665"/>
    <cellStyle name="Normal 6 2 72 2" xfId="11686"/>
    <cellStyle name="Normal 6 2 72_Previous P&amp;L" xfId="13800"/>
    <cellStyle name="Normal 6 2 73" xfId="11687"/>
    <cellStyle name="Normal 6 2 8" xfId="6666"/>
    <cellStyle name="Normal 6 2 8 2" xfId="11688"/>
    <cellStyle name="Normal 6 2 8_Previous P&amp;L" xfId="13253"/>
    <cellStyle name="Normal 6 2 9" xfId="6667"/>
    <cellStyle name="Normal 6 2 9 2" xfId="11689"/>
    <cellStyle name="Normal 6 2 9_Previous P&amp;L" xfId="13674"/>
    <cellStyle name="Normal 6 2_Previous P&amp;L" xfId="15633"/>
    <cellStyle name="Normal 6 20" xfId="6668"/>
    <cellStyle name="Normal 6 20 2" xfId="11690"/>
    <cellStyle name="Normal 6 20_Previous P&amp;L" xfId="15688"/>
    <cellStyle name="Normal 6 21" xfId="6669"/>
    <cellStyle name="Normal 6 21 2" xfId="11691"/>
    <cellStyle name="Normal 6 21_Previous P&amp;L" xfId="12596"/>
    <cellStyle name="Normal 6 22" xfId="6670"/>
    <cellStyle name="Normal 6 22 2" xfId="11692"/>
    <cellStyle name="Normal 6 22_Previous P&amp;L" xfId="12238"/>
    <cellStyle name="Normal 6 23" xfId="6671"/>
    <cellStyle name="Normal 6 23 2" xfId="11693"/>
    <cellStyle name="Normal 6 23_Previous P&amp;L" xfId="16558"/>
    <cellStyle name="Normal 6 24" xfId="6672"/>
    <cellStyle name="Normal 6 24 2" xfId="11694"/>
    <cellStyle name="Normal 6 24_Previous P&amp;L" xfId="14976"/>
    <cellStyle name="Normal 6 25" xfId="6673"/>
    <cellStyle name="Normal 6 25 2" xfId="11695"/>
    <cellStyle name="Normal 6 25_Previous P&amp;L" xfId="15494"/>
    <cellStyle name="Normal 6 26" xfId="6674"/>
    <cellStyle name="Normal 6 26 2" xfId="11696"/>
    <cellStyle name="Normal 6 26_Previous P&amp;L" xfId="13465"/>
    <cellStyle name="Normal 6 27" xfId="6675"/>
    <cellStyle name="Normal 6 27 2" xfId="11697"/>
    <cellStyle name="Normal 6 27_Previous P&amp;L" xfId="17417"/>
    <cellStyle name="Normal 6 28" xfId="6676"/>
    <cellStyle name="Normal 6 28 2" xfId="11698"/>
    <cellStyle name="Normal 6 28_Previous P&amp;L" xfId="15381"/>
    <cellStyle name="Normal 6 29" xfId="6677"/>
    <cellStyle name="Normal 6 29 2" xfId="11699"/>
    <cellStyle name="Normal 6 29_Previous P&amp;L" xfId="17763"/>
    <cellStyle name="Normal 6 3" xfId="6678"/>
    <cellStyle name="Normal 6 3 2" xfId="11700"/>
    <cellStyle name="Normal 6 3_Previous P&amp;L" xfId="16909"/>
    <cellStyle name="Normal 6 30" xfId="6679"/>
    <cellStyle name="Normal 6 30 2" xfId="11701"/>
    <cellStyle name="Normal 6 30_Previous P&amp;L" xfId="17888"/>
    <cellStyle name="Normal 6 31" xfId="6680"/>
    <cellStyle name="Normal 6 31 2" xfId="11702"/>
    <cellStyle name="Normal 6 31_Previous P&amp;L" xfId="14821"/>
    <cellStyle name="Normal 6 32" xfId="6681"/>
    <cellStyle name="Normal 6 32 2" xfId="11703"/>
    <cellStyle name="Normal 6 32_Previous P&amp;L" xfId="12888"/>
    <cellStyle name="Normal 6 33" xfId="6682"/>
    <cellStyle name="Normal 6 33 2" xfId="11704"/>
    <cellStyle name="Normal 6 33_Previous P&amp;L" xfId="15653"/>
    <cellStyle name="Normal 6 34" xfId="6683"/>
    <cellStyle name="Normal 6 34 2" xfId="11705"/>
    <cellStyle name="Normal 6 34_Previous P&amp;L" xfId="16653"/>
    <cellStyle name="Normal 6 35" xfId="6684"/>
    <cellStyle name="Normal 6 35 2" xfId="11706"/>
    <cellStyle name="Normal 6 35_Previous P&amp;L" xfId="15279"/>
    <cellStyle name="Normal 6 36" xfId="6685"/>
    <cellStyle name="Normal 6 36 2" xfId="11707"/>
    <cellStyle name="Normal 6 36_Previous P&amp;L" xfId="17459"/>
    <cellStyle name="Normal 6 37" xfId="6686"/>
    <cellStyle name="Normal 6 37 2" xfId="11708"/>
    <cellStyle name="Normal 6 37_Previous P&amp;L" xfId="16462"/>
    <cellStyle name="Normal 6 38" xfId="6687"/>
    <cellStyle name="Normal 6 38 2" xfId="11709"/>
    <cellStyle name="Normal 6 38_Previous P&amp;L" xfId="13265"/>
    <cellStyle name="Normal 6 39" xfId="6688"/>
    <cellStyle name="Normal 6 39 2" xfId="11710"/>
    <cellStyle name="Normal 6 39_Previous P&amp;L" xfId="16291"/>
    <cellStyle name="Normal 6 4" xfId="6689"/>
    <cellStyle name="Normal 6 4 2" xfId="11711"/>
    <cellStyle name="Normal 6 4_Previous P&amp;L" xfId="14841"/>
    <cellStyle name="Normal 6 40" xfId="6690"/>
    <cellStyle name="Normal 6 40 2" xfId="11712"/>
    <cellStyle name="Normal 6 40_Previous P&amp;L" xfId="13687"/>
    <cellStyle name="Normal 6 41" xfId="6691"/>
    <cellStyle name="Normal 6 41 2" xfId="11713"/>
    <cellStyle name="Normal 6 41_Previous P&amp;L" xfId="14442"/>
    <cellStyle name="Normal 6 42" xfId="6692"/>
    <cellStyle name="Normal 6 42 2" xfId="11714"/>
    <cellStyle name="Normal 6 42_Previous P&amp;L" xfId="14565"/>
    <cellStyle name="Normal 6 43" xfId="6693"/>
    <cellStyle name="Normal 6 43 2" xfId="11715"/>
    <cellStyle name="Normal 6 43_Previous P&amp;L" xfId="16549"/>
    <cellStyle name="Normal 6 44" xfId="6694"/>
    <cellStyle name="Normal 6 44 2" xfId="11716"/>
    <cellStyle name="Normal 6 44_Previous P&amp;L" xfId="14038"/>
    <cellStyle name="Normal 6 45" xfId="6695"/>
    <cellStyle name="Normal 6 45 2" xfId="11717"/>
    <cellStyle name="Normal 6 45_Previous P&amp;L" xfId="15296"/>
    <cellStyle name="Normal 6 46" xfId="6696"/>
    <cellStyle name="Normal 6 46 2" xfId="11718"/>
    <cellStyle name="Normal 6 46_Previous P&amp;L" xfId="14110"/>
    <cellStyle name="Normal 6 47" xfId="6697"/>
    <cellStyle name="Normal 6 47 2" xfId="11719"/>
    <cellStyle name="Normal 6 47_Previous P&amp;L" xfId="13723"/>
    <cellStyle name="Normal 6 48" xfId="6698"/>
    <cellStyle name="Normal 6 48 2" xfId="11720"/>
    <cellStyle name="Normal 6 48_Previous P&amp;L" xfId="17554"/>
    <cellStyle name="Normal 6 49" xfId="6699"/>
    <cellStyle name="Normal 6 49 2" xfId="11721"/>
    <cellStyle name="Normal 6 49_Previous P&amp;L" xfId="13992"/>
    <cellStyle name="Normal 6 5" xfId="6700"/>
    <cellStyle name="Normal 6 5 2" xfId="11722"/>
    <cellStyle name="Normal 6 5_Previous P&amp;L" xfId="14412"/>
    <cellStyle name="Normal 6 50" xfId="6701"/>
    <cellStyle name="Normal 6 50 2" xfId="11723"/>
    <cellStyle name="Normal 6 50_Previous P&amp;L" xfId="15116"/>
    <cellStyle name="Normal 6 51" xfId="6702"/>
    <cellStyle name="Normal 6 51 2" xfId="11724"/>
    <cellStyle name="Normal 6 51_Previous P&amp;L" xfId="14829"/>
    <cellStyle name="Normal 6 52" xfId="6703"/>
    <cellStyle name="Normal 6 52 2" xfId="11725"/>
    <cellStyle name="Normal 6 52_Previous P&amp;L" xfId="16189"/>
    <cellStyle name="Normal 6 53" xfId="6704"/>
    <cellStyle name="Normal 6 53 2" xfId="11726"/>
    <cellStyle name="Normal 6 53_Previous P&amp;L" xfId="17728"/>
    <cellStyle name="Normal 6 54" xfId="6705"/>
    <cellStyle name="Normal 6 54 2" xfId="11727"/>
    <cellStyle name="Normal 6 54_Previous P&amp;L" xfId="16222"/>
    <cellStyle name="Normal 6 55" xfId="6706"/>
    <cellStyle name="Normal 6 55 2" xfId="11728"/>
    <cellStyle name="Normal 6 55_Previous P&amp;L" xfId="14334"/>
    <cellStyle name="Normal 6 56" xfId="6707"/>
    <cellStyle name="Normal 6 56 2" xfId="11729"/>
    <cellStyle name="Normal 6 56_Previous P&amp;L" xfId="14760"/>
    <cellStyle name="Normal 6 57" xfId="6708"/>
    <cellStyle name="Normal 6 57 2" xfId="11730"/>
    <cellStyle name="Normal 6 57_Previous P&amp;L" xfId="17406"/>
    <cellStyle name="Normal 6 58" xfId="6709"/>
    <cellStyle name="Normal 6 58 2" xfId="11731"/>
    <cellStyle name="Normal 6 58_Previous P&amp;L" xfId="14363"/>
    <cellStyle name="Normal 6 59" xfId="6710"/>
    <cellStyle name="Normal 6 59 2" xfId="11732"/>
    <cellStyle name="Normal 6 59_Previous P&amp;L" xfId="16407"/>
    <cellStyle name="Normal 6 6" xfId="6711"/>
    <cellStyle name="Normal 6 6 2" xfId="11733"/>
    <cellStyle name="Normal 6 6_Previous P&amp;L" xfId="13306"/>
    <cellStyle name="Normal 6 60" xfId="6712"/>
    <cellStyle name="Normal 6 60 2" xfId="11734"/>
    <cellStyle name="Normal 6 60_Previous P&amp;L" xfId="16514"/>
    <cellStyle name="Normal 6 61" xfId="6713"/>
    <cellStyle name="Normal 6 61 2" xfId="11735"/>
    <cellStyle name="Normal 6 61_Previous P&amp;L" xfId="17848"/>
    <cellStyle name="Normal 6 62" xfId="6714"/>
    <cellStyle name="Normal 6 62 2" xfId="11736"/>
    <cellStyle name="Normal 6 62_Previous P&amp;L" xfId="16923"/>
    <cellStyle name="Normal 6 63" xfId="6715"/>
    <cellStyle name="Normal 6 63 2" xfId="11737"/>
    <cellStyle name="Normal 6 63_Previous P&amp;L" xfId="16318"/>
    <cellStyle name="Normal 6 64" xfId="6716"/>
    <cellStyle name="Normal 6 64 2" xfId="11738"/>
    <cellStyle name="Normal 6 64_Previous P&amp;L" xfId="14499"/>
    <cellStyle name="Normal 6 65" xfId="6717"/>
    <cellStyle name="Normal 6 65 2" xfId="11739"/>
    <cellStyle name="Normal 6 65_Previous P&amp;L" xfId="13411"/>
    <cellStyle name="Normal 6 66" xfId="6718"/>
    <cellStyle name="Normal 6 66 2" xfId="11740"/>
    <cellStyle name="Normal 6 66_Previous P&amp;L" xfId="16864"/>
    <cellStyle name="Normal 6 67" xfId="6719"/>
    <cellStyle name="Normal 6 67 2" xfId="11741"/>
    <cellStyle name="Normal 6 67_Previous P&amp;L" xfId="14595"/>
    <cellStyle name="Normal 6 68" xfId="6720"/>
    <cellStyle name="Normal 6 68 2" xfId="11742"/>
    <cellStyle name="Normal 6 68_Previous P&amp;L" xfId="16888"/>
    <cellStyle name="Normal 6 69" xfId="6721"/>
    <cellStyle name="Normal 6 69 2" xfId="11743"/>
    <cellStyle name="Normal 6 69_Previous P&amp;L" xfId="17487"/>
    <cellStyle name="Normal 6 7" xfId="6722"/>
    <cellStyle name="Normal 6 7 2" xfId="11744"/>
    <cellStyle name="Normal 6 7_Previous P&amp;L" xfId="15458"/>
    <cellStyle name="Normal 6 70" xfId="6723"/>
    <cellStyle name="Normal 6 70 2" xfId="11745"/>
    <cellStyle name="Normal 6 70_Previous P&amp;L" xfId="13519"/>
    <cellStyle name="Normal 6 71" xfId="6724"/>
    <cellStyle name="Normal 6 71 2" xfId="11746"/>
    <cellStyle name="Normal 6 71_Previous P&amp;L" xfId="14173"/>
    <cellStyle name="Normal 6 72" xfId="6725"/>
    <cellStyle name="Normal 6 72 2" xfId="11747"/>
    <cellStyle name="Normal 6 72_Previous P&amp;L" xfId="14465"/>
    <cellStyle name="Normal 6 73" xfId="6726"/>
    <cellStyle name="Normal 6 73 2" xfId="11748"/>
    <cellStyle name="Normal 6 73_Previous P&amp;L" xfId="15100"/>
    <cellStyle name="Normal 6 74" xfId="11749"/>
    <cellStyle name="Normal 6 8" xfId="6727"/>
    <cellStyle name="Normal 6 8 2" xfId="11750"/>
    <cellStyle name="Normal 6 8_Previous P&amp;L" xfId="17705"/>
    <cellStyle name="Normal 6 9" xfId="6728"/>
    <cellStyle name="Normal 6 9 2" xfId="11751"/>
    <cellStyle name="Normal 6 9_Previous P&amp;L" xfId="16276"/>
    <cellStyle name="Normal 6_Previous P&amp;L" xfId="13863"/>
    <cellStyle name="Normal 60" xfId="6729"/>
    <cellStyle name="Normal 60 2" xfId="11752"/>
    <cellStyle name="Normal 60_Previous P&amp;L" xfId="17043"/>
    <cellStyle name="Normal 61" xfId="6730"/>
    <cellStyle name="Normal 61 2" xfId="11753"/>
    <cellStyle name="Normal 61_Previous P&amp;L" xfId="16052"/>
    <cellStyle name="Normal 62" xfId="6731"/>
    <cellStyle name="Normal 62 2" xfId="11754"/>
    <cellStyle name="Normal 62_Previous P&amp;L" xfId="15901"/>
    <cellStyle name="Normal 63" xfId="6732"/>
    <cellStyle name="Normal 63 2" xfId="11755"/>
    <cellStyle name="Normal 63_Previous P&amp;L" xfId="14960"/>
    <cellStyle name="Normal 64" xfId="6733"/>
    <cellStyle name="Normal 64 2" xfId="11756"/>
    <cellStyle name="Normal 64_Previous P&amp;L" xfId="16765"/>
    <cellStyle name="Normal 65" xfId="6734"/>
    <cellStyle name="Normal 65 2" xfId="11757"/>
    <cellStyle name="Normal 65_Previous P&amp;L" xfId="15998"/>
    <cellStyle name="Normal 66" xfId="6735"/>
    <cellStyle name="Normal 66 2" xfId="11758"/>
    <cellStyle name="Normal 66_Previous P&amp;L" xfId="15486"/>
    <cellStyle name="Normal 67" xfId="6736"/>
    <cellStyle name="Normal 67 2" xfId="11759"/>
    <cellStyle name="Normal 67_Previous P&amp;L" xfId="15615"/>
    <cellStyle name="Normal 68" xfId="6737"/>
    <cellStyle name="Normal 68 2" xfId="11760"/>
    <cellStyle name="Normal 68_Previous P&amp;L" xfId="17271"/>
    <cellStyle name="Normal 69" xfId="6738"/>
    <cellStyle name="Normal 69 2" xfId="11761"/>
    <cellStyle name="Normal 69_Previous P&amp;L" xfId="15043"/>
    <cellStyle name="Normal 7" xfId="29"/>
    <cellStyle name="Normal 7 10" xfId="6739"/>
    <cellStyle name="Normal 7 10 2" xfId="11762"/>
    <cellStyle name="Normal 7 10_Previous P&amp;L" xfId="17526"/>
    <cellStyle name="Normal 7 11" xfId="6740"/>
    <cellStyle name="Normal 7 11 2" xfId="11763"/>
    <cellStyle name="Normal 7 11_Previous P&amp;L" xfId="17768"/>
    <cellStyle name="Normal 7 12" xfId="6741"/>
    <cellStyle name="Normal 7 12 2" xfId="11764"/>
    <cellStyle name="Normal 7 12_Previous P&amp;L" xfId="12904"/>
    <cellStyle name="Normal 7 13" xfId="6742"/>
    <cellStyle name="Normal 7 13 2" xfId="11765"/>
    <cellStyle name="Normal 7 13_Previous P&amp;L" xfId="14539"/>
    <cellStyle name="Normal 7 14" xfId="6743"/>
    <cellStyle name="Normal 7 14 2" xfId="11766"/>
    <cellStyle name="Normal 7 14_Previous P&amp;L" xfId="15702"/>
    <cellStyle name="Normal 7 15" xfId="6744"/>
    <cellStyle name="Normal 7 15 2" xfId="11767"/>
    <cellStyle name="Normal 7 15_Previous P&amp;L" xfId="13393"/>
    <cellStyle name="Normal 7 16" xfId="6745"/>
    <cellStyle name="Normal 7 16 2" xfId="11768"/>
    <cellStyle name="Normal 7 16_Previous P&amp;L" xfId="13856"/>
    <cellStyle name="Normal 7 17" xfId="6746"/>
    <cellStyle name="Normal 7 17 2" xfId="11769"/>
    <cellStyle name="Normal 7 17_Previous P&amp;L" xfId="17052"/>
    <cellStyle name="Normal 7 18" xfId="6747"/>
    <cellStyle name="Normal 7 18 2" xfId="11770"/>
    <cellStyle name="Normal 7 18_Previous P&amp;L" xfId="15309"/>
    <cellStyle name="Normal 7 19" xfId="6748"/>
    <cellStyle name="Normal 7 19 2" xfId="11771"/>
    <cellStyle name="Normal 7 19_Previous P&amp;L" xfId="13506"/>
    <cellStyle name="Normal 7 2" xfId="6749"/>
    <cellStyle name="Normal 7 2 10" xfId="6750"/>
    <cellStyle name="Normal 7 2 10 2" xfId="11772"/>
    <cellStyle name="Normal 7 2 10_Previous P&amp;L" xfId="17014"/>
    <cellStyle name="Normal 7 2 11" xfId="6751"/>
    <cellStyle name="Normal 7 2 11 2" xfId="11773"/>
    <cellStyle name="Normal 7 2 11_Previous P&amp;L" xfId="14883"/>
    <cellStyle name="Normal 7 2 12" xfId="6752"/>
    <cellStyle name="Normal 7 2 12 2" xfId="11774"/>
    <cellStyle name="Normal 7 2 12_Previous P&amp;L" xfId="17889"/>
    <cellStyle name="Normal 7 2 13" xfId="6753"/>
    <cellStyle name="Normal 7 2 13 2" xfId="11775"/>
    <cellStyle name="Normal 7 2 13_Previous P&amp;L" xfId="17837"/>
    <cellStyle name="Normal 7 2 14" xfId="6754"/>
    <cellStyle name="Normal 7 2 14 2" xfId="11776"/>
    <cellStyle name="Normal 7 2 14_Previous P&amp;L" xfId="13580"/>
    <cellStyle name="Normal 7 2 15" xfId="6755"/>
    <cellStyle name="Normal 7 2 15 2" xfId="11777"/>
    <cellStyle name="Normal 7 2 15_Previous P&amp;L" xfId="17395"/>
    <cellStyle name="Normal 7 2 16" xfId="6756"/>
    <cellStyle name="Normal 7 2 16 2" xfId="11778"/>
    <cellStyle name="Normal 7 2 16_Previous P&amp;L" xfId="13180"/>
    <cellStyle name="Normal 7 2 17" xfId="6757"/>
    <cellStyle name="Normal 7 2 17 2" xfId="11779"/>
    <cellStyle name="Normal 7 2 17_Previous P&amp;L" xfId="17403"/>
    <cellStyle name="Normal 7 2 18" xfId="6758"/>
    <cellStyle name="Normal 7 2 18 2" xfId="11780"/>
    <cellStyle name="Normal 7 2 18_Previous P&amp;L" xfId="13471"/>
    <cellStyle name="Normal 7 2 19" xfId="6759"/>
    <cellStyle name="Normal 7 2 19 2" xfId="11781"/>
    <cellStyle name="Normal 7 2 19_Previous P&amp;L" xfId="16777"/>
    <cellStyle name="Normal 7 2 2" xfId="6760"/>
    <cellStyle name="Normal 7 2 2 2" xfId="11782"/>
    <cellStyle name="Normal 7 2 2_Previous P&amp;L" xfId="13264"/>
    <cellStyle name="Normal 7 2 20" xfId="6761"/>
    <cellStyle name="Normal 7 2 20 2" xfId="11783"/>
    <cellStyle name="Normal 7 2 20_Previous P&amp;L" xfId="15873"/>
    <cellStyle name="Normal 7 2 21" xfId="6762"/>
    <cellStyle name="Normal 7 2 21 2" xfId="11784"/>
    <cellStyle name="Normal 7 2 21_Previous P&amp;L" xfId="14593"/>
    <cellStyle name="Normal 7 2 22" xfId="6763"/>
    <cellStyle name="Normal 7 2 22 2" xfId="11785"/>
    <cellStyle name="Normal 7 2 22_Previous P&amp;L" xfId="15231"/>
    <cellStyle name="Normal 7 2 23" xfId="6764"/>
    <cellStyle name="Normal 7 2 23 2" xfId="11786"/>
    <cellStyle name="Normal 7 2 23_Previous P&amp;L" xfId="14322"/>
    <cellStyle name="Normal 7 2 24" xfId="6765"/>
    <cellStyle name="Normal 7 2 24 2" xfId="11787"/>
    <cellStyle name="Normal 7 2 24_Previous P&amp;L" xfId="17218"/>
    <cellStyle name="Normal 7 2 25" xfId="6766"/>
    <cellStyle name="Normal 7 2 25 2" xfId="11788"/>
    <cellStyle name="Normal 7 2 25_Previous P&amp;L" xfId="13875"/>
    <cellStyle name="Normal 7 2 26" xfId="6767"/>
    <cellStyle name="Normal 7 2 26 2" xfId="11789"/>
    <cellStyle name="Normal 7 2 26_Previous P&amp;L" xfId="15566"/>
    <cellStyle name="Normal 7 2 27" xfId="6768"/>
    <cellStyle name="Normal 7 2 27 2" xfId="11790"/>
    <cellStyle name="Normal 7 2 27_Previous P&amp;L" xfId="15405"/>
    <cellStyle name="Normal 7 2 28" xfId="6769"/>
    <cellStyle name="Normal 7 2 28 2" xfId="11791"/>
    <cellStyle name="Normal 7 2 28_Previous P&amp;L" xfId="16693"/>
    <cellStyle name="Normal 7 2 29" xfId="6770"/>
    <cellStyle name="Normal 7 2 29 2" xfId="11792"/>
    <cellStyle name="Normal 7 2 29_Previous P&amp;L" xfId="15908"/>
    <cellStyle name="Normal 7 2 3" xfId="6771"/>
    <cellStyle name="Normal 7 2 3 2" xfId="11793"/>
    <cellStyle name="Normal 7 2 3_Previous P&amp;L" xfId="16328"/>
    <cellStyle name="Normal 7 2 30" xfId="6772"/>
    <cellStyle name="Normal 7 2 30 2" xfId="11794"/>
    <cellStyle name="Normal 7 2 30_Previous P&amp;L" xfId="16116"/>
    <cellStyle name="Normal 7 2 31" xfId="6773"/>
    <cellStyle name="Normal 7 2 31 2" xfId="11795"/>
    <cellStyle name="Normal 7 2 31_Previous P&amp;L" xfId="16852"/>
    <cellStyle name="Normal 7 2 32" xfId="6774"/>
    <cellStyle name="Normal 7 2 32 2" xfId="11796"/>
    <cellStyle name="Normal 7 2 32_Previous P&amp;L" xfId="15212"/>
    <cellStyle name="Normal 7 2 33" xfId="6775"/>
    <cellStyle name="Normal 7 2 33 2" xfId="11797"/>
    <cellStyle name="Normal 7 2 33_Previous P&amp;L" xfId="15773"/>
    <cellStyle name="Normal 7 2 34" xfId="6776"/>
    <cellStyle name="Normal 7 2 34 2" xfId="11798"/>
    <cellStyle name="Normal 7 2 34_Previous P&amp;L" xfId="14648"/>
    <cellStyle name="Normal 7 2 35" xfId="6777"/>
    <cellStyle name="Normal 7 2 35 2" xfId="11799"/>
    <cellStyle name="Normal 7 2 35_Previous P&amp;L" xfId="14515"/>
    <cellStyle name="Normal 7 2 36" xfId="6778"/>
    <cellStyle name="Normal 7 2 36 2" xfId="11800"/>
    <cellStyle name="Normal 7 2 36_Previous P&amp;L" xfId="14896"/>
    <cellStyle name="Normal 7 2 37" xfId="6779"/>
    <cellStyle name="Normal 7 2 37 2" xfId="11801"/>
    <cellStyle name="Normal 7 2 37_Previous P&amp;L" xfId="14029"/>
    <cellStyle name="Normal 7 2 38" xfId="6780"/>
    <cellStyle name="Normal 7 2 38 2" xfId="11802"/>
    <cellStyle name="Normal 7 2 38_Previous P&amp;L" xfId="16758"/>
    <cellStyle name="Normal 7 2 39" xfId="6781"/>
    <cellStyle name="Normal 7 2 39 2" xfId="11803"/>
    <cellStyle name="Normal 7 2 39_Previous P&amp;L" xfId="12803"/>
    <cellStyle name="Normal 7 2 4" xfId="6782"/>
    <cellStyle name="Normal 7 2 4 2" xfId="11804"/>
    <cellStyle name="Normal 7 2 4_Previous P&amp;L" xfId="12690"/>
    <cellStyle name="Normal 7 2 40" xfId="6783"/>
    <cellStyle name="Normal 7 2 40 2" xfId="11805"/>
    <cellStyle name="Normal 7 2 40_Previous P&amp;L" xfId="16265"/>
    <cellStyle name="Normal 7 2 41" xfId="6784"/>
    <cellStyle name="Normal 7 2 41 2" xfId="11806"/>
    <cellStyle name="Normal 7 2 41_Previous P&amp;L" xfId="17013"/>
    <cellStyle name="Normal 7 2 42" xfId="6785"/>
    <cellStyle name="Normal 7 2 42 2" xfId="11807"/>
    <cellStyle name="Normal 7 2 42_Previous P&amp;L" xfId="15835"/>
    <cellStyle name="Normal 7 2 43" xfId="6786"/>
    <cellStyle name="Normal 7 2 43 2" xfId="11808"/>
    <cellStyle name="Normal 7 2 43_Previous P&amp;L" xfId="14014"/>
    <cellStyle name="Normal 7 2 44" xfId="6787"/>
    <cellStyle name="Normal 7 2 44 2" xfId="11809"/>
    <cellStyle name="Normal 7 2 44_Previous P&amp;L" xfId="12612"/>
    <cellStyle name="Normal 7 2 45" xfId="6788"/>
    <cellStyle name="Normal 7 2 45 2" xfId="11810"/>
    <cellStyle name="Normal 7 2 45_Previous P&amp;L" xfId="14217"/>
    <cellStyle name="Normal 7 2 46" xfId="6789"/>
    <cellStyle name="Normal 7 2 46 2" xfId="11811"/>
    <cellStyle name="Normal 7 2 46_Previous P&amp;L" xfId="15718"/>
    <cellStyle name="Normal 7 2 47" xfId="6790"/>
    <cellStyle name="Normal 7 2 47 2" xfId="11812"/>
    <cellStyle name="Normal 7 2 47_Previous P&amp;L" xfId="17494"/>
    <cellStyle name="Normal 7 2 48" xfId="6791"/>
    <cellStyle name="Normal 7 2 48 2" xfId="11813"/>
    <cellStyle name="Normal 7 2 48_Previous P&amp;L" xfId="13595"/>
    <cellStyle name="Normal 7 2 49" xfId="6792"/>
    <cellStyle name="Normal 7 2 49 2" xfId="11814"/>
    <cellStyle name="Normal 7 2 49_Previous P&amp;L" xfId="15425"/>
    <cellStyle name="Normal 7 2 5" xfId="6793"/>
    <cellStyle name="Normal 7 2 5 2" xfId="11815"/>
    <cellStyle name="Normal 7 2 5_Previous P&amp;L" xfId="16300"/>
    <cellStyle name="Normal 7 2 50" xfId="6794"/>
    <cellStyle name="Normal 7 2 50 2" xfId="11816"/>
    <cellStyle name="Normal 7 2 50_Previous P&amp;L" xfId="17621"/>
    <cellStyle name="Normal 7 2 51" xfId="6795"/>
    <cellStyle name="Normal 7 2 51 2" xfId="11817"/>
    <cellStyle name="Normal 7 2 51_Previous P&amp;L" xfId="17096"/>
    <cellStyle name="Normal 7 2 52" xfId="6796"/>
    <cellStyle name="Normal 7 2 52 2" xfId="11818"/>
    <cellStyle name="Normal 7 2 52_Previous P&amp;L" xfId="13748"/>
    <cellStyle name="Normal 7 2 53" xfId="6797"/>
    <cellStyle name="Normal 7 2 53 2" xfId="11819"/>
    <cellStyle name="Normal 7 2 53_Previous P&amp;L" xfId="17665"/>
    <cellStyle name="Normal 7 2 54" xfId="6798"/>
    <cellStyle name="Normal 7 2 54 2" xfId="11820"/>
    <cellStyle name="Normal 7 2 54_Previous P&amp;L" xfId="16708"/>
    <cellStyle name="Normal 7 2 55" xfId="6799"/>
    <cellStyle name="Normal 7 2 55 2" xfId="11821"/>
    <cellStyle name="Normal 7 2 55_Previous P&amp;L" xfId="15254"/>
    <cellStyle name="Normal 7 2 56" xfId="6800"/>
    <cellStyle name="Normal 7 2 56 2" xfId="11822"/>
    <cellStyle name="Normal 7 2 56_Previous P&amp;L" xfId="12397"/>
    <cellStyle name="Normal 7 2 57" xfId="6801"/>
    <cellStyle name="Normal 7 2 57 2" xfId="11823"/>
    <cellStyle name="Normal 7 2 57_Previous P&amp;L" xfId="17284"/>
    <cellStyle name="Normal 7 2 58" xfId="6802"/>
    <cellStyle name="Normal 7 2 58 2" xfId="11824"/>
    <cellStyle name="Normal 7 2 58_Previous P&amp;L" xfId="16836"/>
    <cellStyle name="Normal 7 2 59" xfId="6803"/>
    <cellStyle name="Normal 7 2 59 2" xfId="11825"/>
    <cellStyle name="Normal 7 2 59_Previous P&amp;L" xfId="13804"/>
    <cellStyle name="Normal 7 2 6" xfId="6804"/>
    <cellStyle name="Normal 7 2 6 2" xfId="11826"/>
    <cellStyle name="Normal 7 2 6_Previous P&amp;L" xfId="17402"/>
    <cellStyle name="Normal 7 2 60" xfId="6805"/>
    <cellStyle name="Normal 7 2 60 2" xfId="11827"/>
    <cellStyle name="Normal 7 2 60_Previous P&amp;L" xfId="16740"/>
    <cellStyle name="Normal 7 2 61" xfId="6806"/>
    <cellStyle name="Normal 7 2 61 2" xfId="11828"/>
    <cellStyle name="Normal 7 2 61_Previous P&amp;L" xfId="12514"/>
    <cellStyle name="Normal 7 2 62" xfId="6807"/>
    <cellStyle name="Normal 7 2 62 2" xfId="11829"/>
    <cellStyle name="Normal 7 2 62_Previous P&amp;L" xfId="15692"/>
    <cellStyle name="Normal 7 2 63" xfId="6808"/>
    <cellStyle name="Normal 7 2 63 2" xfId="11830"/>
    <cellStyle name="Normal 7 2 63_Previous P&amp;L" xfId="17018"/>
    <cellStyle name="Normal 7 2 64" xfId="6809"/>
    <cellStyle name="Normal 7 2 64 2" xfId="11831"/>
    <cellStyle name="Normal 7 2 64_Previous P&amp;L" xfId="16598"/>
    <cellStyle name="Normal 7 2 65" xfId="6810"/>
    <cellStyle name="Normal 7 2 65 2" xfId="11832"/>
    <cellStyle name="Normal 7 2 65_Previous P&amp;L" xfId="15793"/>
    <cellStyle name="Normal 7 2 66" xfId="6811"/>
    <cellStyle name="Normal 7 2 66 2" xfId="11833"/>
    <cellStyle name="Normal 7 2 66_Previous P&amp;L" xfId="15475"/>
    <cellStyle name="Normal 7 2 67" xfId="6812"/>
    <cellStyle name="Normal 7 2 67 2" xfId="11834"/>
    <cellStyle name="Normal 7 2 67_Previous P&amp;L" xfId="16878"/>
    <cellStyle name="Normal 7 2 68" xfId="6813"/>
    <cellStyle name="Normal 7 2 68 2" xfId="11835"/>
    <cellStyle name="Normal 7 2 68_Previous P&amp;L" xfId="16531"/>
    <cellStyle name="Normal 7 2 69" xfId="6814"/>
    <cellStyle name="Normal 7 2 69 2" xfId="11836"/>
    <cellStyle name="Normal 7 2 69_Previous P&amp;L" xfId="14154"/>
    <cellStyle name="Normal 7 2 7" xfId="6815"/>
    <cellStyle name="Normal 7 2 7 2" xfId="11837"/>
    <cellStyle name="Normal 7 2 7_Previous P&amp;L" xfId="14390"/>
    <cellStyle name="Normal 7 2 70" xfId="6816"/>
    <cellStyle name="Normal 7 2 70 2" xfId="11838"/>
    <cellStyle name="Normal 7 2 70_Previous P&amp;L" xfId="14562"/>
    <cellStyle name="Normal 7 2 71" xfId="6817"/>
    <cellStyle name="Normal 7 2 71 2" xfId="11839"/>
    <cellStyle name="Normal 7 2 71_Previous P&amp;L" xfId="13773"/>
    <cellStyle name="Normal 7 2 72" xfId="6818"/>
    <cellStyle name="Normal 7 2 72 2" xfId="11840"/>
    <cellStyle name="Normal 7 2 72_Previous P&amp;L" xfId="12791"/>
    <cellStyle name="Normal 7 2 73" xfId="11841"/>
    <cellStyle name="Normal 7 2 8" xfId="6819"/>
    <cellStyle name="Normal 7 2 8 2" xfId="11842"/>
    <cellStyle name="Normal 7 2 8_Previous P&amp;L" xfId="14756"/>
    <cellStyle name="Normal 7 2 9" xfId="6820"/>
    <cellStyle name="Normal 7 2 9 2" xfId="11843"/>
    <cellStyle name="Normal 7 2 9_Previous P&amp;L" xfId="16484"/>
    <cellStyle name="Normal 7 2_Previous P&amp;L" xfId="15997"/>
    <cellStyle name="Normal 7 20" xfId="6821"/>
    <cellStyle name="Normal 7 20 2" xfId="11844"/>
    <cellStyle name="Normal 7 20_Previous P&amp;L" xfId="17101"/>
    <cellStyle name="Normal 7 21" xfId="6822"/>
    <cellStyle name="Normal 7 21 2" xfId="11845"/>
    <cellStyle name="Normal 7 21_Previous P&amp;L" xfId="16867"/>
    <cellStyle name="Normal 7 22" xfId="6823"/>
    <cellStyle name="Normal 7 22 2" xfId="11846"/>
    <cellStyle name="Normal 7 22_Previous P&amp;L" xfId="15641"/>
    <cellStyle name="Normal 7 23" xfId="6824"/>
    <cellStyle name="Normal 7 23 2" xfId="11847"/>
    <cellStyle name="Normal 7 23_Previous P&amp;L" xfId="13263"/>
    <cellStyle name="Normal 7 24" xfId="6825"/>
    <cellStyle name="Normal 7 24 2" xfId="11848"/>
    <cellStyle name="Normal 7 24_Previous P&amp;L" xfId="17185"/>
    <cellStyle name="Normal 7 25" xfId="6826"/>
    <cellStyle name="Normal 7 25 2" xfId="11849"/>
    <cellStyle name="Normal 7 25_Previous P&amp;L" xfId="17363"/>
    <cellStyle name="Normal 7 26" xfId="6827"/>
    <cellStyle name="Normal 7 26 2" xfId="11850"/>
    <cellStyle name="Normal 7 26_Previous P&amp;L" xfId="17329"/>
    <cellStyle name="Normal 7 27" xfId="6828"/>
    <cellStyle name="Normal 7 27 2" xfId="11851"/>
    <cellStyle name="Normal 7 27_Previous P&amp;L" xfId="12431"/>
    <cellStyle name="Normal 7 28" xfId="6829"/>
    <cellStyle name="Normal 7 28 2" xfId="11852"/>
    <cellStyle name="Normal 7 28_Previous P&amp;L" xfId="17741"/>
    <cellStyle name="Normal 7 29" xfId="6830"/>
    <cellStyle name="Normal 7 29 2" xfId="11853"/>
    <cellStyle name="Normal 7 29_Previous P&amp;L" xfId="13858"/>
    <cellStyle name="Normal 7 3" xfId="6831"/>
    <cellStyle name="Normal 7 3 2" xfId="11854"/>
    <cellStyle name="Normal 7 3_Previous P&amp;L" xfId="16076"/>
    <cellStyle name="Normal 7 30" xfId="6832"/>
    <cellStyle name="Normal 7 30 2" xfId="11855"/>
    <cellStyle name="Normal 7 30_Previous P&amp;L" xfId="14109"/>
    <cellStyle name="Normal 7 31" xfId="6833"/>
    <cellStyle name="Normal 7 31 2" xfId="11856"/>
    <cellStyle name="Normal 7 31_Previous P&amp;L" xfId="16542"/>
    <cellStyle name="Normal 7 32" xfId="6834"/>
    <cellStyle name="Normal 7 32 2" xfId="11857"/>
    <cellStyle name="Normal 7 32_Previous P&amp;L" xfId="13202"/>
    <cellStyle name="Normal 7 33" xfId="6835"/>
    <cellStyle name="Normal 7 33 2" xfId="11858"/>
    <cellStyle name="Normal 7 33_Previous P&amp;L" xfId="16908"/>
    <cellStyle name="Normal 7 34" xfId="6836"/>
    <cellStyle name="Normal 7 34 2" xfId="11859"/>
    <cellStyle name="Normal 7 34_Previous P&amp;L" xfId="15977"/>
    <cellStyle name="Normal 7 35" xfId="6837"/>
    <cellStyle name="Normal 7 35 2" xfId="11860"/>
    <cellStyle name="Normal 7 35_Previous P&amp;L" xfId="15511"/>
    <cellStyle name="Normal 7 36" xfId="6838"/>
    <cellStyle name="Normal 7 36 2" xfId="11861"/>
    <cellStyle name="Normal 7 36_Previous P&amp;L" xfId="16043"/>
    <cellStyle name="Normal 7 37" xfId="6839"/>
    <cellStyle name="Normal 7 37 2" xfId="11862"/>
    <cellStyle name="Normal 7 37_Previous P&amp;L" xfId="14253"/>
    <cellStyle name="Normal 7 38" xfId="6840"/>
    <cellStyle name="Normal 7 38 2" xfId="11863"/>
    <cellStyle name="Normal 7 38_Previous P&amp;L" xfId="14514"/>
    <cellStyle name="Normal 7 39" xfId="6841"/>
    <cellStyle name="Normal 7 39 2" xfId="11864"/>
    <cellStyle name="Normal 7 39_Previous P&amp;L" xfId="14620"/>
    <cellStyle name="Normal 7 4" xfId="6842"/>
    <cellStyle name="Normal 7 4 2" xfId="11865"/>
    <cellStyle name="Normal 7 4_Previous P&amp;L" xfId="17210"/>
    <cellStyle name="Normal 7 40" xfId="6843"/>
    <cellStyle name="Normal 7 40 2" xfId="11866"/>
    <cellStyle name="Normal 7 40_Previous P&amp;L" xfId="13440"/>
    <cellStyle name="Normal 7 41" xfId="6844"/>
    <cellStyle name="Normal 7 41 2" xfId="11867"/>
    <cellStyle name="Normal 7 41_Previous P&amp;L" xfId="13893"/>
    <cellStyle name="Normal 7 42" xfId="6845"/>
    <cellStyle name="Normal 7 42 2" xfId="11868"/>
    <cellStyle name="Normal 7 42_Previous P&amp;L" xfId="13390"/>
    <cellStyle name="Normal 7 43" xfId="6846"/>
    <cellStyle name="Normal 7 43 2" xfId="11869"/>
    <cellStyle name="Normal 7 43_Previous P&amp;L" xfId="17302"/>
    <cellStyle name="Normal 7 44" xfId="6847"/>
    <cellStyle name="Normal 7 44 2" xfId="11870"/>
    <cellStyle name="Normal 7 44_Previous P&amp;L" xfId="15520"/>
    <cellStyle name="Normal 7 45" xfId="6848"/>
    <cellStyle name="Normal 7 45 2" xfId="11871"/>
    <cellStyle name="Normal 7 45_Previous P&amp;L" xfId="14225"/>
    <cellStyle name="Normal 7 46" xfId="6849"/>
    <cellStyle name="Normal 7 46 2" xfId="11872"/>
    <cellStyle name="Normal 7 46_Previous P&amp;L" xfId="16828"/>
    <cellStyle name="Normal 7 47" xfId="6850"/>
    <cellStyle name="Normal 7 47 2" xfId="11873"/>
    <cellStyle name="Normal 7 47_Previous P&amp;L" xfId="15262"/>
    <cellStyle name="Normal 7 48" xfId="6851"/>
    <cellStyle name="Normal 7 48 2" xfId="11874"/>
    <cellStyle name="Normal 7 48_Previous P&amp;L" xfId="17815"/>
    <cellStyle name="Normal 7 49" xfId="6852"/>
    <cellStyle name="Normal 7 49 2" xfId="11875"/>
    <cellStyle name="Normal 7 49_Previous P&amp;L" xfId="14098"/>
    <cellStyle name="Normal 7 5" xfId="6853"/>
    <cellStyle name="Normal 7 5 2" xfId="11876"/>
    <cellStyle name="Normal 7 5_Previous P&amp;L" xfId="16811"/>
    <cellStyle name="Normal 7 50" xfId="6854"/>
    <cellStyle name="Normal 7 50 2" xfId="11877"/>
    <cellStyle name="Normal 7 50_Previous P&amp;L" xfId="16801"/>
    <cellStyle name="Normal 7 51" xfId="6855"/>
    <cellStyle name="Normal 7 51 2" xfId="11878"/>
    <cellStyle name="Normal 7 51_Previous P&amp;L" xfId="15945"/>
    <cellStyle name="Normal 7 52" xfId="6856"/>
    <cellStyle name="Normal 7 52 2" xfId="11879"/>
    <cellStyle name="Normal 7 52_Previous P&amp;L" xfId="15431"/>
    <cellStyle name="Normal 7 53" xfId="6857"/>
    <cellStyle name="Normal 7 53 2" xfId="11880"/>
    <cellStyle name="Normal 7 53_Previous P&amp;L" xfId="15565"/>
    <cellStyle name="Normal 7 54" xfId="6858"/>
    <cellStyle name="Normal 7 54 2" xfId="11881"/>
    <cellStyle name="Normal 7 54_Previous P&amp;L" xfId="16343"/>
    <cellStyle name="Normal 7 55" xfId="6859"/>
    <cellStyle name="Normal 7 55 2" xfId="11882"/>
    <cellStyle name="Normal 7 55_Previous P&amp;L" xfId="15268"/>
    <cellStyle name="Normal 7 56" xfId="6860"/>
    <cellStyle name="Normal 7 56 2" xfId="11883"/>
    <cellStyle name="Normal 7 56_Previous P&amp;L" xfId="15546"/>
    <cellStyle name="Normal 7 57" xfId="6861"/>
    <cellStyle name="Normal 7 57 2" xfId="11884"/>
    <cellStyle name="Normal 7 57_Previous P&amp;L" xfId="13145"/>
    <cellStyle name="Normal 7 58" xfId="6862"/>
    <cellStyle name="Normal 7 58 2" xfId="11885"/>
    <cellStyle name="Normal 7 58_Previous P&amp;L" xfId="17514"/>
    <cellStyle name="Normal 7 59" xfId="6863"/>
    <cellStyle name="Normal 7 59 2" xfId="11886"/>
    <cellStyle name="Normal 7 59_Previous P&amp;L" xfId="16983"/>
    <cellStyle name="Normal 7 6" xfId="6864"/>
    <cellStyle name="Normal 7 6 2" xfId="11887"/>
    <cellStyle name="Normal 7 6_Previous P&amp;L" xfId="14073"/>
    <cellStyle name="Normal 7 60" xfId="6865"/>
    <cellStyle name="Normal 7 60 2" xfId="11888"/>
    <cellStyle name="Normal 7 60_Previous P&amp;L" xfId="14936"/>
    <cellStyle name="Normal 7 61" xfId="6866"/>
    <cellStyle name="Normal 7 61 2" xfId="11889"/>
    <cellStyle name="Normal 7 61_Previous P&amp;L" xfId="13733"/>
    <cellStyle name="Normal 7 62" xfId="6867"/>
    <cellStyle name="Normal 7 62 2" xfId="11890"/>
    <cellStyle name="Normal 7 62_Previous P&amp;L" xfId="14108"/>
    <cellStyle name="Normal 7 63" xfId="6868"/>
    <cellStyle name="Normal 7 63 2" xfId="11891"/>
    <cellStyle name="Normal 7 63_Previous P&amp;L" xfId="16215"/>
    <cellStyle name="Normal 7 64" xfId="6869"/>
    <cellStyle name="Normal 7 64 2" xfId="11892"/>
    <cellStyle name="Normal 7 64_Previous P&amp;L" xfId="16813"/>
    <cellStyle name="Normal 7 65" xfId="6870"/>
    <cellStyle name="Normal 7 65 2" xfId="11893"/>
    <cellStyle name="Normal 7 65_Previous P&amp;L" xfId="14160"/>
    <cellStyle name="Normal 7 66" xfId="6871"/>
    <cellStyle name="Normal 7 66 2" xfId="11894"/>
    <cellStyle name="Normal 7 66_Previous P&amp;L" xfId="15384"/>
    <cellStyle name="Normal 7 67" xfId="6872"/>
    <cellStyle name="Normal 7 67 2" xfId="11895"/>
    <cellStyle name="Normal 7 67_Previous P&amp;L" xfId="17296"/>
    <cellStyle name="Normal 7 68" xfId="6873"/>
    <cellStyle name="Normal 7 68 2" xfId="11896"/>
    <cellStyle name="Normal 7 68_Previous P&amp;L" xfId="14672"/>
    <cellStyle name="Normal 7 69" xfId="6874"/>
    <cellStyle name="Normal 7 69 2" xfId="11897"/>
    <cellStyle name="Normal 7 69_Previous P&amp;L" xfId="15433"/>
    <cellStyle name="Normal 7 7" xfId="6875"/>
    <cellStyle name="Normal 7 7 2" xfId="11898"/>
    <cellStyle name="Normal 7 7_Previous P&amp;L" xfId="16557"/>
    <cellStyle name="Normal 7 70" xfId="6876"/>
    <cellStyle name="Normal 7 70 2" xfId="11899"/>
    <cellStyle name="Normal 7 70_Previous P&amp;L" xfId="14882"/>
    <cellStyle name="Normal 7 71" xfId="6877"/>
    <cellStyle name="Normal 7 71 2" xfId="11900"/>
    <cellStyle name="Normal 7 71_Previous P&amp;L" xfId="14220"/>
    <cellStyle name="Normal 7 72" xfId="6878"/>
    <cellStyle name="Normal 7 72 2" xfId="11901"/>
    <cellStyle name="Normal 7 72_Previous P&amp;L" xfId="16703"/>
    <cellStyle name="Normal 7 73" xfId="6879"/>
    <cellStyle name="Normal 7 73 2" xfId="11902"/>
    <cellStyle name="Normal 7 73_Previous P&amp;L" xfId="13357"/>
    <cellStyle name="Normal 7 74" xfId="11903"/>
    <cellStyle name="Normal 7 8" xfId="6880"/>
    <cellStyle name="Normal 7 8 2" xfId="11904"/>
    <cellStyle name="Normal 7 8_Previous P&amp;L" xfId="17146"/>
    <cellStyle name="Normal 7 9" xfId="6881"/>
    <cellStyle name="Normal 7 9 2" xfId="11905"/>
    <cellStyle name="Normal 7 9_Previous P&amp;L" xfId="13833"/>
    <cellStyle name="Normal 7_Previous P&amp;L" xfId="16255"/>
    <cellStyle name="Normal 70" xfId="6882"/>
    <cellStyle name="Normal 70 2" xfId="11906"/>
    <cellStyle name="Normal 70_Previous P&amp;L" xfId="13289"/>
    <cellStyle name="Normal 71" xfId="6883"/>
    <cellStyle name="Normal 71 2" xfId="11907"/>
    <cellStyle name="Normal 71_Previous P&amp;L" xfId="15393"/>
    <cellStyle name="Normal 72" xfId="6884"/>
    <cellStyle name="Normal 72 2" xfId="11908"/>
    <cellStyle name="Normal 72_Previous P&amp;L" xfId="16500"/>
    <cellStyle name="Normal 73" xfId="6885"/>
    <cellStyle name="Normal 73 2" xfId="11909"/>
    <cellStyle name="Normal 73_Previous P&amp;L" xfId="16053"/>
    <cellStyle name="Normal 74" xfId="6886"/>
    <cellStyle name="Normal 74 2" xfId="11910"/>
    <cellStyle name="Normal 74_Previous P&amp;L" xfId="17729"/>
    <cellStyle name="Normal 75" xfId="6887"/>
    <cellStyle name="Normal 75 2" xfId="11911"/>
    <cellStyle name="Normal 75_Previous P&amp;L" xfId="14584"/>
    <cellStyle name="Normal 76" xfId="6888"/>
    <cellStyle name="Normal 76 2" xfId="11912"/>
    <cellStyle name="Normal 76_Previous P&amp;L" xfId="16922"/>
    <cellStyle name="Normal 77" xfId="6889"/>
    <cellStyle name="Normal 77 2" xfId="11913"/>
    <cellStyle name="Normal 77_Previous P&amp;L" xfId="17353"/>
    <cellStyle name="Normal 78" xfId="6890"/>
    <cellStyle name="Normal 78 2" xfId="11914"/>
    <cellStyle name="Normal 78_Previous P&amp;L" xfId="14373"/>
    <cellStyle name="Normal 79" xfId="6891"/>
    <cellStyle name="Normal 79 2" xfId="11915"/>
    <cellStyle name="Normal 79_Previous P&amp;L" xfId="13204"/>
    <cellStyle name="Normal 8" xfId="30"/>
    <cellStyle name="Normal 8 10" xfId="6892"/>
    <cellStyle name="Normal 8 10 2" xfId="11916"/>
    <cellStyle name="Normal 8 10_Previous P&amp;L" xfId="13262"/>
    <cellStyle name="Normal 8 11" xfId="6893"/>
    <cellStyle name="Normal 8 11 2" xfId="11917"/>
    <cellStyle name="Normal 8 11_Previous P&amp;L" xfId="15712"/>
    <cellStyle name="Normal 8 12" xfId="6894"/>
    <cellStyle name="Normal 8 12 2" xfId="11918"/>
    <cellStyle name="Normal 8 12_Previous P&amp;L" xfId="12319"/>
    <cellStyle name="Normal 8 13" xfId="6895"/>
    <cellStyle name="Normal 8 13 2" xfId="11919"/>
    <cellStyle name="Normal 8 13_Previous P&amp;L" xfId="15698"/>
    <cellStyle name="Normal 8 14" xfId="6896"/>
    <cellStyle name="Normal 8 14 2" xfId="11920"/>
    <cellStyle name="Normal 8 14_Previous P&amp;L" xfId="16355"/>
    <cellStyle name="Normal 8 15" xfId="6897"/>
    <cellStyle name="Normal 8 15 2" xfId="11921"/>
    <cellStyle name="Normal 8 15_Previous P&amp;L" xfId="13585"/>
    <cellStyle name="Normal 8 16" xfId="6898"/>
    <cellStyle name="Normal 8 16 2" xfId="11922"/>
    <cellStyle name="Normal 8 16_Previous P&amp;L" xfId="13775"/>
    <cellStyle name="Normal 8 17" xfId="6899"/>
    <cellStyle name="Normal 8 17 2" xfId="11923"/>
    <cellStyle name="Normal 8 17_Previous P&amp;L" xfId="15417"/>
    <cellStyle name="Normal 8 18" xfId="6900"/>
    <cellStyle name="Normal 8 18 2" xfId="11924"/>
    <cellStyle name="Normal 8 18_Previous P&amp;L" xfId="14107"/>
    <cellStyle name="Normal 8 19" xfId="6901"/>
    <cellStyle name="Normal 8 19 2" xfId="11925"/>
    <cellStyle name="Normal 8 19_Previous P&amp;L" xfId="15747"/>
    <cellStyle name="Normal 8 2" xfId="6902"/>
    <cellStyle name="Normal 8 2 10" xfId="6903"/>
    <cellStyle name="Normal 8 2 10 2" xfId="11926"/>
    <cellStyle name="Normal 8 2 10_Previous P&amp;L" xfId="16302"/>
    <cellStyle name="Normal 8 2 11" xfId="6904"/>
    <cellStyle name="Normal 8 2 11 2" xfId="11927"/>
    <cellStyle name="Normal 8 2 11_Previous P&amp;L" xfId="16221"/>
    <cellStyle name="Normal 8 2 12" xfId="6905"/>
    <cellStyle name="Normal 8 2 12 2" xfId="11928"/>
    <cellStyle name="Normal 8 2 12_Previous P&amp;L" xfId="14052"/>
    <cellStyle name="Normal 8 2 13" xfId="6906"/>
    <cellStyle name="Normal 8 2 13 2" xfId="11929"/>
    <cellStyle name="Normal 8 2 13_Previous P&amp;L" xfId="13249"/>
    <cellStyle name="Normal 8 2 14" xfId="6907"/>
    <cellStyle name="Normal 8 2 14 2" xfId="11930"/>
    <cellStyle name="Normal 8 2 14_Previous P&amp;L" xfId="13761"/>
    <cellStyle name="Normal 8 2 15" xfId="6908"/>
    <cellStyle name="Normal 8 2 15 2" xfId="11931"/>
    <cellStyle name="Normal 8 2 15_Previous P&amp;L" xfId="16309"/>
    <cellStyle name="Normal 8 2 16" xfId="6909"/>
    <cellStyle name="Normal 8 2 16 2" xfId="11932"/>
    <cellStyle name="Normal 8 2 16_Previous P&amp;L" xfId="14618"/>
    <cellStyle name="Normal 8 2 17" xfId="6910"/>
    <cellStyle name="Normal 8 2 17 2" xfId="11933"/>
    <cellStyle name="Normal 8 2 17_Previous P&amp;L" xfId="14172"/>
    <cellStyle name="Normal 8 2 18" xfId="6911"/>
    <cellStyle name="Normal 8 2 18 2" xfId="11934"/>
    <cellStyle name="Normal 8 2 18_Previous P&amp;L" xfId="15672"/>
    <cellStyle name="Normal 8 2 19" xfId="6912"/>
    <cellStyle name="Normal 8 2 19 2" xfId="11935"/>
    <cellStyle name="Normal 8 2 19_Previous P&amp;L" xfId="15457"/>
    <cellStyle name="Normal 8 2 2" xfId="6913"/>
    <cellStyle name="Normal 8 2 2 2" xfId="11936"/>
    <cellStyle name="Normal 8 2 2_Previous P&amp;L" xfId="14947"/>
    <cellStyle name="Normal 8 2 20" xfId="6914"/>
    <cellStyle name="Normal 8 2 20 2" xfId="11937"/>
    <cellStyle name="Normal 8 2 20_Previous P&amp;L" xfId="17457"/>
    <cellStyle name="Normal 8 2 21" xfId="6915"/>
    <cellStyle name="Normal 8 2 21 2" xfId="11938"/>
    <cellStyle name="Normal 8 2 21_Previous P&amp;L" xfId="13419"/>
    <cellStyle name="Normal 8 2 22" xfId="6916"/>
    <cellStyle name="Normal 8 2 22 2" xfId="11939"/>
    <cellStyle name="Normal 8 2 22_Previous P&amp;L" xfId="13639"/>
    <cellStyle name="Normal 8 2 23" xfId="6917"/>
    <cellStyle name="Normal 8 2 23 2" xfId="11940"/>
    <cellStyle name="Normal 8 2 23_Previous P&amp;L" xfId="16455"/>
    <cellStyle name="Normal 8 2 24" xfId="6918"/>
    <cellStyle name="Normal 8 2 24 2" xfId="11941"/>
    <cellStyle name="Normal 8 2 24_Previous P&amp;L" xfId="17620"/>
    <cellStyle name="Normal 8 2 25" xfId="6919"/>
    <cellStyle name="Normal 8 2 25 2" xfId="11942"/>
    <cellStyle name="Normal 8 2 25_Previous P&amp;L" xfId="13908"/>
    <cellStyle name="Normal 8 2 26" xfId="6920"/>
    <cellStyle name="Normal 8 2 26 2" xfId="11943"/>
    <cellStyle name="Normal 8 2 26_Previous P&amp;L" xfId="15067"/>
    <cellStyle name="Normal 8 2 27" xfId="6921"/>
    <cellStyle name="Normal 8 2 27 2" xfId="11944"/>
    <cellStyle name="Normal 8 2 27_Previous P&amp;L" xfId="13082"/>
    <cellStyle name="Normal 8 2 28" xfId="6922"/>
    <cellStyle name="Normal 8 2 28 2" xfId="11945"/>
    <cellStyle name="Normal 8 2 28_Previous P&amp;L" xfId="13957"/>
    <cellStyle name="Normal 8 2 29" xfId="6923"/>
    <cellStyle name="Normal 8 2 29 2" xfId="11946"/>
    <cellStyle name="Normal 8 2 29_Previous P&amp;L" xfId="14861"/>
    <cellStyle name="Normal 8 2 3" xfId="6924"/>
    <cellStyle name="Normal 8 2 3 2" xfId="11947"/>
    <cellStyle name="Normal 8 2 3_Previous P&amp;L" xfId="13924"/>
    <cellStyle name="Normal 8 2 30" xfId="6925"/>
    <cellStyle name="Normal 8 2 30 2" xfId="11948"/>
    <cellStyle name="Normal 8 2 30_Previous P&amp;L" xfId="17525"/>
    <cellStyle name="Normal 8 2 31" xfId="6926"/>
    <cellStyle name="Normal 8 2 31 2" xfId="11949"/>
    <cellStyle name="Normal 8 2 31_Previous P&amp;L" xfId="14694"/>
    <cellStyle name="Normal 8 2 32" xfId="6927"/>
    <cellStyle name="Normal 8 2 32 2" xfId="11950"/>
    <cellStyle name="Normal 8 2 32_Previous P&amp;L" xfId="14468"/>
    <cellStyle name="Normal 8 2 33" xfId="6928"/>
    <cellStyle name="Normal 8 2 33 2" xfId="11951"/>
    <cellStyle name="Normal 8 2 33_Previous P&amp;L" xfId="17091"/>
    <cellStyle name="Normal 8 2 34" xfId="6929"/>
    <cellStyle name="Normal 8 2 34 2" xfId="11952"/>
    <cellStyle name="Normal 8 2 34_Previous P&amp;L" xfId="13673"/>
    <cellStyle name="Normal 8 2 35" xfId="6930"/>
    <cellStyle name="Normal 8 2 35 2" xfId="11953"/>
    <cellStyle name="Normal 8 2 35_Previous P&amp;L" xfId="13984"/>
    <cellStyle name="Normal 8 2 36" xfId="6931"/>
    <cellStyle name="Normal 8 2 36 2" xfId="11954"/>
    <cellStyle name="Normal 8 2 36_Previous P&amp;L" xfId="17458"/>
    <cellStyle name="Normal 8 2 37" xfId="6932"/>
    <cellStyle name="Normal 8 2 37 2" xfId="11955"/>
    <cellStyle name="Normal 8 2 37_Previous P&amp;L" xfId="14506"/>
    <cellStyle name="Normal 8 2 38" xfId="6933"/>
    <cellStyle name="Normal 8 2 38 2" xfId="11956"/>
    <cellStyle name="Normal 8 2 38_Previous P&amp;L" xfId="15368"/>
    <cellStyle name="Normal 8 2 39" xfId="6934"/>
    <cellStyle name="Normal 8 2 39 2" xfId="11957"/>
    <cellStyle name="Normal 8 2 39_Previous P&amp;L" xfId="16556"/>
    <cellStyle name="Normal 8 2 4" xfId="6935"/>
    <cellStyle name="Normal 8 2 4 2" xfId="11958"/>
    <cellStyle name="Normal 8 2 4_Previous P&amp;L" xfId="17838"/>
    <cellStyle name="Normal 8 2 40" xfId="6936"/>
    <cellStyle name="Normal 8 2 40 2" xfId="11959"/>
    <cellStyle name="Normal 8 2 40_Previous P&amp;L" xfId="13976"/>
    <cellStyle name="Normal 8 2 41" xfId="6937"/>
    <cellStyle name="Normal 8 2 41 2" xfId="11960"/>
    <cellStyle name="Normal 8 2 41_Previous P&amp;L" xfId="16907"/>
    <cellStyle name="Normal 8 2 42" xfId="6938"/>
    <cellStyle name="Normal 8 2 42 2" xfId="11961"/>
    <cellStyle name="Normal 8 2 42_Previous P&amp;L" xfId="17416"/>
    <cellStyle name="Normal 8 2 43" xfId="6939"/>
    <cellStyle name="Normal 8 2 43 2" xfId="11962"/>
    <cellStyle name="Normal 8 2 43_Previous P&amp;L" xfId="13206"/>
    <cellStyle name="Normal 8 2 44" xfId="6940"/>
    <cellStyle name="Normal 8 2 44 2" xfId="11963"/>
    <cellStyle name="Normal 8 2 44_Previous P&amp;L" xfId="17764"/>
    <cellStyle name="Normal 8 2 45" xfId="6941"/>
    <cellStyle name="Normal 8 2 45 2" xfId="11964"/>
    <cellStyle name="Normal 8 2 45_Previous P&amp;L" xfId="16754"/>
    <cellStyle name="Normal 8 2 46" xfId="6942"/>
    <cellStyle name="Normal 8 2 46 2" xfId="11965"/>
    <cellStyle name="Normal 8 2 46_Previous P&amp;L" xfId="16123"/>
    <cellStyle name="Normal 8 2 47" xfId="6943"/>
    <cellStyle name="Normal 8 2 47 2" xfId="11966"/>
    <cellStyle name="Normal 8 2 47_Previous P&amp;L" xfId="15308"/>
    <cellStyle name="Normal 8 2 48" xfId="6944"/>
    <cellStyle name="Normal 8 2 48 2" xfId="11967"/>
    <cellStyle name="Normal 8 2 48_Previous P&amp;L" xfId="14641"/>
    <cellStyle name="Normal 8 2 49" xfId="6945"/>
    <cellStyle name="Normal 8 2 49 2" xfId="11968"/>
    <cellStyle name="Normal 8 2 49_Previous P&amp;L" xfId="17769"/>
    <cellStyle name="Normal 8 2 5" xfId="6946"/>
    <cellStyle name="Normal 8 2 5 2" xfId="11969"/>
    <cellStyle name="Normal 8 2 5_Previous P&amp;L" xfId="17816"/>
    <cellStyle name="Normal 8 2 50" xfId="6947"/>
    <cellStyle name="Normal 8 2 50 2" xfId="11970"/>
    <cellStyle name="Normal 8 2 50_Previous P&amp;L" xfId="13554"/>
    <cellStyle name="Normal 8 2 51" xfId="6948"/>
    <cellStyle name="Normal 8 2 51 2" xfId="11971"/>
    <cellStyle name="Normal 8 2 51_Previous P&amp;L" xfId="15132"/>
    <cellStyle name="Normal 8 2 52" xfId="6949"/>
    <cellStyle name="Normal 8 2 52 2" xfId="11972"/>
    <cellStyle name="Normal 8 2 52_Previous P&amp;L" xfId="13534"/>
    <cellStyle name="Normal 8 2 53" xfId="6950"/>
    <cellStyle name="Normal 8 2 53 2" xfId="11973"/>
    <cellStyle name="Normal 8 2 53_Previous P&amp;L" xfId="16204"/>
    <cellStyle name="Normal 8 2 54" xfId="6951"/>
    <cellStyle name="Normal 8 2 54 2" xfId="11974"/>
    <cellStyle name="Normal 8 2 54_Previous P&amp;L" xfId="15564"/>
    <cellStyle name="Normal 8 2 55" xfId="6952"/>
    <cellStyle name="Normal 8 2 55 2" xfId="11975"/>
    <cellStyle name="Normal 8 2 55_Previous P&amp;L" xfId="17250"/>
    <cellStyle name="Normal 8 2 56" xfId="6953"/>
    <cellStyle name="Normal 8 2 56 2" xfId="11976"/>
    <cellStyle name="Normal 8 2 56_Previous P&amp;L" xfId="13094"/>
    <cellStyle name="Normal 8 2 57" xfId="6954"/>
    <cellStyle name="Normal 8 2 57 2" xfId="11977"/>
    <cellStyle name="Normal 8 2 57_Previous P&amp;L" xfId="17438"/>
    <cellStyle name="Normal 8 2 58" xfId="6955"/>
    <cellStyle name="Normal 8 2 58 2" xfId="11978"/>
    <cellStyle name="Normal 8 2 58_Previous P&amp;L" xfId="14651"/>
    <cellStyle name="Normal 8 2 59" xfId="6956"/>
    <cellStyle name="Normal 8 2 59 2" xfId="11979"/>
    <cellStyle name="Normal 8 2 59_Previous P&amp;L" xfId="14063"/>
    <cellStyle name="Normal 8 2 6" xfId="6957"/>
    <cellStyle name="Normal 8 2 6 2" xfId="11980"/>
    <cellStyle name="Normal 8 2 6_Previous P&amp;L" xfId="14629"/>
    <cellStyle name="Normal 8 2 60" xfId="6958"/>
    <cellStyle name="Normal 8 2 60 2" xfId="11981"/>
    <cellStyle name="Normal 8 2 60_Previous P&amp;L" xfId="15655"/>
    <cellStyle name="Normal 8 2 61" xfId="6959"/>
    <cellStyle name="Normal 8 2 61 2" xfId="11982"/>
    <cellStyle name="Normal 8 2 61_Previous P&amp;L" xfId="16851"/>
    <cellStyle name="Normal 8 2 62" xfId="6960"/>
    <cellStyle name="Normal 8 2 62 2" xfId="11983"/>
    <cellStyle name="Normal 8 2 62_Previous P&amp;L" xfId="15907"/>
    <cellStyle name="Normal 8 2 63" xfId="6961"/>
    <cellStyle name="Normal 8 2 63 2" xfId="11984"/>
    <cellStyle name="Normal 8 2 63_Previous P&amp;L" xfId="17572"/>
    <cellStyle name="Normal 8 2 64" xfId="6962"/>
    <cellStyle name="Normal 8 2 64 2" xfId="11985"/>
    <cellStyle name="Normal 8 2 64_Previous P&amp;L" xfId="15817"/>
    <cellStyle name="Normal 8 2 65" xfId="6963"/>
    <cellStyle name="Normal 8 2 65 2" xfId="11986"/>
    <cellStyle name="Normal 8 2 65_Previous P&amp;L" xfId="13779"/>
    <cellStyle name="Normal 8 2 66" xfId="6964"/>
    <cellStyle name="Normal 8 2 66 2" xfId="11987"/>
    <cellStyle name="Normal 8 2 66_Previous P&amp;L" xfId="13495"/>
    <cellStyle name="Normal 8 2 67" xfId="6965"/>
    <cellStyle name="Normal 8 2 67 2" xfId="11988"/>
    <cellStyle name="Normal 8 2 67_Previous P&amp;L" xfId="15753"/>
    <cellStyle name="Normal 8 2 68" xfId="6966"/>
    <cellStyle name="Normal 8 2 68 2" xfId="11989"/>
    <cellStyle name="Normal 8 2 68_Previous P&amp;L" xfId="14032"/>
    <cellStyle name="Normal 8 2 69" xfId="6967"/>
    <cellStyle name="Normal 8 2 69 2" xfId="11990"/>
    <cellStyle name="Normal 8 2 69_Previous P&amp;L" xfId="13305"/>
    <cellStyle name="Normal 8 2 7" xfId="6968"/>
    <cellStyle name="Normal 8 2 7 2" xfId="11991"/>
    <cellStyle name="Normal 8 2 7_Previous P&amp;L" xfId="13387"/>
    <cellStyle name="Normal 8 2 70" xfId="6969"/>
    <cellStyle name="Normal 8 2 70 2" xfId="11992"/>
    <cellStyle name="Normal 8 2 70_Previous P&amp;L" xfId="15441"/>
    <cellStyle name="Normal 8 2 71" xfId="6970"/>
    <cellStyle name="Normal 8 2 71 2" xfId="11993"/>
    <cellStyle name="Normal 8 2 71_Previous P&amp;L" xfId="17030"/>
    <cellStyle name="Normal 8 2 72" xfId="6971"/>
    <cellStyle name="Normal 8 2 72 2" xfId="11994"/>
    <cellStyle name="Normal 8 2 72_Previous P&amp;L" xfId="15801"/>
    <cellStyle name="Normal 8 2 73" xfId="11995"/>
    <cellStyle name="Normal 8 2 8" xfId="6972"/>
    <cellStyle name="Normal 8 2 8 2" xfId="11996"/>
    <cellStyle name="Normal 8 2 8_Previous P&amp;L" xfId="17042"/>
    <cellStyle name="Normal 8 2 9" xfId="6973"/>
    <cellStyle name="Normal 8 2 9 2" xfId="11997"/>
    <cellStyle name="Normal 8 2 9_Previous P&amp;L" xfId="13513"/>
    <cellStyle name="Normal 8 2_Previous P&amp;L" xfId="13725"/>
    <cellStyle name="Normal 8 20" xfId="6974"/>
    <cellStyle name="Normal 8 20 2" xfId="11998"/>
    <cellStyle name="Normal 8 20_Previous P&amp;L" xfId="15861"/>
    <cellStyle name="Normal 8 21" xfId="6975"/>
    <cellStyle name="Normal 8 21 2" xfId="11999"/>
    <cellStyle name="Normal 8 21_Previous P&amp;L" xfId="13827"/>
    <cellStyle name="Normal 8 22" xfId="6976"/>
    <cellStyle name="Normal 8 22 2" xfId="12000"/>
    <cellStyle name="Normal 8 22_Previous P&amp;L" xfId="13867"/>
    <cellStyle name="Normal 8 23" xfId="6977"/>
    <cellStyle name="Normal 8 23 2" xfId="12001"/>
    <cellStyle name="Normal 8 23_Previous P&amp;L" xfId="14106"/>
    <cellStyle name="Normal 8 24" xfId="6978"/>
    <cellStyle name="Normal 8 24 2" xfId="12002"/>
    <cellStyle name="Normal 8 24_Previous P&amp;L" xfId="14881"/>
    <cellStyle name="Normal 8 25" xfId="6979"/>
    <cellStyle name="Normal 8 25 2" xfId="12003"/>
    <cellStyle name="Normal 8 25_Previous P&amp;L" xfId="16160"/>
    <cellStyle name="Normal 8 26" xfId="6980"/>
    <cellStyle name="Normal 8 26 2" xfId="12004"/>
    <cellStyle name="Normal 8 26_Previous P&amp;L" xfId="16488"/>
    <cellStyle name="Normal 8 27" xfId="6981"/>
    <cellStyle name="Normal 8 27 2" xfId="12005"/>
    <cellStyle name="Normal 8 27_Previous P&amp;L" xfId="17260"/>
    <cellStyle name="Normal 8 28" xfId="6982"/>
    <cellStyle name="Normal 8 28 2" xfId="12006"/>
    <cellStyle name="Normal 8 28_Previous P&amp;L" xfId="15177"/>
    <cellStyle name="Normal 8 29" xfId="6983"/>
    <cellStyle name="Normal 8 29 2" xfId="12007"/>
    <cellStyle name="Normal 8 29_Previous P&amp;L" xfId="13926"/>
    <cellStyle name="Normal 8 3" xfId="6984"/>
    <cellStyle name="Normal 8 3 2" xfId="12008"/>
    <cellStyle name="Normal 8 3_Previous P&amp;L" xfId="13475"/>
    <cellStyle name="Normal 8 30" xfId="6985"/>
    <cellStyle name="Normal 8 30 2" xfId="12009"/>
    <cellStyle name="Normal 8 30_Previous P&amp;L" xfId="15728"/>
    <cellStyle name="Normal 8 31" xfId="6986"/>
    <cellStyle name="Normal 8 31 2" xfId="12010"/>
    <cellStyle name="Normal 8 31_Previous P&amp;L" xfId="14477"/>
    <cellStyle name="Normal 8 32" xfId="6987"/>
    <cellStyle name="Normal 8 32 2" xfId="12011"/>
    <cellStyle name="Normal 8 32_Previous P&amp;L" xfId="13579"/>
    <cellStyle name="Normal 8 33" xfId="6988"/>
    <cellStyle name="Normal 8 33 2" xfId="12012"/>
    <cellStyle name="Normal 8 33_Previous P&amp;L" xfId="15471"/>
    <cellStyle name="Normal 8 34" xfId="6989"/>
    <cellStyle name="Normal 8 34 2" xfId="12013"/>
    <cellStyle name="Normal 8 34_Previous P&amp;L" xfId="13179"/>
    <cellStyle name="Normal 8 35" xfId="6990"/>
    <cellStyle name="Normal 8 35 2" xfId="12014"/>
    <cellStyle name="Normal 8 35_Previous P&amp;L" xfId="15295"/>
    <cellStyle name="Normal 8 36" xfId="6991"/>
    <cellStyle name="Normal 8 36 2" xfId="12015"/>
    <cellStyle name="Normal 8 36_Previous P&amp;L" xfId="14416"/>
    <cellStyle name="Normal 8 37" xfId="6992"/>
    <cellStyle name="Normal 8 37 2" xfId="12016"/>
    <cellStyle name="Normal 8 37_Previous P&amp;L" xfId="12898"/>
    <cellStyle name="Normal 8 38" xfId="6993"/>
    <cellStyle name="Normal 8 38 2" xfId="12017"/>
    <cellStyle name="Normal 8 38_Previous P&amp;L" xfId="17204"/>
    <cellStyle name="Normal 8 39" xfId="6994"/>
    <cellStyle name="Normal 8 39 2" xfId="12018"/>
    <cellStyle name="Normal 8 39_Previous P&amp;L" xfId="15424"/>
    <cellStyle name="Normal 8 4" xfId="6995"/>
    <cellStyle name="Normal 8 4 2" xfId="12019"/>
    <cellStyle name="Normal 8 4_Previous P&amp;L" xfId="17747"/>
    <cellStyle name="Normal 8 40" xfId="6996"/>
    <cellStyle name="Normal 8 40 2" xfId="12020"/>
    <cellStyle name="Normal 8 40_Previous P&amp;L" xfId="14663"/>
    <cellStyle name="Normal 8 41" xfId="6997"/>
    <cellStyle name="Normal 8 41 2" xfId="12021"/>
    <cellStyle name="Normal 8 41_Previous P&amp;L" xfId="15176"/>
    <cellStyle name="Normal 8 42" xfId="6998"/>
    <cellStyle name="Normal 8 42 2" xfId="12022"/>
    <cellStyle name="Normal 8 42_Previous P&amp;L" xfId="17297"/>
    <cellStyle name="Normal 8 43" xfId="6999"/>
    <cellStyle name="Normal 8 43 2" xfId="12023"/>
    <cellStyle name="Normal 8 43_Previous P&amp;L" xfId="15980"/>
    <cellStyle name="Normal 8 44" xfId="7000"/>
    <cellStyle name="Normal 8 44 2" xfId="12024"/>
    <cellStyle name="Normal 8 44_Previous P&amp;L" xfId="14354"/>
    <cellStyle name="Normal 8 45" xfId="7001"/>
    <cellStyle name="Normal 8 45 2" xfId="12025"/>
    <cellStyle name="Normal 8 45_Previous P&amp;L" xfId="15415"/>
    <cellStyle name="Normal 8 46" xfId="7002"/>
    <cellStyle name="Normal 8 46 2" xfId="12026"/>
    <cellStyle name="Normal 8 46_Previous P&amp;L" xfId="13747"/>
    <cellStyle name="Normal 8 47" xfId="7003"/>
    <cellStyle name="Normal 8 47 2" xfId="12027"/>
    <cellStyle name="Normal 8 47_Previous P&amp;L" xfId="17244"/>
    <cellStyle name="Normal 8 48" xfId="7004"/>
    <cellStyle name="Normal 8 48 2" xfId="12028"/>
    <cellStyle name="Normal 8 48_Previous P&amp;L" xfId="15090"/>
    <cellStyle name="Normal 8 49" xfId="7005"/>
    <cellStyle name="Normal 8 49 2" xfId="12029"/>
    <cellStyle name="Normal 8 49_Previous P&amp;L" xfId="12918"/>
    <cellStyle name="Normal 8 5" xfId="7006"/>
    <cellStyle name="Normal 8 5 2" xfId="12030"/>
    <cellStyle name="Normal 8 5_Previous P&amp;L" xfId="12988"/>
    <cellStyle name="Normal 8 50" xfId="7007"/>
    <cellStyle name="Normal 8 50 2" xfId="12031"/>
    <cellStyle name="Normal 8 50_Previous P&amp;L" xfId="17677"/>
    <cellStyle name="Normal 8 51" xfId="7008"/>
    <cellStyle name="Normal 8 51 2" xfId="12032"/>
    <cellStyle name="Normal 8 51_Previous P&amp;L" xfId="16023"/>
    <cellStyle name="Normal 8 52" xfId="7009"/>
    <cellStyle name="Normal 8 52 2" xfId="12033"/>
    <cellStyle name="Normal 8 52_Previous P&amp;L" xfId="15061"/>
    <cellStyle name="Normal 8 53" xfId="7010"/>
    <cellStyle name="Normal 8 53 2" xfId="12034"/>
    <cellStyle name="Normal 8 53_Previous P&amp;L" xfId="15234"/>
    <cellStyle name="Normal 8 54" xfId="7011"/>
    <cellStyle name="Normal 8 54 2" xfId="12035"/>
    <cellStyle name="Normal 8 54_Previous P&amp;L" xfId="16816"/>
    <cellStyle name="Normal 8 55" xfId="7012"/>
    <cellStyle name="Normal 8 55 2" xfId="12036"/>
    <cellStyle name="Normal 8 55_Previous P&amp;L" xfId="15474"/>
    <cellStyle name="Normal 8 56" xfId="7013"/>
    <cellStyle name="Normal 8 56 2" xfId="12037"/>
    <cellStyle name="Normal 8 56_Previous P&amp;L" xfId="14475"/>
    <cellStyle name="Normal 8 57" xfId="7014"/>
    <cellStyle name="Normal 8 57 2" xfId="12038"/>
    <cellStyle name="Normal 8 57_Previous P&amp;L" xfId="14484"/>
    <cellStyle name="Normal 8 58" xfId="7015"/>
    <cellStyle name="Normal 8 58 2" xfId="12039"/>
    <cellStyle name="Normal 8 58_Previous P&amp;L" xfId="15742"/>
    <cellStyle name="Normal 8 59" xfId="7016"/>
    <cellStyle name="Normal 8 59 2" xfId="12040"/>
    <cellStyle name="Normal 8 59_Previous P&amp;L" xfId="13753"/>
    <cellStyle name="Normal 8 6" xfId="7017"/>
    <cellStyle name="Normal 8 6 2" xfId="12041"/>
    <cellStyle name="Normal 8 6_Previous P&amp;L" xfId="16186"/>
    <cellStyle name="Normal 8 60" xfId="7018"/>
    <cellStyle name="Normal 8 60 2" xfId="12042"/>
    <cellStyle name="Normal 8 60_Previous P&amp;L" xfId="16597"/>
    <cellStyle name="Normal 8 61" xfId="7019"/>
    <cellStyle name="Normal 8 61 2" xfId="12043"/>
    <cellStyle name="Normal 8 61_Previous P&amp;L" xfId="16720"/>
    <cellStyle name="Normal 8 62" xfId="7020"/>
    <cellStyle name="Normal 8 62 2" xfId="12044"/>
    <cellStyle name="Normal 8 62_Previous P&amp;L" xfId="16578"/>
    <cellStyle name="Normal 8 63" xfId="7021"/>
    <cellStyle name="Normal 8 63 2" xfId="12045"/>
    <cellStyle name="Normal 8 63_Previous P&amp;L" xfId="13604"/>
    <cellStyle name="Normal 8 64" xfId="7022"/>
    <cellStyle name="Normal 8 64 2" xfId="12046"/>
    <cellStyle name="Normal 8 64_Previous P&amp;L" xfId="13618"/>
    <cellStyle name="Normal 8 65" xfId="7023"/>
    <cellStyle name="Normal 8 65 2" xfId="12047"/>
    <cellStyle name="Normal 8 65_Previous P&amp;L" xfId="13563"/>
    <cellStyle name="Normal 8 66" xfId="7024"/>
    <cellStyle name="Normal 8 66 2" xfId="12048"/>
    <cellStyle name="Normal 8 66_Previous P&amp;L" xfId="16790"/>
    <cellStyle name="Normal 8 67" xfId="7025"/>
    <cellStyle name="Normal 8 67 2" xfId="12049"/>
    <cellStyle name="Normal 8 67_Previous P&amp;L" xfId="17788"/>
    <cellStyle name="Normal 8 68" xfId="7026"/>
    <cellStyle name="Normal 8 68 2" xfId="12050"/>
    <cellStyle name="Normal 8 68_Previous P&amp;L" xfId="16108"/>
    <cellStyle name="Normal 8 69" xfId="7027"/>
    <cellStyle name="Normal 8 69 2" xfId="12051"/>
    <cellStyle name="Normal 8 69_Previous P&amp;L" xfId="15634"/>
    <cellStyle name="Normal 8 7" xfId="7028"/>
    <cellStyle name="Normal 8 7 2" xfId="12052"/>
    <cellStyle name="Normal 8 7_Previous P&amp;L" xfId="15035"/>
    <cellStyle name="Normal 8 70" xfId="7029"/>
    <cellStyle name="Normal 8 70 2" xfId="12053"/>
    <cellStyle name="Normal 8 70_Previous P&amp;L" xfId="17383"/>
    <cellStyle name="Normal 8 71" xfId="7030"/>
    <cellStyle name="Normal 8 71 2" xfId="12054"/>
    <cellStyle name="Normal 8 71_Previous P&amp;L" xfId="16080"/>
    <cellStyle name="Normal 8 72" xfId="7031"/>
    <cellStyle name="Normal 8 72 2" xfId="12055"/>
    <cellStyle name="Normal 8 72_Previous P&amp;L" xfId="16362"/>
    <cellStyle name="Normal 8 73" xfId="7032"/>
    <cellStyle name="Normal 8 73 2" xfId="12056"/>
    <cellStyle name="Normal 8 73_Previous P&amp;L" xfId="13215"/>
    <cellStyle name="Normal 8 74" xfId="12057"/>
    <cellStyle name="Normal 8 8" xfId="7033"/>
    <cellStyle name="Normal 8 8 2" xfId="12058"/>
    <cellStyle name="Normal 8 8_Previous P&amp;L" xfId="14513"/>
    <cellStyle name="Normal 8 9" xfId="7034"/>
    <cellStyle name="Normal 8 9 2" xfId="12059"/>
    <cellStyle name="Normal 8 9_Previous P&amp;L" xfId="15880"/>
    <cellStyle name="Normal 8_Previous P&amp;L" xfId="15931"/>
    <cellStyle name="Normal 80" xfId="7035"/>
    <cellStyle name="Normal 80 2" xfId="12060"/>
    <cellStyle name="Normal 80_Previous P&amp;L" xfId="17063"/>
    <cellStyle name="Normal 81" xfId="7036"/>
    <cellStyle name="Normal 81 2" xfId="12061"/>
    <cellStyle name="Normal 81_Previous P&amp;L" xfId="13332"/>
    <cellStyle name="Normal 82" xfId="7037"/>
    <cellStyle name="Normal 82 2" xfId="12062"/>
    <cellStyle name="Normal 82_Previous P&amp;L" xfId="14775"/>
    <cellStyle name="Normal 83" xfId="7038"/>
    <cellStyle name="Normal 83 2" xfId="12063"/>
    <cellStyle name="Normal 83_Previous P&amp;L" xfId="16825"/>
    <cellStyle name="Normal 84" xfId="7039"/>
    <cellStyle name="Normal 84 2" xfId="12064"/>
    <cellStyle name="Normal 84_Previous P&amp;L" xfId="13308"/>
    <cellStyle name="Normal 85" xfId="7040"/>
    <cellStyle name="Normal 85 2" xfId="12065"/>
    <cellStyle name="Normal 85_Previous P&amp;L" xfId="12332"/>
    <cellStyle name="Normal 86" xfId="7041"/>
    <cellStyle name="Normal 86 2" xfId="12066"/>
    <cellStyle name="Normal 86_Previous P&amp;L" xfId="14105"/>
    <cellStyle name="Normal 87" xfId="7042"/>
    <cellStyle name="Normal 87 2" xfId="12067"/>
    <cellStyle name="Normal 87_Previous P&amp;L" xfId="14205"/>
    <cellStyle name="Normal 88" xfId="7043"/>
    <cellStyle name="Normal 88 2" xfId="12068"/>
    <cellStyle name="Normal 88_Previous P&amp;L" xfId="17242"/>
    <cellStyle name="Normal 89" xfId="7044"/>
    <cellStyle name="Normal 89 2" xfId="12069"/>
    <cellStyle name="Normal 89_Previous P&amp;L" xfId="17429"/>
    <cellStyle name="Normal 9" xfId="31"/>
    <cellStyle name="Normal 9 10" xfId="7045"/>
    <cellStyle name="Normal 9 10 2" xfId="12070"/>
    <cellStyle name="Normal 9 10_Previous P&amp;L" xfId="14806"/>
    <cellStyle name="Normal 9 11" xfId="7046"/>
    <cellStyle name="Normal 9 11 2" xfId="12071"/>
    <cellStyle name="Normal 9 11_Previous P&amp;L" xfId="14153"/>
    <cellStyle name="Normal 9 12" xfId="7047"/>
    <cellStyle name="Normal 9 12 2" xfId="12072"/>
    <cellStyle name="Normal 9 12_Previous P&amp;L" xfId="16133"/>
    <cellStyle name="Normal 9 13" xfId="7048"/>
    <cellStyle name="Normal 9 13 2" xfId="12073"/>
    <cellStyle name="Normal 9 13_Previous P&amp;L" xfId="12572"/>
    <cellStyle name="Normal 9 14" xfId="7049"/>
    <cellStyle name="Normal 9 14 2" xfId="12074"/>
    <cellStyle name="Normal 9 14_Previous P&amp;L" xfId="17770"/>
    <cellStyle name="Normal 9 15" xfId="7050"/>
    <cellStyle name="Normal 9 15 2" xfId="12075"/>
    <cellStyle name="Normal 9 15_Previous P&amp;L" xfId="12251"/>
    <cellStyle name="Normal 9 16" xfId="7051"/>
    <cellStyle name="Normal 9 16 2" xfId="12076"/>
    <cellStyle name="Normal 9 16_Previous P&amp;L" xfId="17817"/>
    <cellStyle name="Normal 9 17" xfId="7052"/>
    <cellStyle name="Normal 9 17 2" xfId="12077"/>
    <cellStyle name="Normal 9 17_Previous P&amp;L" xfId="17593"/>
    <cellStyle name="Normal 9 18" xfId="7053"/>
    <cellStyle name="Normal 9 18 2" xfId="12078"/>
    <cellStyle name="Normal 9 18_Previous P&amp;L" xfId="15563"/>
    <cellStyle name="Normal 9 19" xfId="7054"/>
    <cellStyle name="Normal 9 19 2" xfId="12079"/>
    <cellStyle name="Normal 9 19_Previous P&amp;L" xfId="16400"/>
    <cellStyle name="Normal 9 2" xfId="7055"/>
    <cellStyle name="Normal 9 2 10" xfId="7056"/>
    <cellStyle name="Normal 9 2 10 2" xfId="12080"/>
    <cellStyle name="Normal 9 2 10_Previous P&amp;L" xfId="15885"/>
    <cellStyle name="Normal 9 2 11" xfId="7057"/>
    <cellStyle name="Normal 9 2 11 2" xfId="12081"/>
    <cellStyle name="Normal 9 2 11_Previous P&amp;L" xfId="13178"/>
    <cellStyle name="Normal 9 2 12" xfId="7058"/>
    <cellStyle name="Normal 9 2 12 2" xfId="12082"/>
    <cellStyle name="Normal 9 2 12_Previous P&amp;L" xfId="13772"/>
    <cellStyle name="Normal 9 2 13" xfId="7059"/>
    <cellStyle name="Normal 9 2 13 2" xfId="12083"/>
    <cellStyle name="Normal 9 2 13_Previous P&amp;L" xfId="16051"/>
    <cellStyle name="Normal 9 2 14" xfId="7060"/>
    <cellStyle name="Normal 9 2 14 2" xfId="12084"/>
    <cellStyle name="Normal 9 2 14_Previous P&amp;L" xfId="17839"/>
    <cellStyle name="Normal 9 2 15" xfId="7061"/>
    <cellStyle name="Normal 9 2 15 2" xfId="12085"/>
    <cellStyle name="Normal 9 2 15_Previous P&amp;L" xfId="16555"/>
    <cellStyle name="Normal 9 2 16" xfId="7062"/>
    <cellStyle name="Normal 9 2 16 2" xfId="12086"/>
    <cellStyle name="Normal 9 2 16_Previous P&amp;L" xfId="15865"/>
    <cellStyle name="Normal 9 2 17" xfId="7063"/>
    <cellStyle name="Normal 9 2 17 2" xfId="12087"/>
    <cellStyle name="Normal 9 2 17_Previous P&amp;L" xfId="17425"/>
    <cellStyle name="Normal 9 2 18" xfId="7064"/>
    <cellStyle name="Normal 9 2 18 2" xfId="12088"/>
    <cellStyle name="Normal 9 2 18_Previous P&amp;L" xfId="13942"/>
    <cellStyle name="Normal 9 2 19" xfId="7065"/>
    <cellStyle name="Normal 9 2 19 2" xfId="12089"/>
    <cellStyle name="Normal 9 2 19_Previous P&amp;L" xfId="16808"/>
    <cellStyle name="Normal 9 2 2" xfId="7066"/>
    <cellStyle name="Normal 9 2 2 2" xfId="12090"/>
    <cellStyle name="Normal 9 2 2_Previous P&amp;L" xfId="16451"/>
    <cellStyle name="Normal 9 2 20" xfId="7067"/>
    <cellStyle name="Normal 9 2 20 2" xfId="12091"/>
    <cellStyle name="Normal 9 2 20_Previous P&amp;L" xfId="12324"/>
    <cellStyle name="Normal 9 2 21" xfId="7068"/>
    <cellStyle name="Normal 9 2 21 2" xfId="12092"/>
    <cellStyle name="Normal 9 2 21_Previous P&amp;L" xfId="16805"/>
    <cellStyle name="Normal 9 2 22" xfId="7069"/>
    <cellStyle name="Normal 9 2 22 2" xfId="12093"/>
    <cellStyle name="Normal 9 2 22_Previous P&amp;L" xfId="14689"/>
    <cellStyle name="Normal 9 2 23" xfId="7070"/>
    <cellStyle name="Normal 9 2 23 2" xfId="12094"/>
    <cellStyle name="Normal 9 2 23_Previous P&amp;L" xfId="13740"/>
    <cellStyle name="Normal 9 2 24" xfId="7071"/>
    <cellStyle name="Normal 9 2 24 2" xfId="12095"/>
    <cellStyle name="Normal 9 2 24_Previous P&amp;L" xfId="15184"/>
    <cellStyle name="Normal 9 2 25" xfId="7072"/>
    <cellStyle name="Normal 9 2 25 2" xfId="12096"/>
    <cellStyle name="Normal 9 2 25_Previous P&amp;L" xfId="14095"/>
    <cellStyle name="Normal 9 2 26" xfId="7073"/>
    <cellStyle name="Normal 9 2 26 2" xfId="12097"/>
    <cellStyle name="Normal 9 2 26_Previous P&amp;L" xfId="13089"/>
    <cellStyle name="Normal 9 2 27" xfId="7074"/>
    <cellStyle name="Normal 9 2 27 2" xfId="12098"/>
    <cellStyle name="Normal 9 2 27_Previous P&amp;L" xfId="15845"/>
    <cellStyle name="Normal 9 2 28" xfId="7075"/>
    <cellStyle name="Normal 9 2 28 2" xfId="12099"/>
    <cellStyle name="Normal 9 2 28_Previous P&amp;L" xfId="17356"/>
    <cellStyle name="Normal 9 2 29" xfId="7076"/>
    <cellStyle name="Normal 9 2 29 2" xfId="12100"/>
    <cellStyle name="Normal 9 2 29_Previous P&amp;L" xfId="13261"/>
    <cellStyle name="Normal 9 2 3" xfId="7077"/>
    <cellStyle name="Normal 9 2 3 2" xfId="12101"/>
    <cellStyle name="Normal 9 2 3_Previous P&amp;L" xfId="15831"/>
    <cellStyle name="Normal 9 2 30" xfId="7078"/>
    <cellStyle name="Normal 9 2 30 2" xfId="12102"/>
    <cellStyle name="Normal 9 2 30_Previous P&amp;L" xfId="16378"/>
    <cellStyle name="Normal 9 2 31" xfId="7079"/>
    <cellStyle name="Normal 9 2 31 2" xfId="12103"/>
    <cellStyle name="Normal 9 2 31_Previous P&amp;L" xfId="17742"/>
    <cellStyle name="Normal 9 2 32" xfId="7080"/>
    <cellStyle name="Normal 9 2 32 2" xfId="12104"/>
    <cellStyle name="Normal 9 2 32_Previous P&amp;L" xfId="14613"/>
    <cellStyle name="Normal 9 2 33" xfId="7081"/>
    <cellStyle name="Normal 9 2 33 2" xfId="12105"/>
    <cellStyle name="Normal 9 2 33_Previous P&amp;L" xfId="17171"/>
    <cellStyle name="Normal 9 2 34" xfId="7082"/>
    <cellStyle name="Normal 9 2 34 2" xfId="12106"/>
    <cellStyle name="Normal 9 2 34_Previous P&amp;L" xfId="13414"/>
    <cellStyle name="Normal 9 2 35" xfId="7083"/>
    <cellStyle name="Normal 9 2 35 2" xfId="12107"/>
    <cellStyle name="Normal 9 2 35_Previous P&amp;L" xfId="15493"/>
    <cellStyle name="Normal 9 2 36" xfId="7084"/>
    <cellStyle name="Normal 9 2 36 2" xfId="12108"/>
    <cellStyle name="Normal 9 2 36_Previous P&amp;L" xfId="15510"/>
    <cellStyle name="Normal 9 2 37" xfId="7085"/>
    <cellStyle name="Normal 9 2 37 2" xfId="12109"/>
    <cellStyle name="Normal 9 2 37_Previous P&amp;L" xfId="17890"/>
    <cellStyle name="Normal 9 2 38" xfId="7086"/>
    <cellStyle name="Normal 9 2 38 2" xfId="12110"/>
    <cellStyle name="Normal 9 2 38_Previous P&amp;L" xfId="14880"/>
    <cellStyle name="Normal 9 2 39" xfId="7087"/>
    <cellStyle name="Normal 9 2 39 2" xfId="12111"/>
    <cellStyle name="Normal 9 2 39_Previous P&amp;L" xfId="15329"/>
    <cellStyle name="Normal 9 2 4" xfId="7088"/>
    <cellStyle name="Normal 9 2 4 2" xfId="12112"/>
    <cellStyle name="Normal 9 2 4_Previous P&amp;L" xfId="15147"/>
    <cellStyle name="Normal 9 2 40" xfId="7089"/>
    <cellStyle name="Normal 9 2 40 2" xfId="12113"/>
    <cellStyle name="Normal 9 2 40_Previous P&amp;L" xfId="17666"/>
    <cellStyle name="Normal 9 2 41" xfId="7090"/>
    <cellStyle name="Normal 9 2 41 2" xfId="12114"/>
    <cellStyle name="Normal 9 2 41_Previous P&amp;L" xfId="14638"/>
    <cellStyle name="Normal 9 2 42" xfId="7091"/>
    <cellStyle name="Normal 9 2 42 2" xfId="12115"/>
    <cellStyle name="Normal 9 2 42_Previous P&amp;L" xfId="14592"/>
    <cellStyle name="Normal 9 2 43" xfId="7092"/>
    <cellStyle name="Normal 9 2 43 2" xfId="12116"/>
    <cellStyle name="Normal 9 2 43_Previous P&amp;L" xfId="13497"/>
    <cellStyle name="Normal 9 2 44" xfId="7093"/>
    <cellStyle name="Normal 9 2 44 2" xfId="12117"/>
    <cellStyle name="Normal 9 2 44_Previous P&amp;L" xfId="15726"/>
    <cellStyle name="Normal 9 2 45" xfId="7094"/>
    <cellStyle name="Normal 9 2 45 2" xfId="12118"/>
    <cellStyle name="Normal 9 2 45_Previous P&amp;L" xfId="13184"/>
    <cellStyle name="Normal 9 2 46" xfId="7095"/>
    <cellStyle name="Normal 9 2 46 2" xfId="12119"/>
    <cellStyle name="Normal 9 2 46_Previous P&amp;L" xfId="15682"/>
    <cellStyle name="Normal 9 2 47" xfId="7096"/>
    <cellStyle name="Normal 9 2 47 2" xfId="12120"/>
    <cellStyle name="Normal 9 2 47_Previous P&amp;L" xfId="14598"/>
    <cellStyle name="Normal 9 2 48" xfId="7097"/>
    <cellStyle name="Normal 9 2 48 2" xfId="12121"/>
    <cellStyle name="Normal 9 2 48_Previous P&amp;L" xfId="12419"/>
    <cellStyle name="Normal 9 2 49" xfId="7098"/>
    <cellStyle name="Normal 9 2 49 2" xfId="12122"/>
    <cellStyle name="Normal 9 2 49_Previous P&amp;L" xfId="16541"/>
    <cellStyle name="Normal 9 2 5" xfId="7099"/>
    <cellStyle name="Normal 9 2 5 2" xfId="12123"/>
    <cellStyle name="Normal 9 2 5_Previous P&amp;L" xfId="14382"/>
    <cellStyle name="Normal 9 2 50" xfId="7100"/>
    <cellStyle name="Normal 9 2 50 2" xfId="12124"/>
    <cellStyle name="Normal 9 2 50_Previous P&amp;L" xfId="17370"/>
    <cellStyle name="Normal 9 2 51" xfId="7101"/>
    <cellStyle name="Normal 9 2 51 2" xfId="12125"/>
    <cellStyle name="Normal 9 2 51_Previous P&amp;L" xfId="14104"/>
    <cellStyle name="Normal 9 2 52" xfId="7102"/>
    <cellStyle name="Normal 9 2 52 2" xfId="12126"/>
    <cellStyle name="Normal 9 2 52_Previous P&amp;L" xfId="14159"/>
    <cellStyle name="Normal 9 2 53" xfId="7103"/>
    <cellStyle name="Normal 9 2 53 2" xfId="12127"/>
    <cellStyle name="Normal 9 2 53_Previous P&amp;L" xfId="15361"/>
    <cellStyle name="Normal 9 2 54" xfId="7104"/>
    <cellStyle name="Normal 9 2 54 2" xfId="12128"/>
    <cellStyle name="Normal 9 2 54_Previous P&amp;L" xfId="17209"/>
    <cellStyle name="Normal 9 2 55" xfId="7105"/>
    <cellStyle name="Normal 9 2 55 2" xfId="12129"/>
    <cellStyle name="Normal 9 2 55_Previous P&amp;L" xfId="15048"/>
    <cellStyle name="Normal 9 2 56" xfId="7106"/>
    <cellStyle name="Normal 9 2 56 2" xfId="12130"/>
    <cellStyle name="Normal 9 2 56_Previous P&amp;L" xfId="15976"/>
    <cellStyle name="Normal 9 2 57" xfId="7107"/>
    <cellStyle name="Normal 9 2 57 2" xfId="12131"/>
    <cellStyle name="Normal 9 2 57_Previous P&amp;L" xfId="16345"/>
    <cellStyle name="Normal 9 2 58" xfId="7108"/>
    <cellStyle name="Normal 9 2 58 2" xfId="12132"/>
    <cellStyle name="Normal 9 2 58_Previous P&amp;L" xfId="16786"/>
    <cellStyle name="Normal 9 2 59" xfId="7109"/>
    <cellStyle name="Normal 9 2 59 2" xfId="12133"/>
    <cellStyle name="Normal 9 2 59_Previous P&amp;L" xfId="17473"/>
    <cellStyle name="Normal 9 2 6" xfId="7110"/>
    <cellStyle name="Normal 9 2 6 2" xfId="12134"/>
    <cellStyle name="Normal 9 2 6_Previous P&amp;L" xfId="14512"/>
    <cellStyle name="Normal 9 2 60" xfId="7111"/>
    <cellStyle name="Normal 9 2 60 2" xfId="12135"/>
    <cellStyle name="Normal 9 2 60_Previous P&amp;L" xfId="14975"/>
    <cellStyle name="Normal 9 2 61" xfId="7112"/>
    <cellStyle name="Normal 9 2 61 2" xfId="12136"/>
    <cellStyle name="Normal 9 2 61_Previous P&amp;L" xfId="15237"/>
    <cellStyle name="Normal 9 2 62" xfId="7113"/>
    <cellStyle name="Normal 9 2 62 2" xfId="12137"/>
    <cellStyle name="Normal 9 2 62_Previous P&amp;L" xfId="14765"/>
    <cellStyle name="Normal 9 2 63" xfId="7114"/>
    <cellStyle name="Normal 9 2 63 2" xfId="12138"/>
    <cellStyle name="Normal 9 2 63_Previous P&amp;L" xfId="15216"/>
    <cellStyle name="Normal 9 2 64" xfId="7115"/>
    <cellStyle name="Normal 9 2 64 2" xfId="12139"/>
    <cellStyle name="Normal 9 2 64_Previous P&amp;L" xfId="15028"/>
    <cellStyle name="Normal 9 2 65" xfId="7116"/>
    <cellStyle name="Normal 9 2 65 2" xfId="12140"/>
    <cellStyle name="Normal 9 2 65_Previous P&amp;L" xfId="13578"/>
    <cellStyle name="Normal 9 2 66" xfId="7117"/>
    <cellStyle name="Normal 9 2 66 2" xfId="12141"/>
    <cellStyle name="Normal 9 2 66_Previous P&amp;L" xfId="16605"/>
    <cellStyle name="Normal 9 2 67" xfId="7118"/>
    <cellStyle name="Normal 9 2 67 2" xfId="12142"/>
    <cellStyle name="Normal 9 2 67_Previous P&amp;L" xfId="17891"/>
    <cellStyle name="Normal 9 2 68" xfId="7119"/>
    <cellStyle name="Normal 9 2 68 2" xfId="12143"/>
    <cellStyle name="Normal 9 2 68_Previous P&amp;L" xfId="13285"/>
    <cellStyle name="Normal 9 2 69" xfId="7120"/>
    <cellStyle name="Normal 9 2 69 2" xfId="12144"/>
    <cellStyle name="Normal 9 2 69_Previous P&amp;L" xfId="15632"/>
    <cellStyle name="Normal 9 2 7" xfId="7121"/>
    <cellStyle name="Normal 9 2 7 2" xfId="12145"/>
    <cellStyle name="Normal 9 2 7_Previous P&amp;L" xfId="17319"/>
    <cellStyle name="Normal 9 2 70" xfId="7122"/>
    <cellStyle name="Normal 9 2 70 2" xfId="12146"/>
    <cellStyle name="Normal 9 2 70_Previous P&amp;L" xfId="14441"/>
    <cellStyle name="Normal 9 2 71" xfId="7123"/>
    <cellStyle name="Normal 9 2 71 2" xfId="12147"/>
    <cellStyle name="Normal 9 2 71_Previous P&amp;L" xfId="14435"/>
    <cellStyle name="Normal 9 2 72" xfId="7124"/>
    <cellStyle name="Normal 9 2 72 2" xfId="12148"/>
    <cellStyle name="Normal 9 2 72_Previous P&amp;L" xfId="14289"/>
    <cellStyle name="Normal 9 2 73" xfId="12149"/>
    <cellStyle name="Normal 9 2 8" xfId="7125"/>
    <cellStyle name="Normal 9 2 8 2" xfId="12150"/>
    <cellStyle name="Normal 9 2 8_Previous P&amp;L" xfId="16193"/>
    <cellStyle name="Normal 9 2 9" xfId="7126"/>
    <cellStyle name="Normal 9 2 9 2" xfId="12151"/>
    <cellStyle name="Normal 9 2 9_Previous P&amp;L" xfId="15005"/>
    <cellStyle name="Normal 9 2_Previous P&amp;L" xfId="13347"/>
    <cellStyle name="Normal 9 20" xfId="7127"/>
    <cellStyle name="Normal 9 20 2" xfId="12152"/>
    <cellStyle name="Normal 9 20_Previous P&amp;L" xfId="13258"/>
    <cellStyle name="Normal 9 21" xfId="7128"/>
    <cellStyle name="Normal 9 21 2" xfId="12153"/>
    <cellStyle name="Normal 9 21_Previous P&amp;L" xfId="13188"/>
    <cellStyle name="Normal 9 22" xfId="7129"/>
    <cellStyle name="Normal 9 22 2" xfId="12154"/>
    <cellStyle name="Normal 9 22_Previous P&amp;L" xfId="14402"/>
    <cellStyle name="Normal 9 23" xfId="7130"/>
    <cellStyle name="Normal 9 23 2" xfId="12155"/>
    <cellStyle name="Normal 9 23_Previous P&amp;L" xfId="15519"/>
    <cellStyle name="Normal 9 24" xfId="7131"/>
    <cellStyle name="Normal 9 24 2" xfId="12156"/>
    <cellStyle name="Normal 9 24_Previous P&amp;L" xfId="16308"/>
    <cellStyle name="Normal 9 25" xfId="7132"/>
    <cellStyle name="Normal 9 25 2" xfId="12157"/>
    <cellStyle name="Normal 9 25_Previous P&amp;L" xfId="15189"/>
    <cellStyle name="Normal 9 26" xfId="7133"/>
    <cellStyle name="Normal 9 26 2" xfId="12158"/>
    <cellStyle name="Normal 9 26_Previous P&amp;L" xfId="13232"/>
    <cellStyle name="Normal 9 27" xfId="7134"/>
    <cellStyle name="Normal 9 27 2" xfId="12159"/>
    <cellStyle name="Normal 9 27_Previous P&amp;L" xfId="15637"/>
    <cellStyle name="Normal 9 28" xfId="7135"/>
    <cellStyle name="Normal 9 28 2" xfId="12160"/>
    <cellStyle name="Normal 9 28_Previous P&amp;L" xfId="16352"/>
    <cellStyle name="Normal 9 29" xfId="7136"/>
    <cellStyle name="Normal 9 29 2" xfId="12161"/>
    <cellStyle name="Normal 9 29_Previous P&amp;L" xfId="14538"/>
    <cellStyle name="Normal 9 3" xfId="7137"/>
    <cellStyle name="Normal 9 3 2" xfId="12162"/>
    <cellStyle name="Normal 9 3_Previous P&amp;L" xfId="16042"/>
    <cellStyle name="Normal 9 30" xfId="7138"/>
    <cellStyle name="Normal 9 30 2" xfId="12163"/>
    <cellStyle name="Normal 9 30_Previous P&amp;L" xfId="13505"/>
    <cellStyle name="Normal 9 31" xfId="7139"/>
    <cellStyle name="Normal 9 31 2" xfId="12164"/>
    <cellStyle name="Normal 9 31_Previous P&amp;L" xfId="17456"/>
    <cellStyle name="Normal 9 32" xfId="7140"/>
    <cellStyle name="Normal 9 32 2" xfId="12165"/>
    <cellStyle name="Normal 9 32_Previous P&amp;L" xfId="15877"/>
    <cellStyle name="Normal 9 33" xfId="7141"/>
    <cellStyle name="Normal 9 33 2" xfId="12166"/>
    <cellStyle name="Normal 9 33_Previous P&amp;L" xfId="17033"/>
    <cellStyle name="Normal 9 34" xfId="7142"/>
    <cellStyle name="Normal 9 34 2" xfId="12167"/>
    <cellStyle name="Normal 9 34_Previous P&amp;L" xfId="16513"/>
    <cellStyle name="Normal 9 35" xfId="7143"/>
    <cellStyle name="Normal 9 35 2" xfId="12168"/>
    <cellStyle name="Normal 9 35_Previous P&amp;L" xfId="14724"/>
    <cellStyle name="Normal 9 36" xfId="7144"/>
    <cellStyle name="Normal 9 36 2" xfId="12169"/>
    <cellStyle name="Normal 9 36_Previous P&amp;L" xfId="16476"/>
    <cellStyle name="Normal 9 37" xfId="7145"/>
    <cellStyle name="Normal 9 37 2" xfId="12170"/>
    <cellStyle name="Normal 9 37_Previous P&amp;L" xfId="13356"/>
    <cellStyle name="Normal 9 38" xfId="7146"/>
    <cellStyle name="Normal 9 38 2" xfId="12171"/>
    <cellStyle name="Normal 9 38_Previous P&amp;L" xfId="15265"/>
    <cellStyle name="Normal 9 39" xfId="7147"/>
    <cellStyle name="Normal 9 39 2" xfId="12172"/>
    <cellStyle name="Normal 9 39_Previous P&amp;L" xfId="16111"/>
    <cellStyle name="Normal 9 4" xfId="7148"/>
    <cellStyle name="Normal 9 4 2" xfId="12173"/>
    <cellStyle name="Normal 9 4_Previous P&amp;L" xfId="16323"/>
    <cellStyle name="Normal 9 40" xfId="7149"/>
    <cellStyle name="Normal 9 40 2" xfId="12174"/>
    <cellStyle name="Normal 9 40_Previous P&amp;L" xfId="17892"/>
    <cellStyle name="Normal 9 41" xfId="7150"/>
    <cellStyle name="Normal 9 41 2" xfId="12175"/>
    <cellStyle name="Normal 9 41_Previous P&amp;L" xfId="13819"/>
    <cellStyle name="Normal 9 42" xfId="7151"/>
    <cellStyle name="Normal 9 42 2" xfId="12176"/>
    <cellStyle name="Normal 9 42_Previous P&amp;L" xfId="14557"/>
    <cellStyle name="Normal 9 43" xfId="7152"/>
    <cellStyle name="Normal 9 43 2" xfId="12177"/>
    <cellStyle name="Normal 9 43_Previous P&amp;L" xfId="17561"/>
    <cellStyle name="Normal 9 44" xfId="7153"/>
    <cellStyle name="Normal 9 44 2" xfId="12178"/>
    <cellStyle name="Normal 9 44_Previous P&amp;L" xfId="15661"/>
    <cellStyle name="Normal 9 45" xfId="7154"/>
    <cellStyle name="Normal 9 45 2" xfId="12179"/>
    <cellStyle name="Normal 9 45_Previous P&amp;L" xfId="15562"/>
    <cellStyle name="Normal 9 46" xfId="7155"/>
    <cellStyle name="Normal 9 46 2" xfId="12180"/>
    <cellStyle name="Normal 9 46_Previous P&amp;L" xfId="13874"/>
    <cellStyle name="Normal 9 47" xfId="7156"/>
    <cellStyle name="Normal 9 47 2" xfId="12181"/>
    <cellStyle name="Normal 9 47_Previous P&amp;L" xfId="16188"/>
    <cellStyle name="Normal 9 48" xfId="7157"/>
    <cellStyle name="Normal 9 48 2" xfId="12182"/>
    <cellStyle name="Normal 9 48_Previous P&amp;L" xfId="17524"/>
    <cellStyle name="Normal 9 49" xfId="7158"/>
    <cellStyle name="Normal 9 49 2" xfId="12183"/>
    <cellStyle name="Normal 9 49_Previous P&amp;L" xfId="16692"/>
    <cellStyle name="Normal 9 5" xfId="7159"/>
    <cellStyle name="Normal 9 5 2" xfId="12184"/>
    <cellStyle name="Normal 9 5_Previous P&amp;L" xfId="15852"/>
    <cellStyle name="Normal 9 50" xfId="7160"/>
    <cellStyle name="Normal 9 50 2" xfId="12185"/>
    <cellStyle name="Normal 9 50_Previous P&amp;L" xfId="17540"/>
    <cellStyle name="Normal 9 51" xfId="7161"/>
    <cellStyle name="Normal 9 51 2" xfId="12186"/>
    <cellStyle name="Normal 9 51_Previous P&amp;L" xfId="15404"/>
    <cellStyle name="Normal 9 52" xfId="7162"/>
    <cellStyle name="Normal 9 52 2" xfId="12187"/>
    <cellStyle name="Normal 9 52_Previous P&amp;L" xfId="17078"/>
    <cellStyle name="Normal 9 53" xfId="7163"/>
    <cellStyle name="Normal 9 53 2" xfId="12188"/>
    <cellStyle name="Normal 9 53_Previous P&amp;L" xfId="16887"/>
    <cellStyle name="Normal 9 54" xfId="7164"/>
    <cellStyle name="Normal 9 54 2" xfId="12189"/>
    <cellStyle name="Normal 9 54_Previous P&amp;L" xfId="17415"/>
    <cellStyle name="Normal 9 55" xfId="7165"/>
    <cellStyle name="Normal 9 55 2" xfId="12190"/>
    <cellStyle name="Normal 9 55_Previous P&amp;L" xfId="14731"/>
    <cellStyle name="Normal 9 56" xfId="7166"/>
    <cellStyle name="Normal 9 56 2" xfId="12191"/>
    <cellStyle name="Normal 9 56_Previous P&amp;L" xfId="14103"/>
    <cellStyle name="Normal 9 57" xfId="7167"/>
    <cellStyle name="Normal 9 57 2" xfId="12192"/>
    <cellStyle name="Normal 9 57_Previous P&amp;L" xfId="16290"/>
    <cellStyle name="Normal 9 58" xfId="7168"/>
    <cellStyle name="Normal 9 58 2" xfId="12193"/>
    <cellStyle name="Normal 9 58_Previous P&amp;L" xfId="17765"/>
    <cellStyle name="Normal 9 59" xfId="7169"/>
    <cellStyle name="Normal 9 59 2" xfId="12194"/>
    <cellStyle name="Normal 9 59_Previous P&amp;L" xfId="16421"/>
    <cellStyle name="Normal 9 6" xfId="7170"/>
    <cellStyle name="Normal 9 6 2" xfId="12195"/>
    <cellStyle name="Normal 9 6_Previous P&amp;L" xfId="16796"/>
    <cellStyle name="Normal 9 60" xfId="7171"/>
    <cellStyle name="Normal 9 60 2" xfId="12196"/>
    <cellStyle name="Normal 9 60_Previous P&amp;L" xfId="13648"/>
    <cellStyle name="Normal 9 61" xfId="7172"/>
    <cellStyle name="Normal 9 61 2" xfId="12197"/>
    <cellStyle name="Normal 9 61_Previous P&amp;L" xfId="17668"/>
    <cellStyle name="Normal 9 62" xfId="7173"/>
    <cellStyle name="Normal 9 62 2" xfId="12198"/>
    <cellStyle name="Normal 9 62_Previous P&amp;L" xfId="13540"/>
    <cellStyle name="Normal 9 63" xfId="7174"/>
    <cellStyle name="Normal 9 63 2" xfId="12199"/>
    <cellStyle name="Normal 9 63_Previous P&amp;L" xfId="12595"/>
    <cellStyle name="Normal 9 64" xfId="7175"/>
    <cellStyle name="Normal 9 64 2" xfId="12200"/>
    <cellStyle name="Normal 9 64_Previous P&amp;L" xfId="15230"/>
    <cellStyle name="Normal 9 65" xfId="7176"/>
    <cellStyle name="Normal 9 65 2" xfId="12201"/>
    <cellStyle name="Normal 9 65_Previous P&amp;L" xfId="13892"/>
    <cellStyle name="Normal 9 66" xfId="7177"/>
    <cellStyle name="Normal 9 66 2" xfId="12202"/>
    <cellStyle name="Normal 9 66_Previous P&amp;L" xfId="14037"/>
    <cellStyle name="Normal 9 67" xfId="7178"/>
    <cellStyle name="Normal 9 67 2" xfId="12203"/>
    <cellStyle name="Normal 9 67_Previous P&amp;L" xfId="12796"/>
    <cellStyle name="Normal 9 68" xfId="7179"/>
    <cellStyle name="Normal 9 68 2" xfId="12204"/>
    <cellStyle name="Normal 9 68_Previous P&amp;L" xfId="17893"/>
    <cellStyle name="Normal 9 69" xfId="7180"/>
    <cellStyle name="Normal 9 69 2" xfId="12205"/>
    <cellStyle name="Normal 9 69_Previous P&amp;L" xfId="17001"/>
    <cellStyle name="Normal 9 7" xfId="7181"/>
    <cellStyle name="Normal 9 7 2" xfId="12206"/>
    <cellStyle name="Normal 9 7_Previous P&amp;L" xfId="16220"/>
    <cellStyle name="Normal 9 70" xfId="7182"/>
    <cellStyle name="Normal 9 70 2" xfId="12207"/>
    <cellStyle name="Normal 9 70_Previous P&amp;L" xfId="14780"/>
    <cellStyle name="Normal 9 71" xfId="7183"/>
    <cellStyle name="Normal 9 71 2" xfId="12208"/>
    <cellStyle name="Normal 9 71_Previous P&amp;L" xfId="16236"/>
    <cellStyle name="Normal 9 72" xfId="7184"/>
    <cellStyle name="Normal 9 72 2" xfId="12209"/>
    <cellStyle name="Normal 9 72_Previous P&amp;L" xfId="17362"/>
    <cellStyle name="Normal 9 73" xfId="7185"/>
    <cellStyle name="Normal 9 73 2" xfId="12210"/>
    <cellStyle name="Normal 9 73_Previous P&amp;L" xfId="14083"/>
    <cellStyle name="Normal 9 74" xfId="12211"/>
    <cellStyle name="Normal 9 8" xfId="7186"/>
    <cellStyle name="Normal 9 8 2" xfId="12212"/>
    <cellStyle name="Normal 9 8_Previous P&amp;L" xfId="15649"/>
    <cellStyle name="Normal 9 9" xfId="7187"/>
    <cellStyle name="Normal 9 9 2" xfId="12213"/>
    <cellStyle name="Normal 9 9_Previous P&amp;L" xfId="14511"/>
    <cellStyle name="Normal 9_Previous P&amp;L" xfId="15727"/>
    <cellStyle name="Normal 90" xfId="7188"/>
    <cellStyle name="Normal 90 2" xfId="12214"/>
    <cellStyle name="Normal 90_Previous P&amp;L" xfId="12604"/>
    <cellStyle name="Normal 91" xfId="7189"/>
    <cellStyle name="Normal 91 2" xfId="12215"/>
    <cellStyle name="Normal 91_Previous P&amp;L" xfId="15367"/>
    <cellStyle name="Normal 92" xfId="7190"/>
    <cellStyle name="Normal 92 2" xfId="12216"/>
    <cellStyle name="Normal 92_Previous P&amp;L" xfId="13521"/>
    <cellStyle name="Normal 93" xfId="7191"/>
    <cellStyle name="Normal 93 2" xfId="12217"/>
    <cellStyle name="Normal 93_Previous P&amp;L" xfId="13672"/>
    <cellStyle name="Normal 94" xfId="7192"/>
    <cellStyle name="Normal 94 2" xfId="12218"/>
    <cellStyle name="Normal 94_Previous P&amp;L" xfId="14297"/>
    <cellStyle name="Normal 95" xfId="7193"/>
    <cellStyle name="Normal 95 2" xfId="12219"/>
    <cellStyle name="Normal 95_Previous P&amp;L" xfId="16190"/>
    <cellStyle name="Normal 96" xfId="7194"/>
    <cellStyle name="Normal 96 2" xfId="7195"/>
    <cellStyle name="Normal 96 2 2" xfId="12220"/>
    <cellStyle name="Normal 96 2_Previous P&amp;L" xfId="17088"/>
    <cellStyle name="Normal 96 3" xfId="7196"/>
    <cellStyle name="Normal 96 3 2" xfId="12221"/>
    <cellStyle name="Normal 96 3_Previous P&amp;L" xfId="17619"/>
    <cellStyle name="Normal 96 4" xfId="7197"/>
    <cellStyle name="Normal 96 4 2" xfId="12222"/>
    <cellStyle name="Normal 96 4_Previous P&amp;L" xfId="17469"/>
    <cellStyle name="Normal 96 5" xfId="7198"/>
    <cellStyle name="Normal 96 5 2" xfId="12223"/>
    <cellStyle name="Normal 96 5_Previous P&amp;L" xfId="15282"/>
    <cellStyle name="Normal 96 6" xfId="12224"/>
    <cellStyle name="Normal 96_Previous P&amp;L" xfId="17898"/>
    <cellStyle name="Normal 97" xfId="7199"/>
    <cellStyle name="Normal 97 2" xfId="12225"/>
    <cellStyle name="Normal 97_Previous P&amp;L" xfId="15383"/>
    <cellStyle name="Normal 98" xfId="7200"/>
    <cellStyle name="Normal 98 2" xfId="12226"/>
    <cellStyle name="Normal 98_Previous P&amp;L" xfId="16722"/>
    <cellStyle name="Normal 99" xfId="7201"/>
    <cellStyle name="Normal 99 2" xfId="12227"/>
    <cellStyle name="Normal 99_Previous P&amp;L" xfId="16452"/>
    <cellStyle name="Percent" xfId="4" builtinId="5"/>
    <cellStyle name="Percent 2" xfId="16"/>
    <cellStyle name="Percent 2 2" xfId="11"/>
    <cellStyle name="Percent 2 3" xfId="21"/>
    <cellStyle name="Percent 2_Previous P&amp;L" xfId="17493"/>
    <cellStyle name="Percent 3" xfId="7202"/>
    <cellStyle name="Percent 4" xfId="7203"/>
    <cellStyle name="Percent 4 2" xfId="7204"/>
    <cellStyle name="Percent 4 2 2" xfId="12228"/>
    <cellStyle name="Percent 4 2_Previous P&amp;L" xfId="17166"/>
    <cellStyle name="Percent 4 3" xfId="12229"/>
    <cellStyle name="Percent 4_Previous P&amp;L" xfId="13857"/>
    <cellStyle name="Percent 5" xfId="7205"/>
    <cellStyle name="Percent 5 2" xfId="7209"/>
    <cellStyle name="Percent 5_Previous P&amp;L" xfId="166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26" Type="http://schemas.openxmlformats.org/officeDocument/2006/relationships/externalLink" Target="externalLinks/externalLink14.xml"/><Relationship Id="rId39" Type="http://schemas.openxmlformats.org/officeDocument/2006/relationships/externalLink" Target="externalLinks/externalLink27.xml"/><Relationship Id="rId21" Type="http://schemas.openxmlformats.org/officeDocument/2006/relationships/externalLink" Target="externalLinks/externalLink9.xml"/><Relationship Id="rId34" Type="http://schemas.openxmlformats.org/officeDocument/2006/relationships/externalLink" Target="externalLinks/externalLink22.xml"/><Relationship Id="rId42" Type="http://schemas.openxmlformats.org/officeDocument/2006/relationships/externalLink" Target="externalLinks/externalLink30.xml"/><Relationship Id="rId47" Type="http://schemas.openxmlformats.org/officeDocument/2006/relationships/externalLink" Target="externalLinks/externalLink35.xml"/><Relationship Id="rId50" Type="http://schemas.openxmlformats.org/officeDocument/2006/relationships/externalLink" Target="externalLinks/externalLink38.xml"/><Relationship Id="rId55" Type="http://schemas.openxmlformats.org/officeDocument/2006/relationships/externalLink" Target="externalLinks/externalLink4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4.xml"/><Relationship Id="rId29" Type="http://schemas.openxmlformats.org/officeDocument/2006/relationships/externalLink" Target="externalLinks/externalLink17.xml"/><Relationship Id="rId11" Type="http://schemas.openxmlformats.org/officeDocument/2006/relationships/worksheet" Target="worksheets/sheet11.xml"/><Relationship Id="rId24" Type="http://schemas.openxmlformats.org/officeDocument/2006/relationships/externalLink" Target="externalLinks/externalLink12.xml"/><Relationship Id="rId32" Type="http://schemas.openxmlformats.org/officeDocument/2006/relationships/externalLink" Target="externalLinks/externalLink20.xml"/><Relationship Id="rId37" Type="http://schemas.openxmlformats.org/officeDocument/2006/relationships/externalLink" Target="externalLinks/externalLink25.xml"/><Relationship Id="rId40" Type="http://schemas.openxmlformats.org/officeDocument/2006/relationships/externalLink" Target="externalLinks/externalLink28.xml"/><Relationship Id="rId45" Type="http://schemas.openxmlformats.org/officeDocument/2006/relationships/externalLink" Target="externalLinks/externalLink33.xml"/><Relationship Id="rId53" Type="http://schemas.openxmlformats.org/officeDocument/2006/relationships/externalLink" Target="externalLinks/externalLink41.xml"/><Relationship Id="rId58" Type="http://schemas.openxmlformats.org/officeDocument/2006/relationships/styles" Target="styles.xml"/><Relationship Id="rId5" Type="http://schemas.openxmlformats.org/officeDocument/2006/relationships/worksheet" Target="worksheets/sheet5.xml"/><Relationship Id="rId19" Type="http://schemas.openxmlformats.org/officeDocument/2006/relationships/externalLink" Target="externalLinks/externalLink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externalLink" Target="externalLinks/externalLink10.xml"/><Relationship Id="rId27" Type="http://schemas.openxmlformats.org/officeDocument/2006/relationships/externalLink" Target="externalLinks/externalLink15.xml"/><Relationship Id="rId30" Type="http://schemas.openxmlformats.org/officeDocument/2006/relationships/externalLink" Target="externalLinks/externalLink18.xml"/><Relationship Id="rId35" Type="http://schemas.openxmlformats.org/officeDocument/2006/relationships/externalLink" Target="externalLinks/externalLink23.xml"/><Relationship Id="rId43" Type="http://schemas.openxmlformats.org/officeDocument/2006/relationships/externalLink" Target="externalLinks/externalLink31.xml"/><Relationship Id="rId48" Type="http://schemas.openxmlformats.org/officeDocument/2006/relationships/externalLink" Target="externalLinks/externalLink36.xml"/><Relationship Id="rId56" Type="http://schemas.openxmlformats.org/officeDocument/2006/relationships/externalLink" Target="externalLinks/externalLink44.xml"/><Relationship Id="rId8" Type="http://schemas.openxmlformats.org/officeDocument/2006/relationships/worksheet" Target="worksheets/sheet8.xml"/><Relationship Id="rId51" Type="http://schemas.openxmlformats.org/officeDocument/2006/relationships/externalLink" Target="externalLinks/externalLink39.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5.xml"/><Relationship Id="rId25" Type="http://schemas.openxmlformats.org/officeDocument/2006/relationships/externalLink" Target="externalLinks/externalLink13.xml"/><Relationship Id="rId33" Type="http://schemas.openxmlformats.org/officeDocument/2006/relationships/externalLink" Target="externalLinks/externalLink21.xml"/><Relationship Id="rId38" Type="http://schemas.openxmlformats.org/officeDocument/2006/relationships/externalLink" Target="externalLinks/externalLink26.xml"/><Relationship Id="rId46" Type="http://schemas.openxmlformats.org/officeDocument/2006/relationships/externalLink" Target="externalLinks/externalLink34.xml"/><Relationship Id="rId59" Type="http://schemas.openxmlformats.org/officeDocument/2006/relationships/sharedStrings" Target="sharedStrings.xml"/><Relationship Id="rId20" Type="http://schemas.openxmlformats.org/officeDocument/2006/relationships/externalLink" Target="externalLinks/externalLink8.xml"/><Relationship Id="rId41" Type="http://schemas.openxmlformats.org/officeDocument/2006/relationships/externalLink" Target="externalLinks/externalLink29.xml"/><Relationship Id="rId54" Type="http://schemas.openxmlformats.org/officeDocument/2006/relationships/externalLink" Target="externalLinks/externalLink4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3.xml"/><Relationship Id="rId23" Type="http://schemas.openxmlformats.org/officeDocument/2006/relationships/externalLink" Target="externalLinks/externalLink11.xml"/><Relationship Id="rId28" Type="http://schemas.openxmlformats.org/officeDocument/2006/relationships/externalLink" Target="externalLinks/externalLink16.xml"/><Relationship Id="rId36" Type="http://schemas.openxmlformats.org/officeDocument/2006/relationships/externalLink" Target="externalLinks/externalLink24.xml"/><Relationship Id="rId49" Type="http://schemas.openxmlformats.org/officeDocument/2006/relationships/externalLink" Target="externalLinks/externalLink37.xml"/><Relationship Id="rId57" Type="http://schemas.openxmlformats.org/officeDocument/2006/relationships/theme" Target="theme/theme1.xml"/><Relationship Id="rId10" Type="http://schemas.openxmlformats.org/officeDocument/2006/relationships/worksheet" Target="worksheets/sheet10.xml"/><Relationship Id="rId31" Type="http://schemas.openxmlformats.org/officeDocument/2006/relationships/externalLink" Target="externalLinks/externalLink19.xml"/><Relationship Id="rId44" Type="http://schemas.openxmlformats.org/officeDocument/2006/relationships/externalLink" Target="externalLinks/externalLink32.xml"/><Relationship Id="rId52" Type="http://schemas.openxmlformats.org/officeDocument/2006/relationships/externalLink" Target="externalLinks/externalLink40.xml"/><Relationship Id="rId60"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201-04REL-Fin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ech1\EMAIL\Performance\PERFORMANCE\ocm\Yearly_perf\OCMJAN200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125.7.87\vsj\VSJ\EXCEL\I.Tax%20A.Y.2005-06\IT%20Return\REL\80IA%20working%20&amp;%20Computation%20TOR-AY%2005-06-Revised%20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Saravanan.Iyer/AppData/Local/Microsoft/Windows/INetCache/Content.Outlook/MDSAS1I0/CGPL_FM_26Jul%20for%20Pass%20through.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omp10\c\WINDOWS\Desktop\Latest%20revised%20Cost%20Estimates%20for%20Subst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30019606/AppData/Local/Microsoft/Windows/INetCache/Content.Outlook/667CYF7V/ATL%20Model%20Final%20Fitch%20review%20RN%20sheet%201-Feb-17%20v9.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GRID%20Energy/Work/MSPGCL%20True%20Up%20Fy%202010-11/Earlier%20Orders/EXCEL%20MODELS%20FINAL/PwC_MSPGCL_20.12.2011.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gurupdesh.cheema/Desktop/Adani%20Solar/Adani%20Solar%20-%20Tamil%20Nadu-%20Documents%20Set/3.%20KREL/2.%20SBI%20Appraisal%20Note%20&amp;%20Financial%20Model/FM%20-%20KREL_72%20MW%20-%20FINAL.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seema.agarwal/AppData/Local/Microsoft/Windows/INetCache/Content.Outlook/4B8T612P/Adani%20Solar/Adani%20Solar%20-%20Tamil%20Nadu-%20Documents%20Set/3.%20KREL/2.%20SBI%20Appraisal%20Note%20&amp;%20Financial%20Model/FM%20-%20KREL_72%20MW%20-%20FINAL.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Rating/International/ATL%20Rating/ATL%20Prefinal%20-%20locked%20for%20final%20audit%20report%20SPV%20Equity%20Value%20(KG%20Mar-16).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DOCUME~1/admin/LOCALS~1/Temp/notes6030C8/PAREEN/APMPL/bs/march08/Financial%20Statement%20APMPL%2031.03.2008%20Final%2026th%20May%2008.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DOCUME~1/Ketan/LOCALS~1/Temp/notes6030C8/Final%20of%20Audited%20Balance%2031.12.2007%20(millions)12.02.08-1.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Mserver\btps%20temp%20data\EFFY\Effy-Cost%20DD\Yearly%20data.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Users/1563513/Documents/Financial%20Models/v2_IBS_Software_Services_v2.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Users/pratik.panwala/AppData/Local/Microsoft/Windows/INetCache/Content.Outlook/XUFUF6EU/BSC40115%20Tata%20Power%20Model%20170530.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backup-c/FAC_MERC/FAC_2008-09/July08/Energy_2008_07(AT).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201-04REL-Final.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Users/gurupdesh.cheema/Desktop/Master%20Folder/1.%20Adani%20Projects/2.%20Solar%20-%20Karnataka%20-%20350%20MW/1.%20Common%20Documents/1.%20Financial%20Model/March%202017/02032017/02032017_WSMPL%20-%20Final.xlsm"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Mserver\Users\skedia\Documents\MSPGCL%20FY12%20ARR%20Petition%20and%20Model%2031Mar11\ARR%20formats%20SM%2029Mar1940_old.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Users/gurupdesh.cheema/Desktop/Master%20Folder/1.%20Adani%20Projects/2.%20Solar%20-%20Karnataka%20-%20350%20MW/05.01.2016%20-%20FM%20and%20IM/23.12.2016%20-%20Karnataka%20350%20MW_IM.xlsm"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A:\suresh\Power\MSEB\MSEB%2001-02\Data\Dispatch%202.0.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HoldCo/International%20Issuance%20ATL/S&amp;P/Copy%20of%20ATL%20Prefinal%20-%20locked%20for%20final%20audit%20report.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Users/1554509/AppData/Local/Temp/7zO497D77F2/BSC40857%20Power%20Distribution%20Trading%20Comps%201707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User126\perf\Performance\PERFORMANCE\CE_FILE\Erai_dam\Water%20_balance_Dec04.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Mserver\Users\skedia\Desktop\MSPGCL%20Main%20Folder\Revised%20True-up%20&amp;%20APR\Workings\Annexure%202_revised.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Users/41007687/Documents/MIS/2013-14/Accounts/May13/Documents%20and%20Settings/41007687/My%20Documents/MIS/2012-13/Accounts-12-13/Sept%2012/Documents%20and%20Settings/41007687/My%20Documents/MIS/2011-12/Accounts/Feb%201"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Mukesh\SharedFolders\eReturn-Mta\eReturn_Form1.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Z:\Vipin%20Dagar\Enterprise%20Valuation\Ratan%20India\RKA%20Model%20and%20Report\RIPL%20Final.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Adani%20Transmission/APML/APR%20FY%2014/Revised%20Petition/MSETCL%20MYT%20Petition/MSETCL%20Model%20MYT_Final_06.07.2013/Users/himanshu.chawla/Desktop/MSETCL_PIS/Hasnain%20Mail/201-04REL-Final.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Vkulkarni\c\Shilpa%20Shetye\Jan-01\MIS%20NEW\Financial%20Nov00.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lii-cea-f110\PKG\My%20Documents\Saraswat\2010\Offer\L&amp;T-MUMBAI-HGU%20BATHINDA-%20NIKHIL%2008-04-010\L&amp;T%20Mumbai%20HGU-%20LTC\Insulation%20work%20volume_LTC.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Users/Amol.wakle/AppData/Local/Microsoft/Windows/INetCache/Content.Outlook/GL41N4P8/HNPCL_SBI_LLMS%20-%20UBI.xlsm"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Databank/1-Projects%20In%20Hand/DFID/ARR%202003-04/Arr%20Petition%202003-04/For%20Submission/ARR%20Forms%20For%20Submission.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10.125.11.28\vsj\Documents%20and%20Settings\ffcs\Desktop\SkoryDove-eReturn_Form1.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Documents%20and%20Settings/sailesh.rao/My%20Documents/Completed%20Assignments/JNPT%20Assignment/Deliverables/Models/Container%20Terminal%20Final_v17.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User21\shared%20doc\ARR%202.6%20REV\Performance\PERFORMANCE\ocm\Yearly_perf\OCMJAN2000.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rishi/ddrive/Backup_Rishi_Nov%2008/Desktop/Model%20runs/Price%20forecasting_APR_2012/Outputs_Base%20Case/Master%20Supply_Updating_27th%20April%2012%20(Final%20-%20Base%20gas%20+%20others)_11.30%20AM_Captive_Last_final.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Users/paritoshthakur/Desktop/Paritosh%20data/KPMG%20WORK/TATA%20POWER%20POWER%20MARKET%20STUDY/FINAL%20EXCELS/PLANT%20LIST%20TATA%20POWER/Copy%20of%20List%20of%20Projects_tata%20power_July%206%202015_Revised.xlsx"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Documents%20and%20Settings/anurag/My%20Documents/petitions/Petition%20for%20trans%20ARR.doc/Databank/1-Projects%20In%20Hand/DFID/ARR%202003-04/Arr%20Petition%202003-04/For%20Submission/ARR%20Forms%20For%20Submission.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Users/A480671/AppData/Local/Microsoft/Windows/Temporary%20Internet%20Files/Content.Outlook/CLJH4BIG/Master_Sheet_23-May-2012.xlsx"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Users/arpan.28/Desktop/BULLET/Accounts/ATIL%20Financials_June%2015.xlsx"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Sameer's%20folder/MSEB/Tariff%20Filing%202003-04/Outputs/Models/Working%20Models/old/Dispatch%202.0.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10.125.7.135\vsj\VSJ\EXCEL\I.Tax%20A.Y.2005-06\IT%20Return\REL\80IA%20working%20&amp;%20Computation%20TOR-AY%2005-06-Revised%202.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I:\Performance\PERFORMANCE\ocm\Yearly_perf\OCMJAN200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3-04|71"/>
      <sheetName val="03-04|72"/>
      <sheetName val="03-04|74"/>
      <sheetName val="03-04|75"/>
      <sheetName val="03-04|76"/>
      <sheetName val="03-04|77"/>
      <sheetName val="03-04|79"/>
      <sheetName val="03-04|83"/>
      <sheetName val="03-04|Master"/>
      <sheetName val="04REL"/>
      <sheetName val="A 3.7"/>
      <sheetName val="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ily input"/>
      <sheetName val="Daily report"/>
      <sheetName val="OCM2"/>
      <sheetName val="OCM4"/>
      <sheetName val="OCM1"/>
      <sheetName val="OCM3"/>
      <sheetName val="OCM5"/>
      <sheetName val="OCM7"/>
      <sheetName val="INDEX"/>
      <sheetName val="OCM6"/>
      <sheetName val="highlight"/>
      <sheetName val="water"/>
      <sheetName val="AWARD"/>
      <sheetName val="CE"/>
      <sheetName val="hrawd"/>
      <sheetName val="2000-01"/>
      <sheetName val="04REL"/>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S-AY05-06"/>
      <sheetName val="Oth income (2)"/>
      <sheetName val="Computation as per AO (2)"/>
      <sheetName val="Computation as per AO (3)"/>
      <sheetName val="Tax Liability"/>
      <sheetName val="Computation as per AO"/>
      <sheetName val="MAT (AO)"/>
      <sheetName val="Computation AY05-06 (Revised)"/>
      <sheetName val="MAT (Revised)"/>
      <sheetName val="AdjAs per return-80IA (Revised)"/>
      <sheetName val="Oth income"/>
      <sheetName val="Computation AY05-06"/>
      <sheetName val="MAT"/>
      <sheetName val="Adj As per return-80IA"/>
      <sheetName val="units generated and sold"/>
      <sheetName val="Book Profit"/>
      <sheetName val="Support working"/>
      <sheetName val="FA Addidions Summery"/>
      <sheetName val="IT Depn-Supply-GEN"/>
      <sheetName val="IT Other Div"/>
      <sheetName val=" Dep Samalkot"/>
      <sheetName val="Depn Rspl"/>
      <sheetName val="Exchange Fluctuation"/>
      <sheetName val="tax-free-2004-2005"/>
      <sheetName val="Clause 21(i) Corporate"/>
      <sheetName val="Clause21(i) Supply"/>
      <sheetName val="21(i)-Contract"/>
      <sheetName val="Clause 21(i) DTPS"/>
      <sheetName val="21 (i)RSPL"/>
      <sheetName val="Donation"/>
      <sheetName val="BSPL"/>
      <sheetName val="RRT"/>
      <sheetName val="TDS "/>
      <sheetName val="Indian_client"/>
      <sheetName val="Bhutan_Client"/>
      <sheetName val="working other income"/>
      <sheetName val="Revised Tax Free income"/>
      <sheetName val="LOT 1"/>
      <sheetName val="80IA working &amp; Computation TOR-"/>
      <sheetName val="AssetsDataBase"/>
      <sheetName val="Computation AY04-05"/>
      <sheetName val="Computation AY04-05 (Revised)"/>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row r="2">
          <cell r="A2" t="str">
            <v>RELIANCE ENERGY LIMITED</v>
          </cell>
        </row>
        <row r="3">
          <cell r="A3" t="str">
            <v>BALANCE SHEET AS AT 31ST MARCH, 2005</v>
          </cell>
        </row>
        <row r="4">
          <cell r="A4" t="str">
            <v xml:space="preserve">                             Schedule  </v>
          </cell>
        </row>
        <row r="7">
          <cell r="A7" t="str">
            <v>I.SOURCES OF FUNDS</v>
          </cell>
        </row>
        <row r="8">
          <cell r="A8" t="str">
            <v xml:space="preserve">  (1) Shareholders' Funds</v>
          </cell>
        </row>
        <row r="9">
          <cell r="A9" t="str">
            <v xml:space="preserve">      (a) Share Capital</v>
          </cell>
          <cell r="C9" t="str">
            <v>1</v>
          </cell>
          <cell r="D9">
            <v>1856082469.25</v>
          </cell>
          <cell r="E9">
            <v>1752603945.25</v>
          </cell>
        </row>
        <row r="11">
          <cell r="A11" t="str">
            <v xml:space="preserve">      (b) Share Application Money</v>
          </cell>
          <cell r="D11">
            <v>0</v>
          </cell>
          <cell r="E11">
            <v>0</v>
          </cell>
        </row>
        <row r="12">
          <cell r="A12" t="str">
            <v>@[(Rs. NIL (Rs. 5250)]</v>
          </cell>
        </row>
        <row r="14">
          <cell r="A14" t="str">
            <v xml:space="preserve">(b) Equity Warrants Issued &amp; Subscribed to </v>
          </cell>
          <cell r="D14">
            <v>5680067328</v>
          </cell>
          <cell r="E14">
            <v>0</v>
          </cell>
        </row>
        <row r="15">
          <cell r="A15" t="str">
            <v>(Refer Note No.16)</v>
          </cell>
        </row>
        <row r="17">
          <cell r="A17" t="str">
            <v xml:space="preserve">      (c) Reserves and Surplus</v>
          </cell>
          <cell r="C17" t="str">
            <v>2</v>
          </cell>
          <cell r="D17">
            <v>55862744424.809998</v>
          </cell>
          <cell r="E17">
            <v>49356958190.090004</v>
          </cell>
        </row>
        <row r="20">
          <cell r="A20" t="str">
            <v xml:space="preserve">  (2) Loan Funds</v>
          </cell>
        </row>
        <row r="21">
          <cell r="A21" t="str">
            <v xml:space="preserve">      (a) Secured Loans</v>
          </cell>
          <cell r="C21" t="str">
            <v>3</v>
          </cell>
          <cell r="D21">
            <v>7850000000</v>
          </cell>
          <cell r="E21">
            <v>6850245269.0600004</v>
          </cell>
        </row>
        <row r="22">
          <cell r="A22" t="str">
            <v xml:space="preserve">      (b) Unsecured Loans</v>
          </cell>
          <cell r="C22" t="str">
            <v>4</v>
          </cell>
          <cell r="D22">
            <v>29536686576.599998</v>
          </cell>
          <cell r="E22">
            <v>13458021308</v>
          </cell>
        </row>
        <row r="25">
          <cell r="A25" t="str">
            <v xml:space="preserve">  (3) Deferred Tax Liability (net) (Refer Note No. 9)</v>
          </cell>
          <cell r="D25">
            <v>2605482451</v>
          </cell>
          <cell r="E25">
            <v>2365482451</v>
          </cell>
        </row>
        <row r="27">
          <cell r="A27" t="str">
            <v xml:space="preserve">  (4) Service Line Deposits from Consumers</v>
          </cell>
          <cell r="D27">
            <v>220983026.27000001</v>
          </cell>
          <cell r="E27">
            <v>177428051.80000001</v>
          </cell>
        </row>
        <row r="28">
          <cell r="D28">
            <v>103612046275.93001</v>
          </cell>
          <cell r="E28">
            <v>73960739215.199997</v>
          </cell>
        </row>
        <row r="29">
          <cell r="A29" t="str">
            <v>II.APPLICATION OF FUNDS</v>
          </cell>
        </row>
        <row r="30">
          <cell r="A30" t="str">
            <v xml:space="preserve">  (1) Fixed Assets</v>
          </cell>
          <cell r="C30" t="str">
            <v>5</v>
          </cell>
        </row>
        <row r="31">
          <cell r="A31" t="str">
            <v xml:space="preserve">      (a) Gross Block </v>
          </cell>
          <cell r="D31">
            <v>51729748213.730003</v>
          </cell>
          <cell r="E31">
            <v>50112235280.500008</v>
          </cell>
        </row>
        <row r="32">
          <cell r="A32" t="str">
            <v xml:space="preserve">      (b) Less: Depreciation</v>
          </cell>
          <cell r="D32">
            <v>24528634455.279999</v>
          </cell>
          <cell r="E32">
            <v>20017955104.540001</v>
          </cell>
        </row>
        <row r="33">
          <cell r="A33" t="str">
            <v xml:space="preserve">      (c) Net Block</v>
          </cell>
          <cell r="D33">
            <v>27201113758.450005</v>
          </cell>
          <cell r="E33">
            <v>30094280175.960007</v>
          </cell>
        </row>
        <row r="34">
          <cell r="A34" t="str">
            <v xml:space="preserve">      (d) Capital Work-in-Progress</v>
          </cell>
          <cell r="D34">
            <v>1921850157.9200001</v>
          </cell>
          <cell r="E34">
            <v>837941178.97000003</v>
          </cell>
        </row>
        <row r="35">
          <cell r="D35">
            <v>29122963916.370003</v>
          </cell>
          <cell r="E35">
            <v>30932221354.930008</v>
          </cell>
        </row>
        <row r="37">
          <cell r="A37" t="str">
            <v xml:space="preserve">  (2) Investments</v>
          </cell>
          <cell r="C37" t="str">
            <v>6</v>
          </cell>
          <cell r="D37">
            <v>6962392344.9700003</v>
          </cell>
          <cell r="E37">
            <v>28750419435.700001</v>
          </cell>
        </row>
        <row r="39">
          <cell r="A39" t="str">
            <v xml:space="preserve">  (3) Current Assets,Loans and Advances</v>
          </cell>
          <cell r="C39" t="str">
            <v>7</v>
          </cell>
        </row>
        <row r="40">
          <cell r="A40" t="str">
            <v xml:space="preserve">      (a) Inventories</v>
          </cell>
          <cell r="D40">
            <v>3530834066.04</v>
          </cell>
          <cell r="E40">
            <v>1041627640.76</v>
          </cell>
        </row>
        <row r="41">
          <cell r="A41" t="str">
            <v xml:space="preserve">      (b) Sundry Debtors</v>
          </cell>
          <cell r="D41">
            <v>9309657372.1800003</v>
          </cell>
          <cell r="E41">
            <v>4660996437.3599987</v>
          </cell>
        </row>
        <row r="42">
          <cell r="A42" t="str">
            <v xml:space="preserve">      (c) Cash and Bank Balances</v>
          </cell>
          <cell r="D42">
            <v>60453626383.660004</v>
          </cell>
          <cell r="E42">
            <v>8601554730.3400002</v>
          </cell>
        </row>
        <row r="43">
          <cell r="A43" t="str">
            <v xml:space="preserve">      (d) Other Current Assets</v>
          </cell>
          <cell r="D43">
            <v>1409171171.48</v>
          </cell>
          <cell r="E43">
            <v>2205060226.4499998</v>
          </cell>
        </row>
        <row r="44">
          <cell r="A44" t="str">
            <v xml:space="preserve">      (e) Loans and Advances</v>
          </cell>
          <cell r="D44">
            <v>11701065709.66</v>
          </cell>
          <cell r="E44">
            <v>11955507654.879999</v>
          </cell>
        </row>
        <row r="45">
          <cell r="D45">
            <v>86404354703.020004</v>
          </cell>
          <cell r="E45">
            <v>28464746689.790001</v>
          </cell>
        </row>
        <row r="46">
          <cell r="A46" t="str">
            <v xml:space="preserve">      Less:</v>
          </cell>
        </row>
        <row r="47">
          <cell r="A47" t="str">
            <v xml:space="preserve">      Current Liabilities and Provisions</v>
          </cell>
          <cell r="C47" t="str">
            <v>8</v>
          </cell>
        </row>
        <row r="48">
          <cell r="A48" t="str">
            <v xml:space="preserve">      (a) Current Liabilities</v>
          </cell>
          <cell r="D48">
            <v>14781682171.98</v>
          </cell>
          <cell r="E48">
            <v>10133508291.77</v>
          </cell>
        </row>
        <row r="49">
          <cell r="A49" t="str">
            <v xml:space="preserve">      (b) Provisions</v>
          </cell>
          <cell r="D49">
            <v>4095982516.4499998</v>
          </cell>
          <cell r="E49">
            <v>4053139973.4499998</v>
          </cell>
        </row>
        <row r="50">
          <cell r="D50">
            <v>18877664688.43</v>
          </cell>
          <cell r="E50">
            <v>14186648265.220001</v>
          </cell>
        </row>
        <row r="51">
          <cell r="A51" t="str">
            <v xml:space="preserve">      Net Current Assets </v>
          </cell>
          <cell r="D51">
            <v>67526690014.590004</v>
          </cell>
          <cell r="E51">
            <v>14278098424.57</v>
          </cell>
        </row>
        <row r="53">
          <cell r="A53" t="str">
            <v xml:space="preserve"> (4) Miscellaneous Expenditure</v>
          </cell>
        </row>
        <row r="54">
          <cell r="A54" t="str">
            <v xml:space="preserve">      (to the extent not written off or adjusted)</v>
          </cell>
          <cell r="C54" t="str">
            <v>9</v>
          </cell>
          <cell r="D54">
            <v>0</v>
          </cell>
          <cell r="E54">
            <v>0</v>
          </cell>
        </row>
        <row r="55">
          <cell r="D55">
            <v>103612046275.92999</v>
          </cell>
          <cell r="E55">
            <v>73960739215.200012</v>
          </cell>
        </row>
        <row r="56">
          <cell r="A56" t="str">
            <v xml:space="preserve">  Notes forming part of the accounts</v>
          </cell>
          <cell r="C56" t="str">
            <v>17</v>
          </cell>
          <cell r="D56">
            <v>0</v>
          </cell>
          <cell r="E56">
            <v>0</v>
          </cell>
        </row>
        <row r="58">
          <cell r="A58" t="str">
            <v>RELIANCE ENERGY LIMITED</v>
          </cell>
        </row>
        <row r="59">
          <cell r="A59" t="str">
            <v>PROFIT AND LOSS ACCOUNT FOR THE YEAR ENDED 31ST MARCH, 2005</v>
          </cell>
        </row>
        <row r="61">
          <cell r="A61" t="str">
            <v>Schedule</v>
          </cell>
        </row>
        <row r="64">
          <cell r="A64" t="str">
            <v>INCOME</v>
          </cell>
        </row>
        <row r="65">
          <cell r="A65" t="str">
            <v>Gross Earnings from sale of Electrical Energy</v>
          </cell>
          <cell r="D65">
            <v>29058251707.689999</v>
          </cell>
          <cell r="E65">
            <v>28301189238.960003</v>
          </cell>
        </row>
        <row r="66">
          <cell r="A66" t="str">
            <v>Less: Withdrawal/Rectification of Supplementary/Ad-hoc bills</v>
          </cell>
        </row>
        <row r="67">
          <cell r="A67" t="str">
            <v>Less: Discount for prompt payment of bills</v>
          </cell>
          <cell r="D67">
            <v>98391610.090000004</v>
          </cell>
          <cell r="E67">
            <v>91600032.430000007</v>
          </cell>
        </row>
        <row r="68">
          <cell r="D68">
            <v>28959860097.599998</v>
          </cell>
          <cell r="E68">
            <v>28209589206.530003</v>
          </cell>
        </row>
        <row r="69">
          <cell r="A69" t="str">
            <v xml:space="preserve">Income of  EPC, Contracts and Elastimold Divisions </v>
          </cell>
          <cell r="C69">
            <v>9</v>
          </cell>
          <cell r="D69">
            <v>12438307666.029999</v>
          </cell>
          <cell r="E69">
            <v>5857270356.7200003</v>
          </cell>
        </row>
        <row r="70">
          <cell r="A70" t="str">
            <v>Other Income</v>
          </cell>
          <cell r="C70">
            <v>10</v>
          </cell>
          <cell r="D70">
            <v>4527251263.4200001</v>
          </cell>
          <cell r="E70">
            <v>1760299676.0300002</v>
          </cell>
        </row>
        <row r="71">
          <cell r="D71">
            <v>45925419027.049995</v>
          </cell>
          <cell r="E71">
            <v>35827159239.280006</v>
          </cell>
        </row>
        <row r="72">
          <cell r="A72" t="str">
            <v>EXPENDITURE</v>
          </cell>
        </row>
        <row r="73">
          <cell r="A73" t="str">
            <v>Cost of Electrical Energy purchased (Net)</v>
          </cell>
          <cell r="C73">
            <v>11</v>
          </cell>
          <cell r="D73">
            <v>10040956764</v>
          </cell>
          <cell r="E73">
            <v>10337128189.119999</v>
          </cell>
        </row>
        <row r="74">
          <cell r="A74" t="str">
            <v>Cost of Fuel</v>
          </cell>
          <cell r="D74">
            <v>7359331035.3500004</v>
          </cell>
          <cell r="E74">
            <v>6738270619.1999998</v>
          </cell>
        </row>
        <row r="75">
          <cell r="A75" t="str">
            <v>Tax on Electricity</v>
          </cell>
          <cell r="D75">
            <v>991156557.05999994</v>
          </cell>
          <cell r="E75">
            <v>474254000</v>
          </cell>
        </row>
        <row r="76">
          <cell r="A76" t="str">
            <v>Generation,Distribution, Administration and other Expenses</v>
          </cell>
          <cell r="C76">
            <v>12</v>
          </cell>
          <cell r="D76">
            <v>5379477163.7399998</v>
          </cell>
          <cell r="E76">
            <v>4830889068.2299995</v>
          </cell>
        </row>
        <row r="77">
          <cell r="A77" t="str">
            <v>Expenditure of EPC, Contracts and Elastimold Divisions</v>
          </cell>
          <cell r="C77">
            <v>13</v>
          </cell>
          <cell r="D77">
            <v>11645468996.459999</v>
          </cell>
          <cell r="E77">
            <v>5386468228.0200005</v>
          </cell>
        </row>
        <row r="78">
          <cell r="A78" t="str">
            <v>Interest and Finance Charges</v>
          </cell>
          <cell r="C78">
            <v>14</v>
          </cell>
          <cell r="D78">
            <v>1348165261.1099999</v>
          </cell>
          <cell r="E78">
            <v>699285200.46000004</v>
          </cell>
        </row>
        <row r="79">
          <cell r="A79" t="str">
            <v xml:space="preserve">Depreciation </v>
          </cell>
          <cell r="D79">
            <v>4792649369.3099995</v>
          </cell>
          <cell r="E79">
            <v>4544573556.8499985</v>
          </cell>
        </row>
        <row r="80">
          <cell r="A80" t="str">
            <v>Less: Transferred from General Reserve</v>
          </cell>
          <cell r="D80">
            <v>1328235168</v>
          </cell>
          <cell r="E80">
            <v>1357377851.1600001</v>
          </cell>
        </row>
        <row r="81">
          <cell r="A81" t="str">
            <v xml:space="preserve">         (Refer Note No. 12)</v>
          </cell>
          <cell r="D81">
            <v>3464414201.3099999</v>
          </cell>
          <cell r="E81">
            <v>3187195705.6899986</v>
          </cell>
        </row>
        <row r="82">
          <cell r="D82">
            <v>40228969979.029999</v>
          </cell>
          <cell r="E82">
            <v>31653491010.719997</v>
          </cell>
        </row>
        <row r="83">
          <cell r="A83" t="str">
            <v>Profit before Taxation</v>
          </cell>
          <cell r="D83">
            <v>5696449048.0199966</v>
          </cell>
          <cell r="E83">
            <v>4173668228.560009</v>
          </cell>
        </row>
        <row r="84">
          <cell r="A84" t="str">
            <v>Provision for Income Tax</v>
          </cell>
          <cell r="D84">
            <v>254800000</v>
          </cell>
          <cell r="E84">
            <v>286100000</v>
          </cell>
        </row>
        <row r="85">
          <cell r="A85" t="str">
            <v>Provision for Wealth Tax</v>
          </cell>
          <cell r="D85">
            <v>200000</v>
          </cell>
          <cell r="E85">
            <v>400000</v>
          </cell>
        </row>
        <row r="86">
          <cell r="A86" t="str">
            <v>Deferred Tax (net)</v>
          </cell>
          <cell r="D86">
            <v>240000000</v>
          </cell>
          <cell r="E86">
            <v>216300000</v>
          </cell>
        </row>
        <row r="87">
          <cell r="A87" t="str">
            <v>Net Profit for the Year</v>
          </cell>
          <cell r="D87">
            <v>5201449048.0199966</v>
          </cell>
          <cell r="E87">
            <v>3670868228.560009</v>
          </cell>
        </row>
        <row r="88">
          <cell r="A88" t="str">
            <v>Prior Period Income / (Expenses)</v>
          </cell>
          <cell r="D88">
            <v>-3349248</v>
          </cell>
          <cell r="E88">
            <v>-1001013.2</v>
          </cell>
        </row>
        <row r="89">
          <cell r="A89" t="str">
            <v>Taxation in respect of earlier years</v>
          </cell>
        </row>
        <row r="90">
          <cell r="A90" t="str">
            <v>- Current Tax (net)</v>
          </cell>
          <cell r="D90">
            <v>-4750704</v>
          </cell>
          <cell r="E90">
            <v>-71438649</v>
          </cell>
        </row>
        <row r="91">
          <cell r="A91" t="str">
            <v>- Deferred Tax (net)</v>
          </cell>
          <cell r="D91">
            <v>0</v>
          </cell>
          <cell r="E91">
            <v>0</v>
          </cell>
        </row>
        <row r="92">
          <cell r="A92" t="str">
            <v>Net Profit</v>
          </cell>
          <cell r="D92">
            <v>5202850504.0199966</v>
          </cell>
          <cell r="E92">
            <v>3741305864.3600092</v>
          </cell>
        </row>
        <row r="93">
          <cell r="A93" t="str">
            <v>Balance of Profit brought over from previous year</v>
          </cell>
          <cell r="D93">
            <v>1225598544.9100001</v>
          </cell>
          <cell r="E93">
            <v>937700520.54999995</v>
          </cell>
        </row>
        <row r="94">
          <cell r="A94" t="str">
            <v>Balance of Profit transferred on Amalgamation</v>
          </cell>
          <cell r="D94">
            <v>0</v>
          </cell>
          <cell r="E94">
            <v>18541974</v>
          </cell>
        </row>
        <row r="95">
          <cell r="D95">
            <v>6428449048.9299965</v>
          </cell>
          <cell r="E95">
            <v>4697548358.9100094</v>
          </cell>
        </row>
        <row r="96">
          <cell r="A96" t="str">
            <v xml:space="preserve">Statutory Reserves and other Appropriations </v>
          </cell>
          <cell r="C96">
            <v>15</v>
          </cell>
          <cell r="D96">
            <v>172140258</v>
          </cell>
          <cell r="E96">
            <v>164978635</v>
          </cell>
        </row>
        <row r="97">
          <cell r="A97" t="str">
            <v>Amount available for distribution and Appropriations</v>
          </cell>
          <cell r="D97">
            <v>6256308790.9299965</v>
          </cell>
          <cell r="E97">
            <v>4532569723.9100094</v>
          </cell>
        </row>
        <row r="98">
          <cell r="A98" t="str">
            <v>APPROPRIATIONS</v>
          </cell>
        </row>
        <row r="99">
          <cell r="A99" t="str">
            <v xml:space="preserve">    Interim Dividend on Equity Shares</v>
          </cell>
          <cell r="D99">
            <v>613831308.89999998</v>
          </cell>
          <cell r="E99">
            <v>428424017</v>
          </cell>
        </row>
        <row r="100">
          <cell r="A100" t="str">
            <v xml:space="preserve">    Proposed Dividend on Equity Shares</v>
          </cell>
          <cell r="D100">
            <v>259801919</v>
          </cell>
          <cell r="E100">
            <v>276525504</v>
          </cell>
        </row>
        <row r="101">
          <cell r="A101" t="str">
            <v xml:space="preserve">   Corporate Tax on dividends</v>
          </cell>
          <cell r="D101">
            <v>117365894</v>
          </cell>
          <cell r="E101">
            <v>90321658</v>
          </cell>
        </row>
        <row r="102">
          <cell r="A102" t="str">
            <v xml:space="preserve">   Transfer to Debenture Redemption Reserve</v>
          </cell>
          <cell r="D102">
            <v>262200000</v>
          </cell>
          <cell r="E102">
            <v>261700000</v>
          </cell>
        </row>
        <row r="103">
          <cell r="A103" t="str">
            <v xml:space="preserve">   Transfer to General Reserve</v>
          </cell>
          <cell r="D103">
            <v>3000000000</v>
          </cell>
          <cell r="E103">
            <v>2250000000</v>
          </cell>
        </row>
        <row r="104">
          <cell r="A104" t="str">
            <v xml:space="preserve">   Balance carried to Balance Sheet</v>
          </cell>
          <cell r="D104">
            <v>2003109669.0299969</v>
          </cell>
          <cell r="E104">
            <v>1225598544.9100094</v>
          </cell>
        </row>
        <row r="105">
          <cell r="D105">
            <v>6256308790.9299965</v>
          </cell>
          <cell r="E105">
            <v>4532569723.9100094</v>
          </cell>
        </row>
        <row r="106">
          <cell r="A106" t="str">
            <v>Earnings per Equity Share</v>
          </cell>
          <cell r="C106">
            <v>16</v>
          </cell>
        </row>
        <row r="107">
          <cell r="A107" t="str">
            <v>(Face Value of Rs.10 per share)</v>
          </cell>
        </row>
        <row r="108">
          <cell r="A108" t="str">
            <v xml:space="preserve">   Basic</v>
          </cell>
          <cell r="D108">
            <v>28.065022673387801</v>
          </cell>
          <cell r="E108">
            <v>25.86</v>
          </cell>
        </row>
        <row r="109">
          <cell r="A109" t="str">
            <v xml:space="preserve">   Diluted</v>
          </cell>
          <cell r="D109">
            <v>26.186307433168345</v>
          </cell>
          <cell r="E109">
            <v>24.26</v>
          </cell>
        </row>
        <row r="111">
          <cell r="A111" t="str">
            <v>Notes forming part of the accounts</v>
          </cell>
          <cell r="C111">
            <v>17</v>
          </cell>
        </row>
        <row r="113">
          <cell r="A113" t="str">
            <v>RELIANCE ENERGY LIMITED</v>
          </cell>
        </row>
        <row r="114">
          <cell r="A114" t="str">
            <v xml:space="preserve">SCHEDULES ANNEXED TO AND FORMING PART OF THE ACCOUNTS                            </v>
          </cell>
        </row>
        <row r="117">
          <cell r="A117" t="str">
            <v>SCHEDULE 1 - SHARE CAPITAL</v>
          </cell>
        </row>
        <row r="118">
          <cell r="A118" t="str">
            <v xml:space="preserve"> (a) Authorised -</v>
          </cell>
        </row>
        <row r="119">
          <cell r="A119" t="str">
            <v>25,00,00,000  Equity Shares of Rs.10 each</v>
          </cell>
          <cell r="D119">
            <v>2500000000</v>
          </cell>
        </row>
        <row r="120">
          <cell r="A120" t="str">
            <v xml:space="preserve">       80,00,000 Equity Shares of Rs.10 each with differential rights</v>
          </cell>
          <cell r="D120">
            <v>80000000</v>
          </cell>
        </row>
        <row r="121">
          <cell r="A121" t="str">
            <v xml:space="preserve"> 155,00,00,000 (5,00,00,000)  Cumulative Redeemable </v>
          </cell>
        </row>
        <row r="122">
          <cell r="A122" t="str">
            <v xml:space="preserve">                     Preference Shares of Rs 10 each</v>
          </cell>
          <cell r="D122">
            <v>15500000000</v>
          </cell>
        </row>
        <row r="123">
          <cell r="A123" t="str">
            <v xml:space="preserve"> 4,20,00,000  Unclassified Shares of Rs.10  each</v>
          </cell>
          <cell r="D123">
            <v>420000000</v>
          </cell>
        </row>
        <row r="124">
          <cell r="D124">
            <v>18500000000</v>
          </cell>
        </row>
        <row r="125">
          <cell r="A125" t="str">
            <v xml:space="preserve"> (b) Issued -</v>
          </cell>
        </row>
        <row r="126">
          <cell r="A126" t="str">
            <v xml:space="preserve">       (i ) 15,08,87,630   Equity Shares of Rs.10 each</v>
          </cell>
          <cell r="D126">
            <v>1508876300</v>
          </cell>
        </row>
        <row r="127">
          <cell r="A127" t="str">
            <v xml:space="preserve">       (ii)   4,72,39,706 (4,62,40,697)  Equity Shares of Rs.10 each</v>
          </cell>
        </row>
        <row r="128">
          <cell r="A128" t="str">
            <v xml:space="preserve">                               by way of Global Depository Receipts</v>
          </cell>
          <cell r="D128">
            <v>472397060</v>
          </cell>
        </row>
        <row r="129">
          <cell r="D129">
            <v>1981273360</v>
          </cell>
        </row>
        <row r="130">
          <cell r="A130" t="str">
            <v xml:space="preserve"> (c) Subscribed  -</v>
          </cell>
        </row>
        <row r="131">
          <cell r="A131" t="str">
            <v xml:space="preserve">            18,55,72,799 (17,51,54,713) Equity Shares of Rs.10 each </v>
          </cell>
        </row>
        <row r="132">
          <cell r="A132" t="str">
            <v xml:space="preserve">                                                      fully paid up</v>
          </cell>
          <cell r="D132">
            <v>1855727990</v>
          </cell>
        </row>
        <row r="133">
          <cell r="A133" t="str">
            <v xml:space="preserve">   Add: Forfeited Shares- Amounts Originally paid up</v>
          </cell>
          <cell r="D133">
            <v>354479.25</v>
          </cell>
        </row>
        <row r="136">
          <cell r="D136">
            <v>1856082469.25</v>
          </cell>
        </row>
        <row r="137">
          <cell r="A137" t="str">
            <v xml:space="preserve">    Of the above Equity Shares -</v>
          </cell>
        </row>
        <row r="138">
          <cell r="A138" t="str">
            <v>(i) 1,38,400  Shares were allotted as fully paid up pursuant to a contract</v>
          </cell>
        </row>
        <row r="139">
          <cell r="A139" t="str">
            <v xml:space="preserve">  without payment being received in cash</v>
          </cell>
        </row>
        <row r="141">
          <cell r="A141" t="str">
            <v xml:space="preserve">(ii) 80,96,070  Shares were allotted as fully paid up Bonus Shares by </v>
          </cell>
        </row>
        <row r="142">
          <cell r="A142" t="str">
            <v>capitalisation of Rs.1,70,020 from Share Premium</v>
          </cell>
        </row>
        <row r="143">
          <cell r="A143" t="str">
            <v>Account and Rs.8,07,90,680 from General Reserve</v>
          </cell>
        </row>
        <row r="145">
          <cell r="A145" t="str">
            <v xml:space="preserve">(iii) 8,36,790  Shares were allotted on conversion of 7% </v>
          </cell>
        </row>
        <row r="146">
          <cell r="A146" t="str">
            <v>`B'Class Convertible Debentures</v>
          </cell>
        </row>
        <row r="148">
          <cell r="A148" t="str">
            <v xml:space="preserve">(iv)      56,100 Shares were allotted on conversion of 8.5% </v>
          </cell>
        </row>
        <row r="149">
          <cell r="A149" t="str">
            <v>`F'Class Convertible Debentures</v>
          </cell>
        </row>
        <row r="151">
          <cell r="A151" t="str">
            <v xml:space="preserve">(v)  4,59,92,760  Shares were allotted on conversion of 12.5% </v>
          </cell>
        </row>
        <row r="152">
          <cell r="A152" t="str">
            <v>Fully Convertible Debentures</v>
          </cell>
        </row>
        <row r="154">
          <cell r="A154" t="str">
            <v xml:space="preserve">(vi)  5,39,87,736  Shares were allotted on conversion of 15% </v>
          </cell>
        </row>
        <row r="155">
          <cell r="A155" t="str">
            <v xml:space="preserve"> Fully Convertible Debentures</v>
          </cell>
        </row>
        <row r="157">
          <cell r="A157" t="str">
            <v>(vii)  2,60,41,650  Shares were issued by way of Global Depository</v>
          </cell>
        </row>
        <row r="158">
          <cell r="A158" t="str">
            <v xml:space="preserve"> Receipts (GDR) through an international offering in  U.S.Dollars.</v>
          </cell>
        </row>
        <row r="159">
          <cell r="A159" t="str">
            <v xml:space="preserve"> [Out of which outstanding GDRs as at 31st March,2005 - 8,28,952 (8,28,952)]</v>
          </cell>
        </row>
        <row r="655">
          <cell r="A655" t="str">
            <v>RELIANCE ENERGY LIMITED</v>
          </cell>
        </row>
        <row r="656">
          <cell r="A656" t="str">
            <v xml:space="preserve">SCHEDULES ANNEXED TO AND FORMING PART OF THE ACCOUNTS                            </v>
          </cell>
        </row>
        <row r="659">
          <cell r="A659" t="str">
            <v>SCHEDULE 13 - EXPENDITURE OF EPC, CONTRACTS AND ELASTIMOLD DIVISIONS</v>
          </cell>
        </row>
        <row r="660">
          <cell r="A660" t="str">
            <v>(Other than Common Expenditure)</v>
          </cell>
        </row>
        <row r="661">
          <cell r="A661" t="str">
            <v>Cost of Materials and Sub-contract Charges</v>
          </cell>
          <cell r="D661">
            <v>10862739190.07</v>
          </cell>
        </row>
        <row r="663">
          <cell r="A663" t="str">
            <v>Cost of Elastimold</v>
          </cell>
          <cell r="D663">
            <v>12957933</v>
          </cell>
        </row>
        <row r="665">
          <cell r="A665" t="str">
            <v>Rent</v>
          </cell>
          <cell r="D665">
            <v>15926267.24</v>
          </cell>
        </row>
        <row r="666">
          <cell r="A666" t="str">
            <v>Repairs and Maintenance:</v>
          </cell>
        </row>
        <row r="667">
          <cell r="A667" t="str">
            <v>- Buildings</v>
          </cell>
          <cell r="D667">
            <v>5363222.6399999997</v>
          </cell>
        </row>
        <row r="668">
          <cell r="A668" t="str">
            <v xml:space="preserve">- Plant and Machinery </v>
          </cell>
          <cell r="D668">
            <v>11711088.52</v>
          </cell>
        </row>
        <row r="669">
          <cell r="A669" t="str">
            <v>-Other Assets</v>
          </cell>
          <cell r="D669">
            <v>3963988.48</v>
          </cell>
        </row>
        <row r="671">
          <cell r="A671" t="str">
            <v>Salaries, Wages and Bonus</v>
          </cell>
          <cell r="D671">
            <v>124049735.94</v>
          </cell>
        </row>
        <row r="673">
          <cell r="A673" t="str">
            <v>Contribution to Provident Fund and Other Funds</v>
          </cell>
          <cell r="D673">
            <v>14265147.9</v>
          </cell>
        </row>
        <row r="675">
          <cell r="A675" t="str">
            <v>Contribution To Gratuity Fund</v>
          </cell>
          <cell r="D675">
            <v>14076535.84</v>
          </cell>
        </row>
        <row r="677">
          <cell r="A677" t="str">
            <v>Workmen and Staff Welfare Expenses</v>
          </cell>
          <cell r="D677">
            <v>28789179.879999999</v>
          </cell>
        </row>
        <row r="679">
          <cell r="A679" t="str">
            <v>Insurance</v>
          </cell>
          <cell r="D679">
            <v>40813955.270000003</v>
          </cell>
        </row>
        <row r="681">
          <cell r="A681" t="str">
            <v>Rates and Taxes</v>
          </cell>
          <cell r="D681">
            <v>56160235.869999997</v>
          </cell>
        </row>
        <row r="683">
          <cell r="A683" t="str">
            <v xml:space="preserve">Miscellaneous Expenses </v>
          </cell>
          <cell r="D683">
            <v>329244578.82999998</v>
          </cell>
        </row>
        <row r="684">
          <cell r="A684" t="str">
            <v>[Includes Exchange Fluctuation Profit/(Loss) Rs.0.22 lacs (Rs.1.05 crore)]</v>
          </cell>
        </row>
        <row r="685">
          <cell r="A685" t="str">
            <v>Legal and Professional Charges</v>
          </cell>
          <cell r="D685">
            <v>554105</v>
          </cell>
        </row>
        <row r="687">
          <cell r="A687" t="str">
            <v>Loss on sale of assets</v>
          </cell>
          <cell r="D687">
            <v>681995.51</v>
          </cell>
        </row>
        <row r="689">
          <cell r="A689" t="str">
            <v>Bad Debts</v>
          </cell>
          <cell r="D689">
            <v>860216.46</v>
          </cell>
        </row>
        <row r="691">
          <cell r="A691" t="str">
            <v>Provision for Doubtful Debts</v>
          </cell>
          <cell r="D691">
            <v>123311620.01000001</v>
          </cell>
        </row>
        <row r="692">
          <cell r="D692">
            <v>11645468996.459999</v>
          </cell>
        </row>
        <row r="694">
          <cell r="A694" t="str">
            <v>RELIANCE ENERGY LIMITED</v>
          </cell>
        </row>
        <row r="695">
          <cell r="A695" t="str">
            <v xml:space="preserve">SCHEDULES ANNEXED TO AND FORMING PART OF THE ACCOUNTS                            </v>
          </cell>
        </row>
        <row r="698">
          <cell r="A698" t="str">
            <v>SCHEDULE 14 - INTEREST AND FINANCE CHARGES</v>
          </cell>
        </row>
        <row r="699">
          <cell r="A699" t="str">
            <v>Interest and Financing Charges on:</v>
          </cell>
        </row>
        <row r="700">
          <cell r="A700" t="str">
            <v xml:space="preserve">    Debentures</v>
          </cell>
          <cell r="D700">
            <v>436040000</v>
          </cell>
        </row>
        <row r="702">
          <cell r="A702" t="str">
            <v xml:space="preserve">    Term Loans</v>
          </cell>
          <cell r="D702">
            <v>383532240.56999999</v>
          </cell>
        </row>
        <row r="704">
          <cell r="A704" t="str">
            <v xml:space="preserve">    Working capital and other borrowings</v>
          </cell>
          <cell r="D704">
            <v>21172993.329999998</v>
          </cell>
        </row>
        <row r="706">
          <cell r="A706" t="str">
            <v xml:space="preserve">    Security Deposits from Consumers</v>
          </cell>
          <cell r="D706">
            <v>95066785.670000002</v>
          </cell>
        </row>
        <row r="708">
          <cell r="A708" t="str">
            <v xml:space="preserve">    Others</v>
          </cell>
          <cell r="D708">
            <v>1619452</v>
          </cell>
        </row>
        <row r="710">
          <cell r="A710" t="str">
            <v xml:space="preserve">Other finance Charges </v>
          </cell>
          <cell r="D710">
            <v>410733789.54000002</v>
          </cell>
        </row>
        <row r="711">
          <cell r="D711">
            <v>1348165261.1099999</v>
          </cell>
        </row>
        <row r="713">
          <cell r="A713" t="str">
            <v xml:space="preserve">SCHEDULE 15 - STATUTORY RESERVES AND OTHER APPROPRIATIONS </v>
          </cell>
        </row>
        <row r="715">
          <cell r="A715" t="str">
            <v>Contingencies Reserve</v>
          </cell>
          <cell r="D715">
            <v>172140258</v>
          </cell>
        </row>
        <row r="716">
          <cell r="D716">
            <v>172140258</v>
          </cell>
        </row>
        <row r="723">
          <cell r="A723" t="str">
            <v>SCHEDULE 16 - EARNINGS PER EQUITY SHARE</v>
          </cell>
        </row>
        <row r="725">
          <cell r="A725" t="str">
            <v>I  Profit for Basic and Diluted Earning per Share</v>
          </cell>
        </row>
        <row r="727">
          <cell r="A727" t="str">
            <v>Net Profit (for Basic) (a)</v>
          </cell>
          <cell r="D727">
            <v>5202850504.0199966</v>
          </cell>
        </row>
        <row r="728">
          <cell r="A728" t="str">
            <v>Adjustment</v>
          </cell>
        </row>
        <row r="729">
          <cell r="A729" t="str">
            <v>Add: Interest  on Foreign Currency Convertible Bonds (FCCB) (net of tax)</v>
          </cell>
          <cell r="D729">
            <v>2366425.6564624999</v>
          </cell>
        </row>
        <row r="730">
          <cell r="A730" t="str">
            <v>Add: Redemption Redemption on the Foreign Currency        Convertible Bonds (FCCB) (net of tax)</v>
          </cell>
          <cell r="D730">
            <v>154251399.92471251</v>
          </cell>
        </row>
        <row r="732">
          <cell r="A732" t="str">
            <v>Net Profit (for Diluted) (b)</v>
          </cell>
          <cell r="D732">
            <v>5359468329.6011715</v>
          </cell>
        </row>
        <row r="734">
          <cell r="A734" t="str">
            <v>II Weighted average number of Equity Shares</v>
          </cell>
        </row>
        <row r="736">
          <cell r="A736" t="str">
            <v>For Basic Earnings per share ( c)</v>
          </cell>
          <cell r="D736">
            <v>185385580</v>
          </cell>
        </row>
        <row r="737">
          <cell r="A737" t="str">
            <v xml:space="preserve">   Add:Adjustment for conversion /Issue of shares/Warrants</v>
          </cell>
          <cell r="D737">
            <v>19280717</v>
          </cell>
        </row>
        <row r="738">
          <cell r="A738" t="str">
            <v xml:space="preserve">   Add:Adjustment for allotment pending against Application money</v>
          </cell>
          <cell r="D738">
            <v>525</v>
          </cell>
        </row>
        <row r="739">
          <cell r="A739" t="str">
            <v>For Diluted Earnings per share (d)</v>
          </cell>
          <cell r="D739">
            <v>204666822</v>
          </cell>
        </row>
        <row r="741">
          <cell r="A741" t="str">
            <v>III Earnings per share (Weighted Average)</v>
          </cell>
        </row>
        <row r="742">
          <cell r="A742" t="str">
            <v>Basic (a/c)</v>
          </cell>
          <cell r="D742">
            <v>28.065022662604054</v>
          </cell>
        </row>
        <row r="744">
          <cell r="A744" t="str">
            <v>Diluted (b/d)</v>
          </cell>
          <cell r="D744">
            <v>26.186307469029696</v>
          </cell>
        </row>
      </sheetData>
      <sheetData sheetId="31"/>
      <sheetData sheetId="32"/>
      <sheetData sheetId="33"/>
      <sheetData sheetId="34"/>
      <sheetData sheetId="35"/>
      <sheetData sheetId="36"/>
      <sheetData sheetId="37"/>
      <sheetData sheetId="38" refreshError="1"/>
      <sheetData sheetId="39" refreshError="1"/>
      <sheetData sheetId="40" refreshError="1"/>
      <sheetData sheetId="41" refreshError="1"/>
      <sheetData sheetId="4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Residual Maturity_RTL"/>
      <sheetName val="Assumptions"/>
      <sheetName val="Working"/>
      <sheetName val="Financial"/>
      <sheetName val="DSCR"/>
      <sheetName val="TPCL_Level"/>
      <sheetName val="Presentation"/>
      <sheetName val="Coal_Inc"/>
      <sheetName val="Indices"/>
      <sheetName val="Domestic Coal"/>
      <sheetName val="Debt Schedule"/>
      <sheetName val="Dep&amp;WC Schedule"/>
      <sheetName val="Tax Sheet"/>
      <sheetName val="CERC Esc. rates"/>
      <sheetName val="Sheet1 (2)"/>
      <sheetName val="Hist_IndAS"/>
      <sheetName val="Historical_FS"/>
      <sheetName val="Sheet1"/>
      <sheetName val="Historical Analysis"/>
      <sheetName val="Coal SPV Debt Details"/>
      <sheetName val="Calculation"/>
      <sheetName val="Residual Maturity_ECB"/>
      <sheetName val="Assumption_Basis"/>
      <sheetName val="Residual Maturity_SPV_New"/>
      <sheetName val="Residual Maturity_SPV_Old"/>
      <sheetName val="Sheet2"/>
    </sheetNames>
    <sheetDataSet>
      <sheetData sheetId="0">
        <row r="34">
          <cell r="C34">
            <v>9435.6541581280981</v>
          </cell>
        </row>
        <row r="38">
          <cell r="D38">
            <v>64.849999999999994</v>
          </cell>
        </row>
      </sheetData>
      <sheetData sheetId="1" refreshError="1"/>
      <sheetData sheetId="2">
        <row r="12">
          <cell r="D12">
            <v>41355</v>
          </cell>
        </row>
        <row r="40">
          <cell r="C40">
            <v>7.8600000000000003E-2</v>
          </cell>
        </row>
        <row r="44">
          <cell r="C44">
            <v>0.92</v>
          </cell>
        </row>
        <row r="45">
          <cell r="C45">
            <v>0.9</v>
          </cell>
        </row>
        <row r="58">
          <cell r="D58">
            <v>4.24E-2</v>
          </cell>
        </row>
        <row r="59">
          <cell r="D59">
            <v>2.18E-2</v>
          </cell>
        </row>
        <row r="60">
          <cell r="D60">
            <v>0</v>
          </cell>
        </row>
        <row r="61">
          <cell r="D61">
            <v>4.24E-2</v>
          </cell>
        </row>
        <row r="67">
          <cell r="E67">
            <v>0</v>
          </cell>
        </row>
        <row r="92">
          <cell r="C92">
            <v>0.8</v>
          </cell>
          <cell r="D92">
            <v>0</v>
          </cell>
        </row>
        <row r="241">
          <cell r="C241">
            <v>0</v>
          </cell>
        </row>
        <row r="333">
          <cell r="D333">
            <v>0.15</v>
          </cell>
        </row>
      </sheetData>
      <sheetData sheetId="3" refreshError="1"/>
      <sheetData sheetId="4" refreshError="1"/>
      <sheetData sheetId="5" refreshError="1"/>
      <sheetData sheetId="6" refreshError="1"/>
      <sheetData sheetId="7" refreshError="1"/>
      <sheetData sheetId="8" refreshError="1"/>
      <sheetData sheetId="9">
        <row r="171">
          <cell r="B171">
            <v>10000000</v>
          </cell>
        </row>
        <row r="172">
          <cell r="B172">
            <v>1000000</v>
          </cell>
        </row>
        <row r="173">
          <cell r="B173">
            <v>24</v>
          </cell>
        </row>
      </sheetData>
      <sheetData sheetId="10" refreshError="1"/>
      <sheetData sheetId="11" refreshError="1"/>
      <sheetData sheetId="12" refreshError="1"/>
      <sheetData sheetId="13" refreshError="1"/>
      <sheetData sheetId="14">
        <row r="30">
          <cell r="I30">
            <v>149.57653631305359</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nit Rate"/>
      <sheetName val="160MVA+2FB"/>
      <sheetName val="160MVA+1FB"/>
      <sheetName val="160MVA Addl"/>
      <sheetName val="220KV FB"/>
      <sheetName val="315MVA Addl"/>
      <sheetName val="40MVA+2FB"/>
      <sheetName val="20MVA+2FB"/>
      <sheetName val="40MVA+1FB"/>
      <sheetName val="132FB"/>
      <sheetName val="40to63"/>
      <sheetName val="20to40"/>
      <sheetName val="Addl.40"/>
      <sheetName val="Addl.20"/>
      <sheetName val="SS-Cost"/>
      <sheetName val="Addl.63 (2)"/>
      <sheetName val="Addl_40"/>
      <sheetName val="Unit_Rate"/>
      <sheetName val="160MVA_Addl"/>
      <sheetName val="220KV_FB"/>
      <sheetName val="315MVA_Addl"/>
      <sheetName val="Addl_401"/>
      <sheetName val="Addl_20"/>
      <sheetName val="Addl_63_(2)"/>
      <sheetName val="A 3_7"/>
      <sheetName val="04REL"/>
      <sheetName val="data"/>
      <sheetName val="Data base Feb 09"/>
      <sheetName val="grid"/>
      <sheetName val="132kv DCDS"/>
      <sheetName val=""/>
      <sheetName val="PACK (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38">
          <cell r="A38" t="str">
            <v xml:space="preserve">ESTIMATE FOR INSTALLATION OF ADDITIONAL 1X40MVA 132/33KV TRANSFORMER AT EXISTING EHV SUBSTATION </v>
          </cell>
        </row>
        <row r="39">
          <cell r="A39" t="str">
            <v>ESTIMATE FOR INSTALLATION OF ADDITIONAL 1X40MVA 132/33KV TRANSFORMER AT EXISTING EHV SUBSTATION</v>
          </cell>
        </row>
        <row r="40">
          <cell r="A40" t="str">
            <v>SCHEDULE</v>
          </cell>
        </row>
        <row r="41">
          <cell r="A41" t="str">
            <v>SCHEDULE</v>
          </cell>
        </row>
        <row r="42">
          <cell r="A42" t="str">
            <v>TOTAL NO. OF LOCATIONS</v>
          </cell>
          <cell r="B42">
            <v>0</v>
          </cell>
          <cell r="C42">
            <v>1</v>
          </cell>
        </row>
        <row r="43">
          <cell r="C43">
            <v>1</v>
          </cell>
        </row>
        <row r="44">
          <cell r="A44" t="str">
            <v>SNO</v>
          </cell>
          <cell r="B44" t="str">
            <v>PARTICULARS</v>
          </cell>
          <cell r="C44" t="str">
            <v>Quantity</v>
          </cell>
          <cell r="D44" t="str">
            <v>EX-W Rate</v>
          </cell>
          <cell r="E44" t="str">
            <v>EX-W Amount</v>
          </cell>
          <cell r="F44" t="str">
            <v>Other Rate</v>
          </cell>
          <cell r="G44" t="str">
            <v>Other Amount</v>
          </cell>
          <cell r="H44" t="str">
            <v>Total Rate</v>
          </cell>
          <cell r="I44" t="str">
            <v>Total Amount</v>
          </cell>
        </row>
        <row r="45">
          <cell r="A45" t="str">
            <v>SNO</v>
          </cell>
          <cell r="B45" t="str">
            <v>PARTICULARS</v>
          </cell>
          <cell r="C45" t="str">
            <v>Quantity</v>
          </cell>
          <cell r="D45" t="str">
            <v>EX-W Rate</v>
          </cell>
          <cell r="E45" t="str">
            <v>EX-W Amount</v>
          </cell>
          <cell r="F45" t="str">
            <v>Other Rate</v>
          </cell>
          <cell r="G45" t="str">
            <v>Other Amount</v>
          </cell>
          <cell r="H45" t="str">
            <v>Total Rate</v>
          </cell>
          <cell r="I45" t="str">
            <v>Total Amount</v>
          </cell>
        </row>
        <row r="46">
          <cell r="A46" t="str">
            <v>(A)</v>
          </cell>
          <cell r="B46" t="str">
            <v>220KV EQUIPMENTS</v>
          </cell>
        </row>
        <row r="47">
          <cell r="A47" t="str">
            <v>(A)</v>
          </cell>
          <cell r="B47" t="str">
            <v>220KV EQUIPMENTS</v>
          </cell>
        </row>
        <row r="48">
          <cell r="A48">
            <v>1</v>
          </cell>
          <cell r="B48" t="str">
            <v>Circuit Breaker</v>
          </cell>
          <cell r="C48">
            <v>0</v>
          </cell>
          <cell r="D48">
            <v>13.429399999999999</v>
          </cell>
          <cell r="E48">
            <v>0</v>
          </cell>
          <cell r="F48">
            <v>1.0102</v>
          </cell>
          <cell r="G48">
            <v>0</v>
          </cell>
          <cell r="H48">
            <v>14.439599999999999</v>
          </cell>
          <cell r="I48">
            <v>0</v>
          </cell>
        </row>
        <row r="49">
          <cell r="A49">
            <v>2</v>
          </cell>
          <cell r="B49" t="str">
            <v>Current Transformer</v>
          </cell>
          <cell r="C49">
            <v>0</v>
          </cell>
          <cell r="D49">
            <v>1.3</v>
          </cell>
          <cell r="E49">
            <v>0</v>
          </cell>
          <cell r="F49">
            <v>9.1999999999999998E-2</v>
          </cell>
          <cell r="G49">
            <v>0</v>
          </cell>
          <cell r="H49">
            <v>1.3920000000000001</v>
          </cell>
          <cell r="I49">
            <v>0</v>
          </cell>
        </row>
        <row r="50">
          <cell r="A50">
            <v>3</v>
          </cell>
          <cell r="B50" t="str">
            <v>Isolator (with E/S)</v>
          </cell>
          <cell r="C50">
            <v>0</v>
          </cell>
          <cell r="D50">
            <v>0.50570000000000004</v>
          </cell>
          <cell r="E50">
            <v>0</v>
          </cell>
          <cell r="F50">
            <v>3.2899999999999999E-2</v>
          </cell>
          <cell r="G50">
            <v>0</v>
          </cell>
          <cell r="H50">
            <v>0.53860000000000008</v>
          </cell>
          <cell r="I50">
            <v>0</v>
          </cell>
        </row>
        <row r="51">
          <cell r="A51">
            <v>4</v>
          </cell>
          <cell r="B51" t="str">
            <v>Isolator (without E/S)</v>
          </cell>
          <cell r="C51">
            <v>0</v>
          </cell>
          <cell r="D51">
            <v>0.50570000000000004</v>
          </cell>
          <cell r="E51">
            <v>0</v>
          </cell>
          <cell r="F51">
            <v>3.2899999999999999E-2</v>
          </cell>
          <cell r="G51">
            <v>0</v>
          </cell>
          <cell r="H51">
            <v>0.53860000000000008</v>
          </cell>
          <cell r="I51">
            <v>0</v>
          </cell>
        </row>
        <row r="52">
          <cell r="A52">
            <v>5</v>
          </cell>
          <cell r="B52" t="str">
            <v>LA</v>
          </cell>
          <cell r="C52">
            <v>0</v>
          </cell>
          <cell r="D52">
            <v>0.4234</v>
          </cell>
          <cell r="E52">
            <v>0</v>
          </cell>
          <cell r="F52">
            <v>2.6100000000000002E-2</v>
          </cell>
          <cell r="G52">
            <v>0</v>
          </cell>
          <cell r="H52">
            <v>0.44950000000000001</v>
          </cell>
          <cell r="I52">
            <v>0</v>
          </cell>
        </row>
        <row r="53">
          <cell r="A53">
            <v>6</v>
          </cell>
          <cell r="B53" t="str">
            <v>PI / Solid Core Insulators</v>
          </cell>
          <cell r="C53">
            <v>0</v>
          </cell>
          <cell r="D53">
            <v>0.14399999999999999</v>
          </cell>
          <cell r="E53">
            <v>0</v>
          </cell>
          <cell r="F53">
            <v>9.7999999999999997E-3</v>
          </cell>
          <cell r="G53">
            <v>0</v>
          </cell>
          <cell r="H53">
            <v>0.15379999999999999</v>
          </cell>
          <cell r="I53">
            <v>0</v>
          </cell>
        </row>
        <row r="54">
          <cell r="A54">
            <v>7</v>
          </cell>
          <cell r="B54" t="str">
            <v>C&amp;R Panel(For feeder)</v>
          </cell>
          <cell r="C54">
            <v>0</v>
          </cell>
          <cell r="D54">
            <v>4.5674999999999999</v>
          </cell>
          <cell r="E54">
            <v>0</v>
          </cell>
          <cell r="F54">
            <v>9.1399999999999995E-2</v>
          </cell>
          <cell r="G54">
            <v>0</v>
          </cell>
          <cell r="H54">
            <v>4.6589</v>
          </cell>
          <cell r="I54">
            <v>0</v>
          </cell>
        </row>
        <row r="55">
          <cell r="A55">
            <v>8</v>
          </cell>
          <cell r="B55" t="str">
            <v>C&amp;R Panel (for transformer)</v>
          </cell>
          <cell r="C55">
            <v>0</v>
          </cell>
          <cell r="D55">
            <v>4.5674999999999999</v>
          </cell>
          <cell r="E55">
            <v>0</v>
          </cell>
          <cell r="F55">
            <v>9.1399999999999995E-2</v>
          </cell>
          <cell r="G55">
            <v>0</v>
          </cell>
          <cell r="H55">
            <v>4.6589</v>
          </cell>
          <cell r="I55">
            <v>0</v>
          </cell>
        </row>
        <row r="56">
          <cell r="A56">
            <v>9</v>
          </cell>
          <cell r="B56" t="str">
            <v>C&amp;R Panel (Bus coup./Bus tie)</v>
          </cell>
          <cell r="C56">
            <v>0</v>
          </cell>
          <cell r="D56">
            <v>4.5674999999999999</v>
          </cell>
          <cell r="E56">
            <v>0</v>
          </cell>
          <cell r="F56">
            <v>9.1399999999999995E-2</v>
          </cell>
          <cell r="G56">
            <v>0</v>
          </cell>
          <cell r="H56">
            <v>4.6589</v>
          </cell>
          <cell r="I56">
            <v>0</v>
          </cell>
        </row>
        <row r="57">
          <cell r="A57">
            <v>10</v>
          </cell>
          <cell r="B57" t="str">
            <v>Synchroscope</v>
          </cell>
          <cell r="C57">
            <v>0</v>
          </cell>
          <cell r="D57">
            <v>0</v>
          </cell>
          <cell r="E57">
            <v>0</v>
          </cell>
          <cell r="F57">
            <v>1.5</v>
          </cell>
          <cell r="G57">
            <v>0</v>
          </cell>
          <cell r="H57">
            <v>1.5</v>
          </cell>
          <cell r="I57">
            <v>0</v>
          </cell>
        </row>
        <row r="58">
          <cell r="A58">
            <v>11</v>
          </cell>
          <cell r="B58" t="str">
            <v>PT</v>
          </cell>
          <cell r="C58">
            <v>0</v>
          </cell>
          <cell r="D58">
            <v>1.5</v>
          </cell>
          <cell r="E58">
            <v>0</v>
          </cell>
          <cell r="F58">
            <v>0.1</v>
          </cell>
          <cell r="G58">
            <v>0</v>
          </cell>
          <cell r="H58">
            <v>1.6</v>
          </cell>
          <cell r="I58">
            <v>0</v>
          </cell>
        </row>
        <row r="59">
          <cell r="A59">
            <v>12</v>
          </cell>
          <cell r="B59" t="str">
            <v>Suspension/Tension String with H/W</v>
          </cell>
          <cell r="C59">
            <v>0</v>
          </cell>
          <cell r="D59">
            <v>6.0785000000000006E-2</v>
          </cell>
          <cell r="E59">
            <v>0</v>
          </cell>
          <cell r="F59">
            <v>6.0000000000000001E-3</v>
          </cell>
          <cell r="G59">
            <v>0</v>
          </cell>
          <cell r="H59">
            <v>6.6785000000000011E-2</v>
          </cell>
          <cell r="I59">
            <v>0</v>
          </cell>
        </row>
        <row r="60">
          <cell r="A60">
            <v>13</v>
          </cell>
          <cell r="B60" t="str">
            <v>Double Tension String with H/W</v>
          </cell>
          <cell r="C60">
            <v>0</v>
          </cell>
          <cell r="D60">
            <v>0.11468500000000001</v>
          </cell>
          <cell r="E60">
            <v>0</v>
          </cell>
          <cell r="F60">
            <v>1.1599999999999999E-2</v>
          </cell>
          <cell r="G60">
            <v>0</v>
          </cell>
          <cell r="H60">
            <v>0.12628500000000001</v>
          </cell>
          <cell r="I60">
            <v>0</v>
          </cell>
        </row>
        <row r="61">
          <cell r="A61">
            <v>13</v>
          </cell>
          <cell r="B61" t="str">
            <v>Double Tension String with H/W</v>
          </cell>
          <cell r="C61">
            <v>0</v>
          </cell>
          <cell r="D61">
            <v>0.114685</v>
          </cell>
          <cell r="E61">
            <v>0</v>
          </cell>
          <cell r="F61">
            <v>1.1599999999999999E-2</v>
          </cell>
          <cell r="G61">
            <v>0</v>
          </cell>
          <cell r="H61">
            <v>0.12628500000000001</v>
          </cell>
          <cell r="I61">
            <v>0</v>
          </cell>
        </row>
        <row r="62">
          <cell r="B62" t="str">
            <v>SUB TOTAL (A)</v>
          </cell>
          <cell r="C62">
            <v>0</v>
          </cell>
          <cell r="D62">
            <v>0</v>
          </cell>
          <cell r="E62">
            <v>0</v>
          </cell>
          <cell r="F62">
            <v>0</v>
          </cell>
          <cell r="G62">
            <v>0</v>
          </cell>
          <cell r="H62">
            <v>0</v>
          </cell>
          <cell r="I62">
            <v>0</v>
          </cell>
        </row>
        <row r="63">
          <cell r="I63">
            <v>0</v>
          </cell>
        </row>
        <row r="64">
          <cell r="A64" t="str">
            <v>(B)</v>
          </cell>
          <cell r="B64" t="str">
            <v>132KV EQUIPMENTS</v>
          </cell>
        </row>
        <row r="65">
          <cell r="A65" t="str">
            <v>(B)</v>
          </cell>
          <cell r="B65" t="str">
            <v>132KV EQUIPMENTS</v>
          </cell>
        </row>
        <row r="66">
          <cell r="A66">
            <v>1</v>
          </cell>
          <cell r="B66" t="str">
            <v>Circuit Breaker</v>
          </cell>
          <cell r="C66">
            <v>1</v>
          </cell>
          <cell r="D66">
            <v>6.4887000000000015</v>
          </cell>
          <cell r="E66">
            <v>6.4887000000000015</v>
          </cell>
          <cell r="F66">
            <v>0.57534999999999992</v>
          </cell>
          <cell r="G66">
            <v>0.57534999999999992</v>
          </cell>
          <cell r="H66">
            <v>7.0640500000000017</v>
          </cell>
          <cell r="I66">
            <v>7.0640500000000017</v>
          </cell>
        </row>
        <row r="67">
          <cell r="A67">
            <v>2</v>
          </cell>
          <cell r="B67" t="str">
            <v>CT</v>
          </cell>
          <cell r="C67">
            <v>3</v>
          </cell>
          <cell r="D67">
            <v>0.6766871508379888</v>
          </cell>
          <cell r="E67">
            <v>2.0300614525139666</v>
          </cell>
          <cell r="F67">
            <v>4.9566480446927373E-2</v>
          </cell>
          <cell r="G67">
            <v>0.14869944134078211</v>
          </cell>
          <cell r="H67">
            <v>0.72625363128491616</v>
          </cell>
          <cell r="I67">
            <v>2.1787608938547489</v>
          </cell>
        </row>
        <row r="68">
          <cell r="A68">
            <v>3</v>
          </cell>
          <cell r="B68" t="str">
            <v xml:space="preserve">Isolator  with E/S </v>
          </cell>
          <cell r="C68">
            <v>0</v>
          </cell>
          <cell r="D68">
            <v>0.32090000000000002</v>
          </cell>
          <cell r="E68">
            <v>0</v>
          </cell>
          <cell r="F68">
            <v>2.4400000000000002E-2</v>
          </cell>
          <cell r="G68">
            <v>0</v>
          </cell>
          <cell r="H68">
            <v>0.3453</v>
          </cell>
          <cell r="I68">
            <v>0</v>
          </cell>
        </row>
        <row r="69">
          <cell r="A69">
            <v>4</v>
          </cell>
          <cell r="B69" t="str">
            <v>Isolator without E/S</v>
          </cell>
          <cell r="C69">
            <v>3</v>
          </cell>
          <cell r="D69">
            <v>0.32090000000000002</v>
          </cell>
          <cell r="E69">
            <v>0.96270000000000011</v>
          </cell>
          <cell r="F69">
            <v>2.4400000000000002E-2</v>
          </cell>
          <cell r="G69">
            <v>7.3200000000000001E-2</v>
          </cell>
          <cell r="H69">
            <v>0.3453</v>
          </cell>
          <cell r="I69">
            <v>1.0359</v>
          </cell>
        </row>
        <row r="70">
          <cell r="A70">
            <v>5</v>
          </cell>
          <cell r="B70" t="str">
            <v>PT</v>
          </cell>
          <cell r="C70">
            <v>0</v>
          </cell>
          <cell r="D70">
            <v>0.65</v>
          </cell>
          <cell r="E70">
            <v>0</v>
          </cell>
          <cell r="F70">
            <v>5.6000000000000001E-2</v>
          </cell>
          <cell r="G70">
            <v>0</v>
          </cell>
          <cell r="H70">
            <v>0.70600000000000007</v>
          </cell>
          <cell r="I70">
            <v>0</v>
          </cell>
        </row>
        <row r="71">
          <cell r="A71">
            <v>6</v>
          </cell>
          <cell r="B71" t="str">
            <v>LA</v>
          </cell>
          <cell r="C71">
            <v>3</v>
          </cell>
          <cell r="D71">
            <v>0.2258</v>
          </cell>
          <cell r="E71">
            <v>0.6774</v>
          </cell>
          <cell r="F71">
            <v>1.4200000000000001E-2</v>
          </cell>
          <cell r="G71">
            <v>4.2599999999999999E-2</v>
          </cell>
          <cell r="H71">
            <v>0.24</v>
          </cell>
          <cell r="I71">
            <v>0.72</v>
          </cell>
        </row>
        <row r="72">
          <cell r="A72">
            <v>7</v>
          </cell>
          <cell r="B72" t="str">
            <v>C&amp;R Panel (for 220/132KV Xmer)</v>
          </cell>
          <cell r="C72">
            <v>0</v>
          </cell>
          <cell r="D72">
            <v>4.9398999999999997</v>
          </cell>
          <cell r="E72">
            <v>0</v>
          </cell>
          <cell r="F72">
            <v>0.32175000000000004</v>
          </cell>
          <cell r="G72">
            <v>0</v>
          </cell>
          <cell r="H72">
            <v>5.2616499999999995</v>
          </cell>
          <cell r="I72">
            <v>0</v>
          </cell>
        </row>
        <row r="73">
          <cell r="A73">
            <v>8</v>
          </cell>
          <cell r="B73" t="str">
            <v>C&amp;R Panel (for 132/33KV Xmer)</v>
          </cell>
          <cell r="C73">
            <v>1</v>
          </cell>
          <cell r="D73">
            <v>4.9398999999999997</v>
          </cell>
          <cell r="E73">
            <v>4.9398999999999997</v>
          </cell>
          <cell r="F73">
            <v>0.32175000000000004</v>
          </cell>
          <cell r="G73">
            <v>0.32175000000000004</v>
          </cell>
          <cell r="H73">
            <v>5.2616499999999995</v>
          </cell>
          <cell r="I73">
            <v>5.2616499999999995</v>
          </cell>
        </row>
        <row r="74">
          <cell r="A74">
            <v>9</v>
          </cell>
          <cell r="B74" t="str">
            <v>C&amp;R Panel (for Feeder)</v>
          </cell>
          <cell r="C74">
            <v>0</v>
          </cell>
          <cell r="D74">
            <v>4.9398999999999997</v>
          </cell>
          <cell r="E74">
            <v>0</v>
          </cell>
          <cell r="F74">
            <v>0.32175000000000004</v>
          </cell>
          <cell r="G74">
            <v>0</v>
          </cell>
          <cell r="H74">
            <v>5.2616499999999995</v>
          </cell>
          <cell r="I74">
            <v>0</v>
          </cell>
        </row>
        <row r="75">
          <cell r="A75">
            <v>10</v>
          </cell>
          <cell r="B75" t="str">
            <v>C&amp;R Panel (for Bus coupler)</v>
          </cell>
          <cell r="C75">
            <v>0</v>
          </cell>
          <cell r="D75">
            <v>4.9398999999999997</v>
          </cell>
          <cell r="E75">
            <v>0</v>
          </cell>
          <cell r="F75">
            <v>0.32175000000000004</v>
          </cell>
          <cell r="G75">
            <v>0</v>
          </cell>
          <cell r="H75">
            <v>5.2616499999999995</v>
          </cell>
          <cell r="I75">
            <v>0</v>
          </cell>
        </row>
        <row r="76">
          <cell r="A76">
            <v>11</v>
          </cell>
          <cell r="B76" t="str">
            <v>PI/Solid Core Insulators</v>
          </cell>
          <cell r="C76">
            <v>36</v>
          </cell>
          <cell r="D76">
            <v>7.2499999999999995E-2</v>
          </cell>
          <cell r="E76">
            <v>2.61</v>
          </cell>
          <cell r="F76">
            <v>1.4E-2</v>
          </cell>
          <cell r="G76">
            <v>0.504</v>
          </cell>
          <cell r="H76">
            <v>8.6499999999999994E-2</v>
          </cell>
          <cell r="I76">
            <v>3.1139999999999999</v>
          </cell>
        </row>
        <row r="77">
          <cell r="A77">
            <v>12</v>
          </cell>
          <cell r="B77" t="str">
            <v>Suspension &amp; Tension String with H/W</v>
          </cell>
          <cell r="C77">
            <v>20</v>
          </cell>
          <cell r="D77">
            <v>3.6319999999999998E-2</v>
          </cell>
          <cell r="E77">
            <v>0.72639999999999993</v>
          </cell>
          <cell r="F77">
            <v>3.9924999999999995E-3</v>
          </cell>
          <cell r="G77">
            <v>7.984999999999999E-2</v>
          </cell>
          <cell r="H77">
            <v>4.0312500000000001E-2</v>
          </cell>
          <cell r="I77">
            <v>0.80624999999999991</v>
          </cell>
        </row>
        <row r="78">
          <cell r="A78">
            <v>13</v>
          </cell>
          <cell r="B78" t="str">
            <v>Double Tension String with H/W</v>
          </cell>
          <cell r="C78">
            <v>8</v>
          </cell>
          <cell r="D78">
            <v>5.9319999999999998E-2</v>
          </cell>
          <cell r="E78">
            <v>0.47455999999999998</v>
          </cell>
          <cell r="F78">
            <v>6.9924999999999987E-3</v>
          </cell>
          <cell r="G78">
            <v>5.593999999999999E-2</v>
          </cell>
          <cell r="H78">
            <v>6.6312499999999996E-2</v>
          </cell>
          <cell r="I78">
            <v>0.53049999999999997</v>
          </cell>
        </row>
        <row r="79">
          <cell r="A79">
            <v>13</v>
          </cell>
          <cell r="B79" t="str">
            <v>Double Tension String with H/W</v>
          </cell>
          <cell r="C79">
            <v>8</v>
          </cell>
          <cell r="D79">
            <v>5.9319999999999998E-2</v>
          </cell>
          <cell r="E79">
            <v>0.47455999999999998</v>
          </cell>
          <cell r="F79">
            <v>6.992E-3</v>
          </cell>
          <cell r="G79">
            <v>5.5939999999999997E-2</v>
          </cell>
          <cell r="H79">
            <v>6.6311999999999996E-2</v>
          </cell>
          <cell r="I79">
            <v>0.53049999999999997</v>
          </cell>
        </row>
        <row r="80">
          <cell r="B80" t="str">
            <v>SUB TOTAL (B)</v>
          </cell>
          <cell r="C80">
            <v>0</v>
          </cell>
          <cell r="D80">
            <v>0</v>
          </cell>
          <cell r="E80">
            <v>18.909721452513967</v>
          </cell>
          <cell r="F80">
            <v>0</v>
          </cell>
          <cell r="G80">
            <v>1.801389441340782</v>
          </cell>
          <cell r="H80">
            <v>0</v>
          </cell>
          <cell r="I80">
            <v>20.711110893854752</v>
          </cell>
        </row>
        <row r="81">
          <cell r="I81">
            <v>20.711110999999999</v>
          </cell>
        </row>
        <row r="82">
          <cell r="A82" t="str">
            <v>(C)</v>
          </cell>
          <cell r="B82" t="str">
            <v>33KV EQUIPMENTS</v>
          </cell>
        </row>
        <row r="83">
          <cell r="A83" t="str">
            <v>(C)</v>
          </cell>
          <cell r="B83" t="str">
            <v>33KV EQUIPMENTS</v>
          </cell>
        </row>
        <row r="84">
          <cell r="A84">
            <v>1</v>
          </cell>
          <cell r="B84" t="str">
            <v>Circuit Breaker</v>
          </cell>
          <cell r="C84">
            <v>1</v>
          </cell>
          <cell r="D84">
            <v>2.3801000000000001</v>
          </cell>
          <cell r="E84">
            <v>2.3801000000000001</v>
          </cell>
          <cell r="F84">
            <v>0.1452</v>
          </cell>
          <cell r="G84">
            <v>0.1452</v>
          </cell>
          <cell r="H84">
            <v>2.5253000000000001</v>
          </cell>
          <cell r="I84">
            <v>2.5253000000000001</v>
          </cell>
        </row>
        <row r="85">
          <cell r="A85">
            <v>2</v>
          </cell>
          <cell r="B85" t="str">
            <v>CT</v>
          </cell>
          <cell r="C85">
            <v>3</v>
          </cell>
          <cell r="D85">
            <v>0.1192</v>
          </cell>
          <cell r="E85">
            <v>0.35760000000000003</v>
          </cell>
          <cell r="F85">
            <v>1.23E-2</v>
          </cell>
          <cell r="G85">
            <v>3.6900000000000002E-2</v>
          </cell>
          <cell r="H85">
            <v>0.13150000000000001</v>
          </cell>
          <cell r="I85">
            <v>0.39450000000000002</v>
          </cell>
        </row>
        <row r="86">
          <cell r="A86">
            <v>3</v>
          </cell>
          <cell r="B86" t="str">
            <v>LA</v>
          </cell>
          <cell r="C86">
            <v>3</v>
          </cell>
          <cell r="D86">
            <v>3.6799999999999999E-2</v>
          </cell>
          <cell r="E86">
            <v>0.1104</v>
          </cell>
          <cell r="F86">
            <v>2.3E-3</v>
          </cell>
          <cell r="G86">
            <v>6.8999999999999999E-3</v>
          </cell>
          <cell r="H86">
            <v>3.9099999999999996E-2</v>
          </cell>
          <cell r="I86">
            <v>0.1173</v>
          </cell>
        </row>
        <row r="87">
          <cell r="A87">
            <v>4</v>
          </cell>
          <cell r="B87" t="str">
            <v>Potential transformer</v>
          </cell>
          <cell r="C87">
            <v>0</v>
          </cell>
          <cell r="D87">
            <v>1.2500000000000001E-2</v>
          </cell>
          <cell r="E87">
            <v>0</v>
          </cell>
          <cell r="F87">
            <v>2E-3</v>
          </cell>
          <cell r="G87">
            <v>0</v>
          </cell>
          <cell r="H87">
            <v>1.4500000000000001E-2</v>
          </cell>
          <cell r="I87">
            <v>0</v>
          </cell>
        </row>
        <row r="88">
          <cell r="A88">
            <v>5</v>
          </cell>
          <cell r="B88" t="str">
            <v>Isolator (with E/S) with insulator</v>
          </cell>
          <cell r="C88">
            <v>0</v>
          </cell>
          <cell r="D88">
            <v>0.10929999999999999</v>
          </cell>
          <cell r="E88">
            <v>0</v>
          </cell>
          <cell r="F88">
            <v>7.4999999999999997E-3</v>
          </cell>
          <cell r="G88">
            <v>0</v>
          </cell>
          <cell r="H88">
            <v>0.11679999999999999</v>
          </cell>
          <cell r="I88">
            <v>0</v>
          </cell>
        </row>
        <row r="89">
          <cell r="A89">
            <v>6</v>
          </cell>
          <cell r="B89" t="str">
            <v>Isolator (without E/S) with insulator</v>
          </cell>
          <cell r="C89">
            <v>2</v>
          </cell>
          <cell r="D89">
            <v>0.10929999999999999</v>
          </cell>
          <cell r="E89">
            <v>0.21859999999999999</v>
          </cell>
          <cell r="F89">
            <v>7.4999999999999997E-3</v>
          </cell>
          <cell r="G89">
            <v>1.4999999999999999E-2</v>
          </cell>
          <cell r="H89">
            <v>0.11679999999999999</v>
          </cell>
          <cell r="I89">
            <v>0.23359999999999997</v>
          </cell>
        </row>
        <row r="90">
          <cell r="A90">
            <v>7</v>
          </cell>
          <cell r="B90" t="str">
            <v>C&amp;R Panel(for transformer)</v>
          </cell>
          <cell r="C90">
            <v>1</v>
          </cell>
          <cell r="D90">
            <v>1.8125</v>
          </cell>
          <cell r="E90">
            <v>1.8125</v>
          </cell>
          <cell r="F90">
            <v>9.4200000000000006E-2</v>
          </cell>
          <cell r="G90">
            <v>9.4200000000000006E-2</v>
          </cell>
          <cell r="H90">
            <v>1.9067000000000001</v>
          </cell>
          <cell r="I90">
            <v>1.9067000000000001</v>
          </cell>
        </row>
        <row r="91">
          <cell r="A91">
            <v>8</v>
          </cell>
          <cell r="B91" t="str">
            <v>C&amp;R Panel (for two feeder circuit)</v>
          </cell>
          <cell r="C91">
            <v>0</v>
          </cell>
          <cell r="D91">
            <v>1.8125</v>
          </cell>
          <cell r="E91">
            <v>0</v>
          </cell>
          <cell r="F91">
            <v>9.4200000000000006E-2</v>
          </cell>
          <cell r="G91">
            <v>0</v>
          </cell>
          <cell r="H91">
            <v>1.9067000000000001</v>
          </cell>
          <cell r="I91">
            <v>0</v>
          </cell>
        </row>
        <row r="92">
          <cell r="A92">
            <v>9</v>
          </cell>
          <cell r="B92" t="str">
            <v>Solid Core Insulators</v>
          </cell>
          <cell r="C92">
            <v>3</v>
          </cell>
          <cell r="D92">
            <v>1.2500000000000001E-2</v>
          </cell>
          <cell r="E92">
            <v>3.7500000000000006E-2</v>
          </cell>
          <cell r="F92">
            <v>2E-3</v>
          </cell>
          <cell r="G92">
            <v>6.0000000000000001E-3</v>
          </cell>
          <cell r="H92">
            <v>1.4500000000000001E-2</v>
          </cell>
          <cell r="I92">
            <v>4.3500000000000004E-2</v>
          </cell>
        </row>
        <row r="93">
          <cell r="A93">
            <v>10</v>
          </cell>
          <cell r="B93" t="str">
            <v>Suspension/Tension String with H/W</v>
          </cell>
          <cell r="C93">
            <v>12</v>
          </cell>
          <cell r="D93">
            <v>5.1900000000000002E-3</v>
          </cell>
          <cell r="E93">
            <v>4.1520000000000001E-2</v>
          </cell>
          <cell r="F93">
            <v>2.4000000000000002E-3</v>
          </cell>
          <cell r="G93">
            <v>1.9200000000000002E-2</v>
          </cell>
          <cell r="H93">
            <v>7.5900000000000004E-3</v>
          </cell>
          <cell r="I93">
            <v>6.0720000000000003E-2</v>
          </cell>
        </row>
        <row r="94">
          <cell r="A94">
            <v>11</v>
          </cell>
          <cell r="B94" t="str">
            <v>Double Tension String with H/W</v>
          </cell>
          <cell r="C94">
            <v>8</v>
          </cell>
          <cell r="D94">
            <v>1.038E-2</v>
          </cell>
          <cell r="E94">
            <v>0.12456</v>
          </cell>
          <cell r="F94">
            <v>4.5999999999999999E-3</v>
          </cell>
          <cell r="G94">
            <v>5.5199999999999999E-2</v>
          </cell>
          <cell r="H94">
            <v>1.498E-2</v>
          </cell>
          <cell r="I94">
            <v>0.17976</v>
          </cell>
        </row>
        <row r="95">
          <cell r="A95">
            <v>11</v>
          </cell>
          <cell r="B95" t="str">
            <v>Double Tension String with H/W</v>
          </cell>
          <cell r="C95">
            <v>8</v>
          </cell>
          <cell r="D95">
            <v>1.038E-2</v>
          </cell>
          <cell r="E95">
            <v>0.12456</v>
          </cell>
          <cell r="F95">
            <v>4.5999999999999999E-3</v>
          </cell>
          <cell r="G95">
            <v>5.5199999999999999E-2</v>
          </cell>
          <cell r="H95">
            <v>1.498E-2</v>
          </cell>
          <cell r="I95">
            <v>0.17976</v>
          </cell>
        </row>
        <row r="96">
          <cell r="B96" t="str">
            <v>SUB TOTAL (C)</v>
          </cell>
          <cell r="C96">
            <v>0</v>
          </cell>
          <cell r="D96">
            <v>0</v>
          </cell>
          <cell r="E96">
            <v>5.0827799999999996</v>
          </cell>
          <cell r="F96">
            <v>0</v>
          </cell>
          <cell r="G96">
            <v>0.37859999999999994</v>
          </cell>
          <cell r="H96">
            <v>0</v>
          </cell>
          <cell r="I96">
            <v>5.4613800000000001</v>
          </cell>
        </row>
        <row r="97">
          <cell r="I97">
            <v>5.4613800000000001</v>
          </cell>
        </row>
        <row r="98">
          <cell r="A98" t="str">
            <v>(D)</v>
          </cell>
          <cell r="B98" t="str">
            <v>TRANSFORMER &amp; ASSOCIATED EQUIP.</v>
          </cell>
        </row>
        <row r="99">
          <cell r="A99" t="str">
            <v>(D)</v>
          </cell>
          <cell r="B99" t="str">
            <v>TRANSFORMER &amp; ASSOCIATED EQUIP.</v>
          </cell>
        </row>
        <row r="100">
          <cell r="A100">
            <v>1</v>
          </cell>
          <cell r="B100" t="str">
            <v>160MVA 220/132KV Xmer(with oil and associated eqip.)</v>
          </cell>
          <cell r="C100">
            <v>0</v>
          </cell>
          <cell r="D100">
            <v>307.5</v>
          </cell>
          <cell r="E100">
            <v>0</v>
          </cell>
          <cell r="F100">
            <v>12.34</v>
          </cell>
          <cell r="G100">
            <v>0</v>
          </cell>
          <cell r="H100">
            <v>319.83999999999997</v>
          </cell>
          <cell r="I100">
            <v>0</v>
          </cell>
        </row>
        <row r="101">
          <cell r="A101">
            <v>2</v>
          </cell>
          <cell r="B101" t="str">
            <v>40MVA 132/33KV Xmer (with oil and associated equip.)</v>
          </cell>
          <cell r="C101">
            <v>1</v>
          </cell>
          <cell r="D101">
            <v>124.35869344262296</v>
          </cell>
          <cell r="E101">
            <v>124.35869344262296</v>
          </cell>
          <cell r="F101">
            <v>8.5145573770491794</v>
          </cell>
          <cell r="G101">
            <v>8.5145573770491794</v>
          </cell>
          <cell r="H101">
            <v>132.87325081967214</v>
          </cell>
          <cell r="I101">
            <v>132.87325081967214</v>
          </cell>
        </row>
        <row r="102">
          <cell r="A102">
            <v>3</v>
          </cell>
          <cell r="B102" t="str">
            <v>Oil filteration Machine(500 Gl.per Hr.)</v>
          </cell>
          <cell r="C102">
            <v>1</v>
          </cell>
          <cell r="D102">
            <v>2.2738</v>
          </cell>
          <cell r="E102">
            <v>2.2738</v>
          </cell>
          <cell r="F102">
            <v>0.30199999999999999</v>
          </cell>
          <cell r="G102">
            <v>0.30199999999999999</v>
          </cell>
          <cell r="H102">
            <v>2.5758000000000001</v>
          </cell>
          <cell r="I102">
            <v>2.5758000000000001</v>
          </cell>
        </row>
        <row r="103">
          <cell r="A103">
            <v>4</v>
          </cell>
          <cell r="B103" t="str">
            <v>Oil Storage Tank (15/20 KL)</v>
          </cell>
          <cell r="C103">
            <v>0</v>
          </cell>
          <cell r="D103">
            <v>0</v>
          </cell>
          <cell r="E103">
            <v>0</v>
          </cell>
          <cell r="F103">
            <v>2</v>
          </cell>
          <cell r="G103">
            <v>0</v>
          </cell>
          <cell r="H103">
            <v>2</v>
          </cell>
          <cell r="I103">
            <v>0</v>
          </cell>
        </row>
        <row r="104">
          <cell r="A104">
            <v>4</v>
          </cell>
          <cell r="B104" t="str">
            <v>Oil Storage Tank (15/20 KL)</v>
          </cell>
          <cell r="C104">
            <v>0</v>
          </cell>
          <cell r="D104">
            <v>0</v>
          </cell>
          <cell r="E104">
            <v>0</v>
          </cell>
          <cell r="F104">
            <v>2</v>
          </cell>
          <cell r="G104">
            <v>0</v>
          </cell>
          <cell r="H104">
            <v>2</v>
          </cell>
          <cell r="I104">
            <v>0</v>
          </cell>
        </row>
        <row r="105">
          <cell r="B105" t="str">
            <v>SUB TOTAL (D)</v>
          </cell>
          <cell r="C105">
            <v>0</v>
          </cell>
          <cell r="D105">
            <v>0</v>
          </cell>
          <cell r="E105">
            <v>126.63249344262296</v>
          </cell>
          <cell r="F105">
            <v>0</v>
          </cell>
          <cell r="G105">
            <v>8.816557377049179</v>
          </cell>
          <cell r="H105">
            <v>0</v>
          </cell>
          <cell r="I105">
            <v>135.44905081967212</v>
          </cell>
        </row>
        <row r="106">
          <cell r="I106">
            <v>135.449051</v>
          </cell>
        </row>
        <row r="107">
          <cell r="A107" t="str">
            <v>(E)</v>
          </cell>
          <cell r="B107" t="str">
            <v xml:space="preserve">220KV &amp;132KV Carrier Comm.Equip.including provision for </v>
          </cell>
        </row>
        <row r="108">
          <cell r="B108" t="str">
            <v>telemetering etc.&amp; sending s/ss reqmnt</v>
          </cell>
        </row>
        <row r="109">
          <cell r="B109" t="str">
            <v>telemetering etc.&amp; sending s/ss reqmnt</v>
          </cell>
        </row>
        <row r="110">
          <cell r="A110">
            <v>1</v>
          </cell>
          <cell r="B110" t="str">
            <v>Carrier cabinet</v>
          </cell>
          <cell r="C110">
            <v>0</v>
          </cell>
          <cell r="D110">
            <v>3.5</v>
          </cell>
          <cell r="E110">
            <v>0</v>
          </cell>
          <cell r="F110">
            <v>3.5709999999999999E-2</v>
          </cell>
          <cell r="G110">
            <v>0</v>
          </cell>
          <cell r="H110">
            <v>3.5357099999999999</v>
          </cell>
          <cell r="I110">
            <v>0</v>
          </cell>
        </row>
        <row r="111">
          <cell r="A111">
            <v>2</v>
          </cell>
          <cell r="B111" t="str">
            <v>Coupling Devices (LMU)</v>
          </cell>
          <cell r="C111">
            <v>0</v>
          </cell>
          <cell r="D111">
            <v>0.8</v>
          </cell>
          <cell r="E111">
            <v>0</v>
          </cell>
          <cell r="F111">
            <v>0</v>
          </cell>
          <cell r="G111">
            <v>0</v>
          </cell>
          <cell r="H111">
            <v>0.8</v>
          </cell>
          <cell r="I111">
            <v>0</v>
          </cell>
        </row>
        <row r="112">
          <cell r="A112">
            <v>3</v>
          </cell>
          <cell r="B112" t="str">
            <v>Protection coupler</v>
          </cell>
          <cell r="C112">
            <v>0</v>
          </cell>
          <cell r="D112">
            <v>1.7</v>
          </cell>
          <cell r="E112">
            <v>0</v>
          </cell>
          <cell r="F112">
            <v>0</v>
          </cell>
          <cell r="G112">
            <v>0</v>
          </cell>
          <cell r="H112">
            <v>1.7</v>
          </cell>
          <cell r="I112">
            <v>0</v>
          </cell>
        </row>
        <row r="113">
          <cell r="A113">
            <v>4</v>
          </cell>
          <cell r="B113" t="str">
            <v>EPAX</v>
          </cell>
          <cell r="C113">
            <v>0</v>
          </cell>
          <cell r="D113">
            <v>2.5</v>
          </cell>
          <cell r="E113">
            <v>0</v>
          </cell>
          <cell r="F113">
            <v>0</v>
          </cell>
          <cell r="G113">
            <v>0</v>
          </cell>
          <cell r="H113">
            <v>2.5</v>
          </cell>
          <cell r="I113">
            <v>0</v>
          </cell>
        </row>
        <row r="114">
          <cell r="A114">
            <v>5</v>
          </cell>
          <cell r="B114" t="str">
            <v>Telephone Sets</v>
          </cell>
          <cell r="C114">
            <v>0</v>
          </cell>
          <cell r="D114">
            <v>0.01</v>
          </cell>
          <cell r="E114">
            <v>0</v>
          </cell>
          <cell r="F114">
            <v>0</v>
          </cell>
          <cell r="G114">
            <v>0</v>
          </cell>
          <cell r="H114">
            <v>0.01</v>
          </cell>
          <cell r="I114">
            <v>0</v>
          </cell>
        </row>
        <row r="115">
          <cell r="A115">
            <v>6</v>
          </cell>
          <cell r="B115" t="str">
            <v>Coxial Cable (KM)</v>
          </cell>
          <cell r="C115">
            <v>0</v>
          </cell>
          <cell r="D115">
            <v>0.8</v>
          </cell>
          <cell r="E115">
            <v>0</v>
          </cell>
          <cell r="F115">
            <v>0</v>
          </cell>
          <cell r="G115">
            <v>0</v>
          </cell>
          <cell r="H115">
            <v>0.8</v>
          </cell>
          <cell r="I115">
            <v>0</v>
          </cell>
        </row>
        <row r="116">
          <cell r="A116">
            <v>7</v>
          </cell>
          <cell r="B116" t="str">
            <v>Telephone Cable</v>
          </cell>
          <cell r="C116">
            <v>0</v>
          </cell>
          <cell r="D116">
            <v>0.25</v>
          </cell>
          <cell r="E116">
            <v>0</v>
          </cell>
          <cell r="F116">
            <v>0</v>
          </cell>
          <cell r="G116">
            <v>0</v>
          </cell>
          <cell r="H116">
            <v>0.25</v>
          </cell>
          <cell r="I116">
            <v>0</v>
          </cell>
        </row>
        <row r="117">
          <cell r="A117">
            <v>8</v>
          </cell>
          <cell r="B117" t="str">
            <v>220kV Wave Trap</v>
          </cell>
          <cell r="C117">
            <v>0</v>
          </cell>
          <cell r="D117">
            <v>1.5</v>
          </cell>
          <cell r="E117">
            <v>0</v>
          </cell>
          <cell r="F117">
            <v>0</v>
          </cell>
          <cell r="G117">
            <v>0</v>
          </cell>
          <cell r="H117">
            <v>1.5</v>
          </cell>
          <cell r="I117">
            <v>0</v>
          </cell>
        </row>
        <row r="118">
          <cell r="A118">
            <v>9</v>
          </cell>
          <cell r="B118" t="str">
            <v>132kV Wave Trap</v>
          </cell>
          <cell r="C118">
            <v>0</v>
          </cell>
          <cell r="D118">
            <v>1</v>
          </cell>
          <cell r="E118">
            <v>0</v>
          </cell>
          <cell r="F118">
            <v>0</v>
          </cell>
          <cell r="G118">
            <v>0</v>
          </cell>
          <cell r="H118">
            <v>1</v>
          </cell>
          <cell r="I118">
            <v>0</v>
          </cell>
        </row>
        <row r="119">
          <cell r="A119">
            <v>10</v>
          </cell>
          <cell r="B119" t="str">
            <v>220kV CVT</v>
          </cell>
          <cell r="C119">
            <v>0</v>
          </cell>
          <cell r="D119">
            <v>2.5</v>
          </cell>
          <cell r="E119">
            <v>0</v>
          </cell>
          <cell r="F119">
            <v>0</v>
          </cell>
          <cell r="G119">
            <v>0</v>
          </cell>
          <cell r="H119">
            <v>2.5</v>
          </cell>
          <cell r="I119">
            <v>0</v>
          </cell>
        </row>
        <row r="120">
          <cell r="A120">
            <v>11</v>
          </cell>
          <cell r="B120" t="str">
            <v>132kV Coupling Capacitors</v>
          </cell>
          <cell r="C120">
            <v>0</v>
          </cell>
          <cell r="D120">
            <v>1</v>
          </cell>
          <cell r="E120">
            <v>0</v>
          </cell>
          <cell r="F120">
            <v>0</v>
          </cell>
          <cell r="G120">
            <v>0</v>
          </cell>
          <cell r="H120">
            <v>1</v>
          </cell>
          <cell r="I120">
            <v>0</v>
          </cell>
        </row>
        <row r="121">
          <cell r="A121">
            <v>11</v>
          </cell>
          <cell r="B121" t="str">
            <v>132kV Coupling Capacitors</v>
          </cell>
          <cell r="C121">
            <v>0</v>
          </cell>
          <cell r="D121">
            <v>1</v>
          </cell>
          <cell r="E121">
            <v>0</v>
          </cell>
          <cell r="F121">
            <v>0</v>
          </cell>
          <cell r="G121">
            <v>0</v>
          </cell>
          <cell r="H121">
            <v>1</v>
          </cell>
          <cell r="I121">
            <v>0</v>
          </cell>
        </row>
        <row r="122">
          <cell r="B122" t="str">
            <v>SUB TOTAL (E)</v>
          </cell>
          <cell r="C122">
            <v>0</v>
          </cell>
          <cell r="D122">
            <v>0</v>
          </cell>
          <cell r="E122">
            <v>0</v>
          </cell>
          <cell r="F122">
            <v>0</v>
          </cell>
          <cell r="G122">
            <v>0</v>
          </cell>
          <cell r="H122">
            <v>0</v>
          </cell>
          <cell r="I122">
            <v>0</v>
          </cell>
        </row>
        <row r="123">
          <cell r="I123">
            <v>0</v>
          </cell>
        </row>
        <row r="124">
          <cell r="A124" t="str">
            <v>(F-I)</v>
          </cell>
          <cell r="B124" t="str">
            <v>220KV Structures</v>
          </cell>
          <cell r="C124" t="str">
            <v>Weight of Steel in MT</v>
          </cell>
        </row>
        <row r="125">
          <cell r="A125" t="str">
            <v>(F-I)</v>
          </cell>
          <cell r="B125" t="str">
            <v>220KV Structures</v>
          </cell>
          <cell r="C125" t="str">
            <v>Weight of Steel in MT</v>
          </cell>
        </row>
        <row r="126">
          <cell r="A126">
            <v>1</v>
          </cell>
          <cell r="B126" t="str">
            <v>Gantry Column(AGT)</v>
          </cell>
          <cell r="C126">
            <v>0</v>
          </cell>
          <cell r="D126">
            <v>3.6</v>
          </cell>
          <cell r="E126">
            <v>0</v>
          </cell>
        </row>
        <row r="127">
          <cell r="A127">
            <v>2</v>
          </cell>
          <cell r="B127" t="str">
            <v>Gantry Column(AAGT)</v>
          </cell>
          <cell r="C127">
            <v>0</v>
          </cell>
          <cell r="D127">
            <v>5.31</v>
          </cell>
          <cell r="E127">
            <v>0</v>
          </cell>
        </row>
        <row r="128">
          <cell r="A128">
            <v>3</v>
          </cell>
          <cell r="B128" t="str">
            <v>Gantry Beam(AGB)</v>
          </cell>
          <cell r="C128">
            <v>0</v>
          </cell>
          <cell r="D128">
            <v>1.23</v>
          </cell>
          <cell r="E128">
            <v>0</v>
          </cell>
        </row>
        <row r="129">
          <cell r="A129">
            <v>4</v>
          </cell>
          <cell r="B129" t="str">
            <v>Main Busbar Structure(ABM)</v>
          </cell>
          <cell r="C129">
            <v>0</v>
          </cell>
          <cell r="D129">
            <v>2.411</v>
          </cell>
          <cell r="E129">
            <v>0</v>
          </cell>
        </row>
        <row r="130">
          <cell r="A130">
            <v>5</v>
          </cell>
          <cell r="B130" t="str">
            <v>Auxiliary Busbar structure(ABA)</v>
          </cell>
          <cell r="C130">
            <v>0</v>
          </cell>
          <cell r="D130">
            <v>2.327</v>
          </cell>
          <cell r="E130">
            <v>0</v>
          </cell>
        </row>
        <row r="131">
          <cell r="A131">
            <v>6</v>
          </cell>
          <cell r="B131" t="str">
            <v>CT structure</v>
          </cell>
          <cell r="C131">
            <v>0</v>
          </cell>
          <cell r="D131">
            <v>0.27</v>
          </cell>
          <cell r="E131">
            <v>0</v>
          </cell>
        </row>
        <row r="132">
          <cell r="A132">
            <v>7</v>
          </cell>
          <cell r="B132" t="str">
            <v>LA structure</v>
          </cell>
          <cell r="C132">
            <v>0</v>
          </cell>
          <cell r="D132">
            <v>0.13</v>
          </cell>
          <cell r="E132">
            <v>0</v>
          </cell>
        </row>
        <row r="133">
          <cell r="A133">
            <v>8</v>
          </cell>
          <cell r="B133" t="str">
            <v>Post/Solid Core structure</v>
          </cell>
          <cell r="C133">
            <v>0</v>
          </cell>
          <cell r="D133">
            <v>0.21</v>
          </cell>
          <cell r="E133">
            <v>0</v>
          </cell>
        </row>
        <row r="134">
          <cell r="A134">
            <v>9</v>
          </cell>
          <cell r="B134" t="str">
            <v>Isolator structure</v>
          </cell>
          <cell r="C134">
            <v>0</v>
          </cell>
          <cell r="D134">
            <v>2.056</v>
          </cell>
          <cell r="E134">
            <v>0</v>
          </cell>
        </row>
        <row r="135">
          <cell r="A135">
            <v>10</v>
          </cell>
          <cell r="B135" t="str">
            <v>PT/CVT structure</v>
          </cell>
          <cell r="C135">
            <v>0</v>
          </cell>
          <cell r="D135">
            <v>0.27</v>
          </cell>
          <cell r="E135">
            <v>0</v>
          </cell>
        </row>
        <row r="136">
          <cell r="A136">
            <v>10</v>
          </cell>
          <cell r="B136" t="str">
            <v>PT/CVT structure</v>
          </cell>
          <cell r="C136">
            <v>0</v>
          </cell>
          <cell r="D136">
            <v>0.27</v>
          </cell>
          <cell r="E136">
            <v>0</v>
          </cell>
        </row>
        <row r="137">
          <cell r="B137" t="str">
            <v>SUB TOTAL (F-I)</v>
          </cell>
          <cell r="C137">
            <v>0</v>
          </cell>
          <cell r="D137">
            <v>0</v>
          </cell>
          <cell r="E137">
            <v>0</v>
          </cell>
        </row>
        <row r="138">
          <cell r="E138">
            <v>0</v>
          </cell>
        </row>
        <row r="139">
          <cell r="A139" t="str">
            <v>(F-II)</v>
          </cell>
          <cell r="B139" t="str">
            <v>132KV STRUCTURE</v>
          </cell>
        </row>
        <row r="140">
          <cell r="A140" t="str">
            <v>(F-II)</v>
          </cell>
          <cell r="B140" t="str">
            <v>132KV STRUCTURE</v>
          </cell>
        </row>
        <row r="141">
          <cell r="A141">
            <v>1</v>
          </cell>
          <cell r="B141" t="str">
            <v>Gantry Column</v>
          </cell>
          <cell r="C141">
            <v>4</v>
          </cell>
          <cell r="D141">
            <v>1.9770000000000001</v>
          </cell>
          <cell r="E141">
            <v>7.9080000000000004</v>
          </cell>
        </row>
        <row r="142">
          <cell r="A142">
            <v>2</v>
          </cell>
          <cell r="B142" t="str">
            <v xml:space="preserve">Gantry Beam    </v>
          </cell>
          <cell r="C142">
            <v>3</v>
          </cell>
          <cell r="D142">
            <v>1.0649999999999999</v>
          </cell>
          <cell r="E142">
            <v>3.1949999999999998</v>
          </cell>
        </row>
        <row r="143">
          <cell r="A143">
            <v>3</v>
          </cell>
          <cell r="B143" t="str">
            <v xml:space="preserve">Main busbar structure    </v>
          </cell>
          <cell r="C143">
            <v>1</v>
          </cell>
          <cell r="D143">
            <v>1.5429999999999999</v>
          </cell>
          <cell r="E143">
            <v>1.5429999999999999</v>
          </cell>
        </row>
        <row r="144">
          <cell r="A144">
            <v>4</v>
          </cell>
          <cell r="B144" t="str">
            <v>Aux. Busbar Structure</v>
          </cell>
          <cell r="C144">
            <v>0</v>
          </cell>
          <cell r="D144">
            <v>0.90500000000000003</v>
          </cell>
          <cell r="E144">
            <v>0</v>
          </cell>
        </row>
        <row r="145">
          <cell r="A145">
            <v>5</v>
          </cell>
          <cell r="B145" t="str">
            <v>CT structure</v>
          </cell>
          <cell r="C145">
            <v>3</v>
          </cell>
          <cell r="D145">
            <v>0.23499999999999999</v>
          </cell>
          <cell r="E145">
            <v>0.70499999999999996</v>
          </cell>
        </row>
        <row r="146">
          <cell r="A146">
            <v>6</v>
          </cell>
          <cell r="B146" t="str">
            <v>LA structure</v>
          </cell>
          <cell r="C146">
            <v>3</v>
          </cell>
          <cell r="D146">
            <v>0.17100000000000001</v>
          </cell>
          <cell r="E146">
            <v>0.51300000000000001</v>
          </cell>
        </row>
        <row r="147">
          <cell r="A147">
            <v>7</v>
          </cell>
          <cell r="B147" t="str">
            <v>Post /Solid Core structure</v>
          </cell>
          <cell r="C147">
            <v>3</v>
          </cell>
          <cell r="D147">
            <v>0.20300000000000001</v>
          </cell>
          <cell r="E147">
            <v>0.60899999999999999</v>
          </cell>
        </row>
        <row r="148">
          <cell r="A148">
            <v>8</v>
          </cell>
          <cell r="B148" t="str">
            <v>Isolator structure</v>
          </cell>
          <cell r="C148">
            <v>3</v>
          </cell>
          <cell r="D148">
            <v>1.4419999999999999</v>
          </cell>
          <cell r="E148">
            <v>4.3259999999999996</v>
          </cell>
        </row>
        <row r="149">
          <cell r="A149">
            <v>9</v>
          </cell>
          <cell r="B149" t="str">
            <v>Coupling capacitor</v>
          </cell>
          <cell r="C149">
            <v>0</v>
          </cell>
          <cell r="D149">
            <v>0.17499999999999999</v>
          </cell>
          <cell r="E149">
            <v>0</v>
          </cell>
        </row>
        <row r="150">
          <cell r="A150">
            <v>10</v>
          </cell>
          <cell r="B150" t="str">
            <v>PT structure</v>
          </cell>
          <cell r="C150">
            <v>0</v>
          </cell>
          <cell r="D150">
            <v>0.22700000000000001</v>
          </cell>
          <cell r="E150">
            <v>0</v>
          </cell>
        </row>
        <row r="151">
          <cell r="A151">
            <v>10</v>
          </cell>
          <cell r="B151" t="str">
            <v>PT structure</v>
          </cell>
          <cell r="C151">
            <v>0</v>
          </cell>
          <cell r="D151">
            <v>0.22700000000000001</v>
          </cell>
          <cell r="E151">
            <v>0</v>
          </cell>
        </row>
        <row r="152">
          <cell r="B152" t="str">
            <v>SUB TOTAL (F-II)</v>
          </cell>
          <cell r="C152">
            <v>0</v>
          </cell>
          <cell r="D152">
            <v>0</v>
          </cell>
          <cell r="E152">
            <v>18.798999999999999</v>
          </cell>
        </row>
        <row r="153">
          <cell r="E153">
            <v>18.798999999999999</v>
          </cell>
        </row>
        <row r="154">
          <cell r="A154" t="str">
            <v>(F-III)</v>
          </cell>
          <cell r="B154" t="str">
            <v>33KV STRUCTURE</v>
          </cell>
        </row>
        <row r="155">
          <cell r="A155" t="str">
            <v>(F-III)</v>
          </cell>
          <cell r="B155" t="str">
            <v>33KV STRUCTURE</v>
          </cell>
        </row>
        <row r="156">
          <cell r="A156">
            <v>1</v>
          </cell>
          <cell r="B156" t="str">
            <v>Gantry Column</v>
          </cell>
          <cell r="C156">
            <v>2</v>
          </cell>
          <cell r="D156">
            <v>0.502</v>
          </cell>
          <cell r="E156">
            <v>1.004</v>
          </cell>
        </row>
        <row r="157">
          <cell r="A157">
            <v>2</v>
          </cell>
          <cell r="B157" t="str">
            <v>Gantry Beam</v>
          </cell>
          <cell r="C157">
            <v>2</v>
          </cell>
          <cell r="D157">
            <v>0.28999999999999998</v>
          </cell>
          <cell r="E157">
            <v>0.57999999999999996</v>
          </cell>
        </row>
        <row r="158">
          <cell r="A158">
            <v>3</v>
          </cell>
          <cell r="B158" t="str">
            <v>Main Busbar Structure</v>
          </cell>
          <cell r="C158">
            <v>1</v>
          </cell>
          <cell r="D158">
            <v>0.86899999999999999</v>
          </cell>
          <cell r="E158">
            <v>0.86899999999999999</v>
          </cell>
        </row>
        <row r="159">
          <cell r="A159">
            <v>4</v>
          </cell>
          <cell r="B159" t="str">
            <v>Aux.Busbar Structure</v>
          </cell>
          <cell r="C159">
            <v>0</v>
          </cell>
          <cell r="D159">
            <v>0.71199999999999997</v>
          </cell>
          <cell r="E159">
            <v>0</v>
          </cell>
        </row>
        <row r="160">
          <cell r="A160">
            <v>5</v>
          </cell>
          <cell r="B160" t="str">
            <v>CT Structure</v>
          </cell>
          <cell r="C160">
            <v>3</v>
          </cell>
          <cell r="D160">
            <v>0.1</v>
          </cell>
          <cell r="E160">
            <v>0.30000000000000004</v>
          </cell>
        </row>
        <row r="161">
          <cell r="A161">
            <v>6</v>
          </cell>
          <cell r="B161" t="str">
            <v>LA structure</v>
          </cell>
          <cell r="C161">
            <v>3</v>
          </cell>
          <cell r="D161">
            <v>0.1</v>
          </cell>
          <cell r="E161">
            <v>0.30000000000000004</v>
          </cell>
        </row>
        <row r="162">
          <cell r="A162">
            <v>7</v>
          </cell>
          <cell r="B162" t="str">
            <v>Isolator structure</v>
          </cell>
          <cell r="C162">
            <v>2</v>
          </cell>
          <cell r="D162">
            <v>0.35799999999999998</v>
          </cell>
          <cell r="E162">
            <v>0.71599999999999997</v>
          </cell>
        </row>
        <row r="163">
          <cell r="A163">
            <v>8</v>
          </cell>
          <cell r="B163" t="str">
            <v>PT structure</v>
          </cell>
          <cell r="C163">
            <v>0</v>
          </cell>
          <cell r="D163">
            <v>0.1</v>
          </cell>
          <cell r="E163">
            <v>0</v>
          </cell>
        </row>
        <row r="164">
          <cell r="A164">
            <v>9</v>
          </cell>
          <cell r="B164" t="str">
            <v>Post Insulator structure</v>
          </cell>
          <cell r="C164">
            <v>0</v>
          </cell>
          <cell r="D164">
            <v>0.1</v>
          </cell>
          <cell r="E164">
            <v>0</v>
          </cell>
        </row>
        <row r="165">
          <cell r="A165">
            <v>9</v>
          </cell>
          <cell r="B165" t="str">
            <v>Post Insulator structure</v>
          </cell>
          <cell r="C165">
            <v>0</v>
          </cell>
          <cell r="D165">
            <v>0.1</v>
          </cell>
          <cell r="E165">
            <v>0</v>
          </cell>
        </row>
        <row r="166">
          <cell r="B166" t="str">
            <v>SUB TOTAL (F-III)</v>
          </cell>
          <cell r="C166">
            <v>0</v>
          </cell>
          <cell r="D166">
            <v>0</v>
          </cell>
          <cell r="E166">
            <v>3.7690000000000001</v>
          </cell>
        </row>
        <row r="167">
          <cell r="G167" t="str">
            <v>LS</v>
          </cell>
        </row>
        <row r="168">
          <cell r="B168" t="str">
            <v>SUB TOTAL F(I)+F(II)+F(III)</v>
          </cell>
          <cell r="C168">
            <v>0</v>
          </cell>
          <cell r="D168">
            <v>0</v>
          </cell>
          <cell r="E168">
            <v>22.567999999999998</v>
          </cell>
        </row>
        <row r="169">
          <cell r="E169">
            <v>22.568000000000001</v>
          </cell>
        </row>
        <row r="170">
          <cell r="B170" t="str">
            <v>TOTAL  COST OF STEEL (F)</v>
          </cell>
          <cell r="C170">
            <v>22.567999999999998</v>
          </cell>
          <cell r="D170">
            <v>0.26096326530612241</v>
          </cell>
          <cell r="E170">
            <v>5.8894189714285696</v>
          </cell>
          <cell r="F170">
            <v>9.0938775510204083E-3</v>
          </cell>
          <cell r="G170">
            <v>0.20523062857142857</v>
          </cell>
          <cell r="H170">
            <v>0.27005714285714283</v>
          </cell>
          <cell r="I170">
            <v>6.0946495999999986</v>
          </cell>
        </row>
        <row r="171">
          <cell r="B171" t="str">
            <v>TOTAL  COST OF STEEL (F)</v>
          </cell>
          <cell r="C171">
            <v>22.568000000000001</v>
          </cell>
          <cell r="D171">
            <v>0.260963</v>
          </cell>
          <cell r="E171">
            <v>5.8894190000000002</v>
          </cell>
          <cell r="F171">
            <v>9.0939999999999997E-3</v>
          </cell>
          <cell r="G171">
            <v>0.205231</v>
          </cell>
          <cell r="H171">
            <v>0.27005699999999999</v>
          </cell>
          <cell r="I171">
            <v>6.0946499999999997</v>
          </cell>
        </row>
        <row r="172">
          <cell r="A172" t="str">
            <v>G</v>
          </cell>
          <cell r="B172" t="str">
            <v>BUSBAR, EARTHING MATERIAL</v>
          </cell>
          <cell r="C172">
            <v>0</v>
          </cell>
          <cell r="D172">
            <v>0</v>
          </cell>
          <cell r="E172">
            <v>0</v>
          </cell>
          <cell r="F172">
            <v>0</v>
          </cell>
          <cell r="G172">
            <v>0</v>
          </cell>
          <cell r="H172">
            <v>0</v>
          </cell>
          <cell r="I172">
            <v>0</v>
          </cell>
        </row>
        <row r="173">
          <cell r="I173">
            <v>0</v>
          </cell>
        </row>
        <row r="174">
          <cell r="A174">
            <v>1</v>
          </cell>
          <cell r="B174" t="str">
            <v>Zebra conductor  (in Kms)</v>
          </cell>
          <cell r="C174">
            <v>1</v>
          </cell>
          <cell r="D174">
            <v>1.0555000000000001</v>
          </cell>
          <cell r="E174">
            <v>1.0555000000000001</v>
          </cell>
          <cell r="F174">
            <v>5.5100000000000003E-2</v>
          </cell>
          <cell r="G174">
            <v>5.5100000000000003E-2</v>
          </cell>
          <cell r="H174">
            <v>1.1106</v>
          </cell>
          <cell r="I174">
            <v>1.1106</v>
          </cell>
        </row>
        <row r="175">
          <cell r="A175">
            <v>2</v>
          </cell>
          <cell r="B175" t="str">
            <v>M.S.Flat for earthing/earthing rods (in MT)</v>
          </cell>
          <cell r="C175">
            <v>2</v>
          </cell>
          <cell r="D175">
            <v>0.21840000000000001</v>
          </cell>
          <cell r="E175">
            <v>0.43680000000000002</v>
          </cell>
          <cell r="F175">
            <v>8.2000000000000007E-3</v>
          </cell>
          <cell r="G175">
            <v>1.6400000000000001E-2</v>
          </cell>
          <cell r="H175">
            <v>0.22660000000000002</v>
          </cell>
          <cell r="I175">
            <v>0.45320000000000005</v>
          </cell>
        </row>
        <row r="176">
          <cell r="A176">
            <v>3</v>
          </cell>
          <cell r="B176" t="str">
            <v>Clamps &amp; Connectors</v>
          </cell>
          <cell r="C176">
            <v>40</v>
          </cell>
          <cell r="D176">
            <v>6.3E-3</v>
          </cell>
          <cell r="E176">
            <v>0.252</v>
          </cell>
          <cell r="F176">
            <v>1.6000000000000001E-3</v>
          </cell>
          <cell r="G176">
            <v>6.4000000000000001E-2</v>
          </cell>
          <cell r="H176">
            <v>7.9000000000000008E-3</v>
          </cell>
          <cell r="I176">
            <v>0.316</v>
          </cell>
        </row>
        <row r="177">
          <cell r="A177">
            <v>4</v>
          </cell>
          <cell r="B177" t="str">
            <v>Power &amp; Control Cable</v>
          </cell>
          <cell r="C177">
            <v>2.5</v>
          </cell>
          <cell r="D177">
            <v>0.38729999999999998</v>
          </cell>
          <cell r="E177">
            <v>0.96824999999999994</v>
          </cell>
          <cell r="F177">
            <v>1.0800000000000001E-2</v>
          </cell>
          <cell r="G177">
            <v>2.7000000000000003E-2</v>
          </cell>
          <cell r="H177">
            <v>0.39809999999999995</v>
          </cell>
          <cell r="I177">
            <v>0.99524999999999997</v>
          </cell>
        </row>
        <row r="178">
          <cell r="A178">
            <v>5</v>
          </cell>
          <cell r="B178" t="str">
            <v>Screening conductor</v>
          </cell>
          <cell r="C178" t="str">
            <v>LS</v>
          </cell>
          <cell r="D178">
            <v>0.2</v>
          </cell>
          <cell r="E178">
            <v>0.2</v>
          </cell>
          <cell r="F178">
            <v>0</v>
          </cell>
          <cell r="G178">
            <v>0</v>
          </cell>
          <cell r="H178" t="str">
            <v>LS</v>
          </cell>
          <cell r="I178">
            <v>0.2</v>
          </cell>
        </row>
        <row r="179">
          <cell r="A179">
            <v>6</v>
          </cell>
          <cell r="B179" t="str">
            <v>Junction Box etc. &amp; Misc.expendtirues</v>
          </cell>
          <cell r="C179" t="str">
            <v>LS</v>
          </cell>
          <cell r="D179">
            <v>0.5</v>
          </cell>
          <cell r="E179">
            <v>0.5</v>
          </cell>
          <cell r="F179">
            <v>0</v>
          </cell>
          <cell r="G179">
            <v>0</v>
          </cell>
          <cell r="H179" t="str">
            <v>LS</v>
          </cell>
          <cell r="I179">
            <v>0.5</v>
          </cell>
        </row>
        <row r="180">
          <cell r="A180">
            <v>7</v>
          </cell>
          <cell r="B180" t="str">
            <v>Fire fighting equipments</v>
          </cell>
          <cell r="C180" t="str">
            <v>LS</v>
          </cell>
          <cell r="D180">
            <v>0</v>
          </cell>
          <cell r="E180">
            <v>0</v>
          </cell>
          <cell r="F180">
            <v>0</v>
          </cell>
          <cell r="G180">
            <v>0</v>
          </cell>
          <cell r="H180" t="str">
            <v>LS</v>
          </cell>
          <cell r="I180">
            <v>0</v>
          </cell>
        </row>
        <row r="181">
          <cell r="A181">
            <v>8</v>
          </cell>
          <cell r="B181" t="str">
            <v>Aluminium/Red Oxide Paint and Nut,Bolt,Washers &amp; other misc. material</v>
          </cell>
          <cell r="C181" t="str">
            <v>LS</v>
          </cell>
          <cell r="D181">
            <v>0</v>
          </cell>
          <cell r="E181">
            <v>0</v>
          </cell>
          <cell r="F181">
            <v>0.1</v>
          </cell>
          <cell r="G181">
            <v>0.1</v>
          </cell>
          <cell r="H181" t="str">
            <v>LS</v>
          </cell>
          <cell r="I181">
            <v>0.1</v>
          </cell>
        </row>
        <row r="182">
          <cell r="E182">
            <v>0</v>
          </cell>
          <cell r="F182">
            <v>0.1</v>
          </cell>
          <cell r="G182">
            <v>0.1</v>
          </cell>
          <cell r="H182" t="str">
            <v>LS</v>
          </cell>
          <cell r="I182">
            <v>0.1</v>
          </cell>
        </row>
        <row r="183">
          <cell r="B183" t="str">
            <v>SUB TOTAL (G)</v>
          </cell>
          <cell r="C183">
            <v>0</v>
          </cell>
          <cell r="D183">
            <v>0</v>
          </cell>
          <cell r="E183">
            <v>3.4125500000000004</v>
          </cell>
          <cell r="F183">
            <v>0</v>
          </cell>
          <cell r="G183">
            <v>0.26250000000000001</v>
          </cell>
          <cell r="H183">
            <v>0</v>
          </cell>
          <cell r="I183">
            <v>3.6750500000000001</v>
          </cell>
        </row>
        <row r="184">
          <cell r="I184">
            <v>3.6750500000000001</v>
          </cell>
        </row>
        <row r="185">
          <cell r="A185" t="str">
            <v>H</v>
          </cell>
          <cell r="B185" t="str">
            <v>AC/DC SUPPLY</v>
          </cell>
          <cell r="C185">
            <v>0</v>
          </cell>
          <cell r="D185">
            <v>0</v>
          </cell>
          <cell r="E185">
            <v>0</v>
          </cell>
          <cell r="F185">
            <v>0</v>
          </cell>
          <cell r="G185">
            <v>0</v>
          </cell>
          <cell r="H185">
            <v>0</v>
          </cell>
          <cell r="I185">
            <v>0</v>
          </cell>
        </row>
        <row r="186">
          <cell r="I186">
            <v>0</v>
          </cell>
        </row>
        <row r="187">
          <cell r="A187">
            <v>1</v>
          </cell>
          <cell r="B187" t="str">
            <v>Station Transformer,200KVA,33/0.4KV</v>
          </cell>
          <cell r="C187">
            <v>0</v>
          </cell>
          <cell r="D187">
            <v>2.2999999999999998</v>
          </cell>
          <cell r="E187">
            <v>0</v>
          </cell>
          <cell r="F187">
            <v>0.50600000000000001</v>
          </cell>
          <cell r="G187">
            <v>0</v>
          </cell>
          <cell r="H187">
            <v>2.806</v>
          </cell>
          <cell r="I187">
            <v>0</v>
          </cell>
        </row>
        <row r="188">
          <cell r="A188">
            <v>2</v>
          </cell>
          <cell r="B188" t="str">
            <v>110Volt 300Ah battery</v>
          </cell>
          <cell r="C188">
            <v>0</v>
          </cell>
          <cell r="D188">
            <v>0.65</v>
          </cell>
          <cell r="E188">
            <v>0</v>
          </cell>
          <cell r="F188">
            <v>0.14299999999999999</v>
          </cell>
          <cell r="G188">
            <v>0</v>
          </cell>
          <cell r="H188">
            <v>0.79300000000000004</v>
          </cell>
          <cell r="I188">
            <v>0</v>
          </cell>
        </row>
        <row r="189">
          <cell r="A189">
            <v>3</v>
          </cell>
          <cell r="B189" t="str">
            <v>110Volt 300Ah Battery charger</v>
          </cell>
          <cell r="C189">
            <v>0</v>
          </cell>
          <cell r="D189">
            <v>1.2</v>
          </cell>
          <cell r="E189">
            <v>0</v>
          </cell>
          <cell r="F189">
            <v>0.26400000000000001</v>
          </cell>
          <cell r="G189">
            <v>0</v>
          </cell>
          <cell r="H189">
            <v>1.464</v>
          </cell>
          <cell r="I189">
            <v>0</v>
          </cell>
        </row>
        <row r="190">
          <cell r="A190">
            <v>4</v>
          </cell>
          <cell r="B190" t="str">
            <v>48Volt 300Ah Battery</v>
          </cell>
          <cell r="C190">
            <v>0</v>
          </cell>
          <cell r="D190">
            <v>0.65</v>
          </cell>
          <cell r="E190">
            <v>0</v>
          </cell>
          <cell r="F190">
            <v>0.14299999999999999</v>
          </cell>
          <cell r="G190">
            <v>0</v>
          </cell>
          <cell r="H190">
            <v>0.79300000000000004</v>
          </cell>
          <cell r="I190">
            <v>0</v>
          </cell>
        </row>
        <row r="191">
          <cell r="A191">
            <v>5</v>
          </cell>
          <cell r="B191" t="str">
            <v>48Volt 300Ah Battery charger</v>
          </cell>
          <cell r="C191">
            <v>0</v>
          </cell>
          <cell r="D191">
            <v>1.2</v>
          </cell>
          <cell r="E191">
            <v>0</v>
          </cell>
          <cell r="F191">
            <v>0.26400000000000001</v>
          </cell>
          <cell r="G191">
            <v>0</v>
          </cell>
          <cell r="H191">
            <v>1.464</v>
          </cell>
          <cell r="I191">
            <v>0</v>
          </cell>
        </row>
        <row r="192">
          <cell r="A192">
            <v>6</v>
          </cell>
          <cell r="B192" t="str">
            <v>AC/DC Distribution Boxes 415Volt</v>
          </cell>
          <cell r="C192">
            <v>0</v>
          </cell>
          <cell r="D192">
            <v>0</v>
          </cell>
          <cell r="E192">
            <v>0</v>
          </cell>
          <cell r="F192">
            <v>1.25</v>
          </cell>
          <cell r="G192">
            <v>0</v>
          </cell>
          <cell r="H192">
            <v>1.25</v>
          </cell>
          <cell r="I192">
            <v>0</v>
          </cell>
        </row>
        <row r="193">
          <cell r="A193">
            <v>7</v>
          </cell>
          <cell r="B193" t="str">
            <v>Arrangement of Lighting in S/s</v>
          </cell>
          <cell r="C193" t="str">
            <v>LS</v>
          </cell>
          <cell r="D193">
            <v>0</v>
          </cell>
          <cell r="E193">
            <v>0</v>
          </cell>
          <cell r="F193">
            <v>0</v>
          </cell>
          <cell r="G193">
            <v>0</v>
          </cell>
          <cell r="H193" t="str">
            <v>LS</v>
          </cell>
          <cell r="I193">
            <v>0</v>
          </cell>
        </row>
        <row r="194">
          <cell r="E194">
            <v>0</v>
          </cell>
          <cell r="F194">
            <v>0</v>
          </cell>
          <cell r="G194">
            <v>0</v>
          </cell>
          <cell r="H194" t="str">
            <v>LS</v>
          </cell>
          <cell r="I194">
            <v>0</v>
          </cell>
        </row>
        <row r="195">
          <cell r="B195" t="str">
            <v>SUB TOTAL (H)</v>
          </cell>
          <cell r="C195">
            <v>0</v>
          </cell>
          <cell r="D195">
            <v>0</v>
          </cell>
          <cell r="E195">
            <v>0</v>
          </cell>
          <cell r="F195">
            <v>0</v>
          </cell>
          <cell r="G195">
            <v>0</v>
          </cell>
          <cell r="H195">
            <v>0</v>
          </cell>
          <cell r="I195">
            <v>0</v>
          </cell>
        </row>
        <row r="196">
          <cell r="I196">
            <v>0</v>
          </cell>
        </row>
        <row r="197">
          <cell r="A197" t="str">
            <v>I</v>
          </cell>
          <cell r="B197" t="str">
            <v>CIVIL WORKS</v>
          </cell>
          <cell r="C197">
            <v>0</v>
          </cell>
          <cell r="D197">
            <v>0</v>
          </cell>
          <cell r="E197">
            <v>0</v>
          </cell>
          <cell r="F197">
            <v>0</v>
          </cell>
          <cell r="G197">
            <v>0</v>
          </cell>
          <cell r="H197">
            <v>0</v>
          </cell>
          <cell r="I197">
            <v>0</v>
          </cell>
        </row>
        <row r="198">
          <cell r="A198">
            <v>0</v>
          </cell>
          <cell r="B198" t="str">
            <v xml:space="preserve">Foundation work of </v>
          </cell>
          <cell r="C198">
            <v>0</v>
          </cell>
          <cell r="D198">
            <v>0</v>
          </cell>
          <cell r="E198">
            <v>0</v>
          </cell>
          <cell r="F198">
            <v>0</v>
          </cell>
          <cell r="G198">
            <v>0</v>
          </cell>
          <cell r="H198">
            <v>0</v>
          </cell>
          <cell r="I198">
            <v>0</v>
          </cell>
        </row>
        <row r="199">
          <cell r="I199">
            <v>0</v>
          </cell>
        </row>
        <row r="200">
          <cell r="A200">
            <v>1</v>
          </cell>
          <cell r="B200" t="str">
            <v>Gantry Column(AGT)</v>
          </cell>
          <cell r="C200">
            <v>0</v>
          </cell>
          <cell r="D200">
            <v>0</v>
          </cell>
          <cell r="E200">
            <v>0</v>
          </cell>
          <cell r="F200">
            <v>0.28000000000000003</v>
          </cell>
          <cell r="G200">
            <v>0</v>
          </cell>
          <cell r="H200">
            <v>0.28000000000000003</v>
          </cell>
          <cell r="I200">
            <v>0</v>
          </cell>
        </row>
        <row r="201">
          <cell r="A201">
            <v>2</v>
          </cell>
          <cell r="B201" t="str">
            <v>Gantry Column(AAGT)</v>
          </cell>
          <cell r="C201">
            <v>0</v>
          </cell>
          <cell r="D201">
            <v>0</v>
          </cell>
          <cell r="E201">
            <v>0</v>
          </cell>
          <cell r="F201">
            <v>0.28000000000000003</v>
          </cell>
          <cell r="G201">
            <v>0</v>
          </cell>
          <cell r="H201">
            <v>0.28000000000000003</v>
          </cell>
          <cell r="I201">
            <v>0</v>
          </cell>
        </row>
        <row r="202">
          <cell r="A202">
            <v>3</v>
          </cell>
          <cell r="B202" t="str">
            <v>220KV Main Busbar</v>
          </cell>
          <cell r="C202">
            <v>0</v>
          </cell>
          <cell r="D202">
            <v>0</v>
          </cell>
          <cell r="E202">
            <v>0</v>
          </cell>
          <cell r="F202">
            <v>0.191</v>
          </cell>
          <cell r="G202">
            <v>0</v>
          </cell>
          <cell r="H202">
            <v>0.191</v>
          </cell>
          <cell r="I202">
            <v>0</v>
          </cell>
        </row>
        <row r="203">
          <cell r="A203">
            <v>4</v>
          </cell>
          <cell r="B203" t="str">
            <v xml:space="preserve">220KV Aux.Busbar </v>
          </cell>
          <cell r="C203">
            <v>0</v>
          </cell>
          <cell r="D203">
            <v>0</v>
          </cell>
          <cell r="E203">
            <v>0</v>
          </cell>
          <cell r="F203">
            <v>0.21</v>
          </cell>
          <cell r="G203">
            <v>0</v>
          </cell>
          <cell r="H203">
            <v>0.21</v>
          </cell>
          <cell r="I203">
            <v>0</v>
          </cell>
        </row>
        <row r="204">
          <cell r="A204">
            <v>5</v>
          </cell>
          <cell r="B204" t="str">
            <v>220KV Isolator</v>
          </cell>
          <cell r="C204">
            <v>0</v>
          </cell>
          <cell r="D204">
            <v>0</v>
          </cell>
          <cell r="E204">
            <v>0</v>
          </cell>
          <cell r="F204">
            <v>0.16500000000000001</v>
          </cell>
          <cell r="G204">
            <v>0</v>
          </cell>
          <cell r="H204">
            <v>0.16500000000000001</v>
          </cell>
          <cell r="I204">
            <v>0</v>
          </cell>
        </row>
        <row r="205">
          <cell r="A205">
            <v>6</v>
          </cell>
          <cell r="B205" t="str">
            <v>220KV CB</v>
          </cell>
          <cell r="C205">
            <v>0</v>
          </cell>
          <cell r="D205">
            <v>0</v>
          </cell>
          <cell r="E205">
            <v>0</v>
          </cell>
          <cell r="F205">
            <v>0.311</v>
          </cell>
          <cell r="G205">
            <v>0</v>
          </cell>
          <cell r="H205">
            <v>0.311</v>
          </cell>
          <cell r="I205">
            <v>0</v>
          </cell>
        </row>
        <row r="206">
          <cell r="A206">
            <v>7</v>
          </cell>
          <cell r="B206" t="str">
            <v>220KV CT</v>
          </cell>
          <cell r="C206">
            <v>0</v>
          </cell>
          <cell r="D206">
            <v>0</v>
          </cell>
          <cell r="E206">
            <v>0</v>
          </cell>
          <cell r="F206">
            <v>0.05</v>
          </cell>
          <cell r="G206">
            <v>0</v>
          </cell>
          <cell r="H206">
            <v>0.05</v>
          </cell>
          <cell r="I206">
            <v>0</v>
          </cell>
        </row>
        <row r="207">
          <cell r="A207">
            <v>8</v>
          </cell>
          <cell r="B207" t="str">
            <v>220KV CVT/PT</v>
          </cell>
          <cell r="C207">
            <v>0</v>
          </cell>
          <cell r="D207">
            <v>0</v>
          </cell>
          <cell r="E207">
            <v>0</v>
          </cell>
          <cell r="F207">
            <v>0.05</v>
          </cell>
          <cell r="G207">
            <v>0</v>
          </cell>
          <cell r="H207">
            <v>0.05</v>
          </cell>
          <cell r="I207">
            <v>0</v>
          </cell>
        </row>
        <row r="208">
          <cell r="A208">
            <v>9</v>
          </cell>
          <cell r="B208" t="str">
            <v>220KV LA</v>
          </cell>
          <cell r="C208">
            <v>0</v>
          </cell>
          <cell r="D208">
            <v>0</v>
          </cell>
          <cell r="E208">
            <v>0</v>
          </cell>
          <cell r="F208">
            <v>2.5000000000000001E-2</v>
          </cell>
          <cell r="G208">
            <v>0</v>
          </cell>
          <cell r="H208">
            <v>2.5000000000000001E-2</v>
          </cell>
          <cell r="I208">
            <v>0</v>
          </cell>
        </row>
        <row r="209">
          <cell r="A209">
            <v>10</v>
          </cell>
          <cell r="B209" t="str">
            <v>220KV Post/Solid Core Insulators</v>
          </cell>
          <cell r="C209">
            <v>0</v>
          </cell>
          <cell r="D209">
            <v>0</v>
          </cell>
          <cell r="E209">
            <v>0</v>
          </cell>
          <cell r="F209">
            <v>0.06</v>
          </cell>
          <cell r="G209">
            <v>0</v>
          </cell>
          <cell r="H209">
            <v>0.06</v>
          </cell>
          <cell r="I209">
            <v>0</v>
          </cell>
        </row>
        <row r="210">
          <cell r="A210">
            <v>11</v>
          </cell>
          <cell r="B210" t="str">
            <v>160MVA transformer</v>
          </cell>
          <cell r="C210">
            <v>0</v>
          </cell>
          <cell r="D210">
            <v>0</v>
          </cell>
          <cell r="E210">
            <v>0</v>
          </cell>
          <cell r="F210">
            <v>0.54</v>
          </cell>
          <cell r="G210">
            <v>0</v>
          </cell>
          <cell r="H210">
            <v>0.54</v>
          </cell>
          <cell r="I210">
            <v>0</v>
          </cell>
        </row>
        <row r="211">
          <cell r="A211">
            <v>12</v>
          </cell>
          <cell r="B211" t="str">
            <v>40MVA transformer</v>
          </cell>
          <cell r="C211">
            <v>1</v>
          </cell>
          <cell r="D211">
            <v>0</v>
          </cell>
          <cell r="E211">
            <v>0</v>
          </cell>
          <cell r="F211">
            <v>0.53</v>
          </cell>
          <cell r="G211">
            <v>0.53</v>
          </cell>
          <cell r="H211">
            <v>0.53</v>
          </cell>
          <cell r="I211">
            <v>0.53</v>
          </cell>
        </row>
        <row r="212">
          <cell r="A212">
            <v>13</v>
          </cell>
          <cell r="B212" t="str">
            <v>132KV Gantry</v>
          </cell>
          <cell r="C212">
            <v>4</v>
          </cell>
          <cell r="D212">
            <v>0</v>
          </cell>
          <cell r="E212">
            <v>0</v>
          </cell>
          <cell r="F212">
            <v>0.3</v>
          </cell>
          <cell r="G212">
            <v>1.2</v>
          </cell>
          <cell r="H212">
            <v>0.3</v>
          </cell>
          <cell r="I212">
            <v>1.2</v>
          </cell>
        </row>
        <row r="213">
          <cell r="A213">
            <v>14</v>
          </cell>
          <cell r="B213" t="str">
            <v xml:space="preserve">132KV main busbar foundation </v>
          </cell>
          <cell r="C213">
            <v>1</v>
          </cell>
          <cell r="D213">
            <v>0</v>
          </cell>
          <cell r="E213">
            <v>0</v>
          </cell>
          <cell r="F213">
            <v>0.16500000000000001</v>
          </cell>
          <cell r="G213">
            <v>0.16500000000000001</v>
          </cell>
          <cell r="H213">
            <v>0.16500000000000001</v>
          </cell>
          <cell r="I213">
            <v>0.16500000000000001</v>
          </cell>
        </row>
        <row r="214">
          <cell r="A214">
            <v>15</v>
          </cell>
          <cell r="B214" t="str">
            <v>132KV aux.busbar foundation</v>
          </cell>
          <cell r="C214">
            <v>0</v>
          </cell>
          <cell r="D214">
            <v>0</v>
          </cell>
          <cell r="E214">
            <v>0</v>
          </cell>
          <cell r="F214">
            <v>0.121</v>
          </cell>
          <cell r="G214">
            <v>0</v>
          </cell>
          <cell r="H214">
            <v>0.121</v>
          </cell>
          <cell r="I214">
            <v>0</v>
          </cell>
        </row>
        <row r="215">
          <cell r="A215">
            <v>16</v>
          </cell>
          <cell r="B215" t="str">
            <v>132KV Isolator</v>
          </cell>
          <cell r="C215">
            <v>3</v>
          </cell>
          <cell r="D215">
            <v>0</v>
          </cell>
          <cell r="E215">
            <v>0</v>
          </cell>
          <cell r="F215">
            <v>6.7000000000000004E-2</v>
          </cell>
          <cell r="G215">
            <v>0.20100000000000001</v>
          </cell>
          <cell r="H215">
            <v>6.7000000000000004E-2</v>
          </cell>
          <cell r="I215">
            <v>0.20100000000000001</v>
          </cell>
        </row>
        <row r="216">
          <cell r="A216">
            <v>17</v>
          </cell>
          <cell r="B216" t="str">
            <v>132kv Solid Core Insulator</v>
          </cell>
          <cell r="C216">
            <v>3</v>
          </cell>
          <cell r="D216">
            <v>0</v>
          </cell>
          <cell r="E216">
            <v>0</v>
          </cell>
          <cell r="F216">
            <v>1.0999999999999999E-2</v>
          </cell>
          <cell r="G216">
            <v>3.3000000000000002E-2</v>
          </cell>
          <cell r="H216">
            <v>1.0999999999999999E-2</v>
          </cell>
          <cell r="I216">
            <v>3.3000000000000002E-2</v>
          </cell>
        </row>
        <row r="217">
          <cell r="A217">
            <v>18</v>
          </cell>
          <cell r="B217" t="str">
            <v>132KV CB</v>
          </cell>
          <cell r="C217">
            <v>1</v>
          </cell>
          <cell r="D217">
            <v>0</v>
          </cell>
          <cell r="E217">
            <v>0</v>
          </cell>
          <cell r="F217">
            <v>0.30499999999999999</v>
          </cell>
          <cell r="G217">
            <v>0.30499999999999999</v>
          </cell>
          <cell r="H217">
            <v>0.30499999999999999</v>
          </cell>
          <cell r="I217">
            <v>0.30499999999999999</v>
          </cell>
        </row>
        <row r="218">
          <cell r="A218">
            <v>19</v>
          </cell>
          <cell r="B218" t="str">
            <v>132KV CT</v>
          </cell>
          <cell r="C218">
            <v>3</v>
          </cell>
          <cell r="D218">
            <v>0</v>
          </cell>
          <cell r="E218">
            <v>0</v>
          </cell>
          <cell r="F218">
            <v>1.0999999999999999E-2</v>
          </cell>
          <cell r="G218">
            <v>3.3000000000000002E-2</v>
          </cell>
          <cell r="H218">
            <v>1.0999999999999999E-2</v>
          </cell>
          <cell r="I218">
            <v>3.3000000000000002E-2</v>
          </cell>
        </row>
        <row r="219">
          <cell r="A219">
            <v>20</v>
          </cell>
          <cell r="B219" t="str">
            <v>132KV LA</v>
          </cell>
          <cell r="C219">
            <v>3</v>
          </cell>
          <cell r="D219">
            <v>0</v>
          </cell>
          <cell r="E219">
            <v>0</v>
          </cell>
          <cell r="F219">
            <v>2.1000000000000001E-2</v>
          </cell>
          <cell r="G219">
            <v>6.3E-2</v>
          </cell>
          <cell r="H219">
            <v>2.1000000000000001E-2</v>
          </cell>
          <cell r="I219">
            <v>6.3E-2</v>
          </cell>
        </row>
        <row r="220">
          <cell r="A220">
            <v>21</v>
          </cell>
          <cell r="B220" t="str">
            <v>132KV PT</v>
          </cell>
          <cell r="C220">
            <v>0</v>
          </cell>
          <cell r="D220">
            <v>0</v>
          </cell>
          <cell r="E220">
            <v>0</v>
          </cell>
          <cell r="F220">
            <v>0.03</v>
          </cell>
          <cell r="G220">
            <v>0</v>
          </cell>
          <cell r="H220">
            <v>0.03</v>
          </cell>
          <cell r="I220">
            <v>0</v>
          </cell>
        </row>
        <row r="221">
          <cell r="A221">
            <v>22</v>
          </cell>
          <cell r="B221" t="str">
            <v>132KV CC</v>
          </cell>
          <cell r="C221">
            <v>0</v>
          </cell>
          <cell r="D221">
            <v>0</v>
          </cell>
          <cell r="E221">
            <v>0</v>
          </cell>
          <cell r="F221">
            <v>2.1000000000000001E-2</v>
          </cell>
          <cell r="G221">
            <v>0</v>
          </cell>
          <cell r="H221">
            <v>2.1000000000000001E-2</v>
          </cell>
          <cell r="I221">
            <v>0</v>
          </cell>
        </row>
        <row r="222">
          <cell r="A222">
            <v>23</v>
          </cell>
          <cell r="B222" t="str">
            <v xml:space="preserve">33KV Gantry </v>
          </cell>
          <cell r="C222">
            <v>2</v>
          </cell>
          <cell r="D222">
            <v>0</v>
          </cell>
          <cell r="E222">
            <v>0</v>
          </cell>
          <cell r="F222">
            <v>0.12</v>
          </cell>
          <cell r="G222">
            <v>0.24</v>
          </cell>
          <cell r="H222">
            <v>0.12</v>
          </cell>
          <cell r="I222">
            <v>0.24</v>
          </cell>
        </row>
        <row r="223">
          <cell r="A223">
            <v>24</v>
          </cell>
          <cell r="B223" t="str">
            <v>33KV main/aux. Busbar</v>
          </cell>
          <cell r="C223">
            <v>1</v>
          </cell>
          <cell r="D223">
            <v>0</v>
          </cell>
          <cell r="E223">
            <v>0</v>
          </cell>
          <cell r="F223">
            <v>0.34</v>
          </cell>
          <cell r="G223">
            <v>0.34</v>
          </cell>
          <cell r="H223">
            <v>0.34</v>
          </cell>
          <cell r="I223">
            <v>0.34</v>
          </cell>
        </row>
        <row r="224">
          <cell r="A224">
            <v>25</v>
          </cell>
          <cell r="B224" t="str">
            <v>33KV CB</v>
          </cell>
          <cell r="C224">
            <v>1</v>
          </cell>
          <cell r="D224">
            <v>0</v>
          </cell>
          <cell r="E224">
            <v>0</v>
          </cell>
          <cell r="F224">
            <v>5.5E-2</v>
          </cell>
          <cell r="G224">
            <v>5.5E-2</v>
          </cell>
          <cell r="H224">
            <v>5.5E-2</v>
          </cell>
          <cell r="I224">
            <v>5.5E-2</v>
          </cell>
        </row>
        <row r="225">
          <cell r="A225">
            <v>26</v>
          </cell>
          <cell r="B225" t="str">
            <v>33KV CT/PT/LA/PI</v>
          </cell>
          <cell r="C225">
            <v>6</v>
          </cell>
          <cell r="D225">
            <v>0</v>
          </cell>
          <cell r="E225">
            <v>0</v>
          </cell>
          <cell r="F225">
            <v>1.4999999999999999E-2</v>
          </cell>
          <cell r="G225">
            <v>0.09</v>
          </cell>
          <cell r="H225">
            <v>1.4999999999999999E-2</v>
          </cell>
          <cell r="I225">
            <v>0.09</v>
          </cell>
        </row>
        <row r="226">
          <cell r="A226">
            <v>27</v>
          </cell>
          <cell r="B226" t="str">
            <v>33KV Isolator</v>
          </cell>
          <cell r="C226">
            <v>2</v>
          </cell>
          <cell r="D226">
            <v>0</v>
          </cell>
          <cell r="E226">
            <v>0</v>
          </cell>
          <cell r="F226">
            <v>5.0999999999999997E-2</v>
          </cell>
          <cell r="G226">
            <v>0.10199999999999999</v>
          </cell>
          <cell r="H226">
            <v>5.0999999999999997E-2</v>
          </cell>
          <cell r="I226">
            <v>0.10199999999999999</v>
          </cell>
        </row>
        <row r="227">
          <cell r="A227">
            <v>28</v>
          </cell>
          <cell r="B227" t="str">
            <v>Control room type-V</v>
          </cell>
          <cell r="C227">
            <v>0</v>
          </cell>
          <cell r="D227">
            <v>0</v>
          </cell>
          <cell r="E227">
            <v>0</v>
          </cell>
          <cell r="F227">
            <v>15</v>
          </cell>
          <cell r="G227">
            <v>0</v>
          </cell>
          <cell r="H227">
            <v>15</v>
          </cell>
          <cell r="I227">
            <v>0</v>
          </cell>
        </row>
        <row r="228">
          <cell r="A228">
            <v>29</v>
          </cell>
          <cell r="B228" t="str">
            <v>Yard levelling,metalling &amp; misc. civil work</v>
          </cell>
          <cell r="C228" t="str">
            <v>LS</v>
          </cell>
          <cell r="D228">
            <v>0</v>
          </cell>
          <cell r="E228">
            <v>0</v>
          </cell>
          <cell r="F228">
            <v>0.5</v>
          </cell>
          <cell r="G228">
            <v>0.5</v>
          </cell>
          <cell r="H228" t="str">
            <v>LS</v>
          </cell>
          <cell r="I228">
            <v>0.5</v>
          </cell>
        </row>
        <row r="229">
          <cell r="A229">
            <v>30</v>
          </cell>
          <cell r="B229" t="str">
            <v>Water supply arrangement including overhead tank etc.</v>
          </cell>
          <cell r="C229" t="str">
            <v>LS</v>
          </cell>
          <cell r="D229">
            <v>0</v>
          </cell>
          <cell r="E229">
            <v>0</v>
          </cell>
          <cell r="F229">
            <v>0</v>
          </cell>
          <cell r="G229">
            <v>0</v>
          </cell>
          <cell r="H229" t="str">
            <v>LS</v>
          </cell>
          <cell r="I229">
            <v>0</v>
          </cell>
        </row>
        <row r="230">
          <cell r="A230">
            <v>31</v>
          </cell>
          <cell r="B230" t="str">
            <v>Earth pits</v>
          </cell>
          <cell r="C230" t="str">
            <v>LS</v>
          </cell>
          <cell r="D230">
            <v>0</v>
          </cell>
          <cell r="E230">
            <v>0</v>
          </cell>
          <cell r="F230">
            <v>0.2</v>
          </cell>
          <cell r="G230">
            <v>0.2</v>
          </cell>
          <cell r="H230" t="str">
            <v>LS</v>
          </cell>
          <cell r="I230">
            <v>0.2</v>
          </cell>
        </row>
        <row r="231">
          <cell r="A231">
            <v>32</v>
          </cell>
          <cell r="B231" t="str">
            <v>Four bay constn.shed</v>
          </cell>
          <cell r="C231">
            <v>0</v>
          </cell>
          <cell r="D231">
            <v>0</v>
          </cell>
          <cell r="E231">
            <v>0</v>
          </cell>
          <cell r="F231">
            <v>4.37</v>
          </cell>
          <cell r="G231">
            <v>0</v>
          </cell>
          <cell r="H231">
            <v>4.37</v>
          </cell>
          <cell r="I231">
            <v>0</v>
          </cell>
        </row>
        <row r="232">
          <cell r="A232">
            <v>33</v>
          </cell>
          <cell r="B232" t="str">
            <v>Cable Trenches</v>
          </cell>
          <cell r="C232" t="str">
            <v>LS</v>
          </cell>
          <cell r="D232">
            <v>0</v>
          </cell>
          <cell r="E232">
            <v>0</v>
          </cell>
          <cell r="F232">
            <v>1.5</v>
          </cell>
          <cell r="G232">
            <v>1.5</v>
          </cell>
          <cell r="H232" t="str">
            <v>LS</v>
          </cell>
          <cell r="I232">
            <v>1.5</v>
          </cell>
        </row>
        <row r="233">
          <cell r="A233">
            <v>34</v>
          </cell>
          <cell r="B233" t="str">
            <v>Internal Colony Road</v>
          </cell>
          <cell r="C233" t="str">
            <v>LS</v>
          </cell>
          <cell r="D233">
            <v>0</v>
          </cell>
          <cell r="E233">
            <v>0</v>
          </cell>
          <cell r="F233">
            <v>0</v>
          </cell>
          <cell r="G233">
            <v>0</v>
          </cell>
          <cell r="H233" t="str">
            <v>LS</v>
          </cell>
          <cell r="I233">
            <v>0</v>
          </cell>
        </row>
        <row r="234">
          <cell r="A234">
            <v>35</v>
          </cell>
          <cell r="B234" t="str">
            <v>Yard &amp; area fencing</v>
          </cell>
          <cell r="C234" t="str">
            <v>LS</v>
          </cell>
          <cell r="D234">
            <v>0</v>
          </cell>
          <cell r="E234">
            <v>0</v>
          </cell>
          <cell r="F234">
            <v>0</v>
          </cell>
          <cell r="G234">
            <v>0</v>
          </cell>
          <cell r="H234" t="str">
            <v>LS</v>
          </cell>
          <cell r="I234">
            <v>0</v>
          </cell>
        </row>
        <row r="235">
          <cell r="A235">
            <v>36</v>
          </cell>
          <cell r="B235" t="str">
            <v>Staff quarter</v>
          </cell>
          <cell r="C235" t="str">
            <v>LS</v>
          </cell>
          <cell r="D235">
            <v>0</v>
          </cell>
          <cell r="E235">
            <v>0</v>
          </cell>
          <cell r="F235">
            <v>0</v>
          </cell>
          <cell r="G235">
            <v>0</v>
          </cell>
          <cell r="H235" t="str">
            <v>LS</v>
          </cell>
          <cell r="I235">
            <v>0</v>
          </cell>
        </row>
        <row r="236">
          <cell r="A236">
            <v>37</v>
          </cell>
          <cell r="B236" t="str">
            <v>Rail Track</v>
          </cell>
          <cell r="C236" t="str">
            <v>LS</v>
          </cell>
          <cell r="D236">
            <v>0</v>
          </cell>
          <cell r="E236">
            <v>0</v>
          </cell>
          <cell r="F236">
            <v>1</v>
          </cell>
          <cell r="G236">
            <v>1</v>
          </cell>
          <cell r="H236" t="str">
            <v>LS</v>
          </cell>
          <cell r="I236">
            <v>1</v>
          </cell>
        </row>
        <row r="237">
          <cell r="A237">
            <v>38</v>
          </cell>
          <cell r="B237" t="str">
            <v>Station transformer foundation</v>
          </cell>
          <cell r="C237">
            <v>0</v>
          </cell>
          <cell r="D237">
            <v>0</v>
          </cell>
          <cell r="E237">
            <v>0</v>
          </cell>
          <cell r="F237">
            <v>0.30099999999999999</v>
          </cell>
          <cell r="G237">
            <v>0</v>
          </cell>
          <cell r="H237">
            <v>0.30099999999999999</v>
          </cell>
          <cell r="I237">
            <v>0</v>
          </cell>
        </row>
        <row r="238">
          <cell r="A238">
            <v>39</v>
          </cell>
          <cell r="B238" t="str">
            <v>Flag stone flooring &amp; Misc. civil works</v>
          </cell>
          <cell r="C238" t="str">
            <v>LS</v>
          </cell>
          <cell r="D238">
            <v>0</v>
          </cell>
          <cell r="E238">
            <v>0</v>
          </cell>
          <cell r="F238">
            <v>0.5</v>
          </cell>
          <cell r="G238">
            <v>0.5</v>
          </cell>
          <cell r="H238" t="str">
            <v>LS</v>
          </cell>
          <cell r="I238">
            <v>0.5</v>
          </cell>
        </row>
        <row r="239">
          <cell r="E239">
            <v>0</v>
          </cell>
          <cell r="F239">
            <v>0.5</v>
          </cell>
          <cell r="G239">
            <v>0.5</v>
          </cell>
          <cell r="H239" t="str">
            <v>LS</v>
          </cell>
          <cell r="I239">
            <v>0.5</v>
          </cell>
        </row>
        <row r="240">
          <cell r="A240">
            <v>0</v>
          </cell>
          <cell r="B240" t="str">
            <v>SUB TOTAL (I)</v>
          </cell>
          <cell r="C240">
            <v>0</v>
          </cell>
          <cell r="D240">
            <v>0</v>
          </cell>
          <cell r="E240">
            <v>0</v>
          </cell>
          <cell r="F240">
            <v>0</v>
          </cell>
          <cell r="G240">
            <v>7.0570000000000004</v>
          </cell>
          <cell r="H240">
            <v>0</v>
          </cell>
          <cell r="I240">
            <v>7.0570000000000004</v>
          </cell>
        </row>
        <row r="241">
          <cell r="I241">
            <v>7.0570000000000004</v>
          </cell>
        </row>
        <row r="242">
          <cell r="A242" t="str">
            <v>J</v>
          </cell>
          <cell r="B242" t="str">
            <v>ERECTION,TESTING &amp; COMMISSIONING ETC.</v>
          </cell>
        </row>
        <row r="243">
          <cell r="A243" t="str">
            <v>J</v>
          </cell>
          <cell r="B243" t="str">
            <v>ERECTION,TESTING &amp; COMMISSIONING ETC.</v>
          </cell>
        </row>
        <row r="244">
          <cell r="A244">
            <v>1</v>
          </cell>
          <cell r="B244" t="str">
            <v>160MVA Transformer</v>
          </cell>
          <cell r="C244">
            <v>0</v>
          </cell>
          <cell r="D244">
            <v>0</v>
          </cell>
          <cell r="E244">
            <v>0</v>
          </cell>
          <cell r="F244">
            <v>1.24</v>
          </cell>
          <cell r="G244">
            <v>0</v>
          </cell>
          <cell r="H244">
            <v>1.24</v>
          </cell>
          <cell r="I244">
            <v>0</v>
          </cell>
        </row>
        <row r="245">
          <cell r="A245">
            <v>2</v>
          </cell>
          <cell r="B245" t="str">
            <v>40MVA transformer</v>
          </cell>
          <cell r="C245">
            <v>1</v>
          </cell>
          <cell r="D245">
            <v>0</v>
          </cell>
          <cell r="E245">
            <v>0</v>
          </cell>
          <cell r="F245">
            <v>0.97</v>
          </cell>
          <cell r="G245">
            <v>0.97</v>
          </cell>
          <cell r="H245">
            <v>0.97</v>
          </cell>
          <cell r="I245">
            <v>0.97</v>
          </cell>
        </row>
        <row r="246">
          <cell r="A246">
            <v>3</v>
          </cell>
          <cell r="B246" t="str">
            <v>220KV CB</v>
          </cell>
          <cell r="C246">
            <v>0</v>
          </cell>
          <cell r="D246">
            <v>0</v>
          </cell>
          <cell r="E246">
            <v>0</v>
          </cell>
          <cell r="F246">
            <v>0.2</v>
          </cell>
          <cell r="G246">
            <v>0</v>
          </cell>
          <cell r="H246">
            <v>0.2</v>
          </cell>
          <cell r="I246">
            <v>0</v>
          </cell>
        </row>
        <row r="247">
          <cell r="A247">
            <v>4</v>
          </cell>
          <cell r="B247" t="str">
            <v>220KV CT</v>
          </cell>
          <cell r="C247">
            <v>0</v>
          </cell>
          <cell r="D247">
            <v>0</v>
          </cell>
          <cell r="E247">
            <v>0</v>
          </cell>
          <cell r="F247">
            <v>4.1000000000000002E-2</v>
          </cell>
          <cell r="G247">
            <v>0</v>
          </cell>
          <cell r="H247">
            <v>4.1000000000000002E-2</v>
          </cell>
          <cell r="I247">
            <v>0</v>
          </cell>
        </row>
        <row r="248">
          <cell r="A248">
            <v>5</v>
          </cell>
          <cell r="B248" t="str">
            <v>220KV Isolator</v>
          </cell>
          <cell r="C248">
            <v>0</v>
          </cell>
          <cell r="D248">
            <v>0</v>
          </cell>
          <cell r="E248">
            <v>0</v>
          </cell>
          <cell r="F248">
            <v>0.09</v>
          </cell>
          <cell r="G248">
            <v>0</v>
          </cell>
          <cell r="H248">
            <v>0.09</v>
          </cell>
          <cell r="I248">
            <v>0</v>
          </cell>
        </row>
        <row r="249">
          <cell r="A249">
            <v>6</v>
          </cell>
          <cell r="B249" t="str">
            <v>220KV LA</v>
          </cell>
          <cell r="C249">
            <v>0</v>
          </cell>
          <cell r="D249">
            <v>0</v>
          </cell>
          <cell r="E249">
            <v>0</v>
          </cell>
          <cell r="F249">
            <v>2.5000000000000001E-2</v>
          </cell>
          <cell r="G249">
            <v>0</v>
          </cell>
          <cell r="H249">
            <v>2.5000000000000001E-2</v>
          </cell>
          <cell r="I249">
            <v>0</v>
          </cell>
        </row>
        <row r="250">
          <cell r="A250">
            <v>7</v>
          </cell>
          <cell r="B250" t="str">
            <v>220KV PT/CVT</v>
          </cell>
          <cell r="C250">
            <v>0</v>
          </cell>
          <cell r="D250">
            <v>0</v>
          </cell>
          <cell r="E250">
            <v>0</v>
          </cell>
          <cell r="F250">
            <v>0.04</v>
          </cell>
          <cell r="G250">
            <v>0</v>
          </cell>
          <cell r="H250">
            <v>0.04</v>
          </cell>
          <cell r="I250">
            <v>0</v>
          </cell>
        </row>
        <row r="251">
          <cell r="A251">
            <v>8</v>
          </cell>
          <cell r="B251" t="str">
            <v>220KV C&amp;R Panel</v>
          </cell>
          <cell r="C251">
            <v>0</v>
          </cell>
          <cell r="D251">
            <v>0</v>
          </cell>
          <cell r="E251">
            <v>0</v>
          </cell>
          <cell r="F251">
            <v>0.18</v>
          </cell>
          <cell r="G251">
            <v>0</v>
          </cell>
          <cell r="H251">
            <v>0.18</v>
          </cell>
          <cell r="I251">
            <v>0</v>
          </cell>
        </row>
        <row r="252">
          <cell r="A252">
            <v>9</v>
          </cell>
          <cell r="B252" t="str">
            <v>220/132/33KV Gantries,Busbar equip.structure erection(in MT)</v>
          </cell>
          <cell r="C252">
            <v>22.567999999999998</v>
          </cell>
          <cell r="D252">
            <v>0</v>
          </cell>
          <cell r="E252">
            <v>0</v>
          </cell>
          <cell r="F252">
            <v>2.5000000000000001E-2</v>
          </cell>
          <cell r="G252">
            <v>0.56419999999999992</v>
          </cell>
          <cell r="H252">
            <v>2.5000000000000001E-2</v>
          </cell>
          <cell r="I252">
            <v>0.56419999999999992</v>
          </cell>
        </row>
        <row r="253">
          <cell r="A253">
            <v>10</v>
          </cell>
          <cell r="B253" t="str">
            <v>PLCC equipments</v>
          </cell>
          <cell r="C253" t="str">
            <v>LS</v>
          </cell>
          <cell r="D253">
            <v>0</v>
          </cell>
          <cell r="E253">
            <v>0</v>
          </cell>
          <cell r="F253">
            <v>0</v>
          </cell>
          <cell r="G253">
            <v>0</v>
          </cell>
          <cell r="H253" t="str">
            <v>LS</v>
          </cell>
          <cell r="I253">
            <v>0</v>
          </cell>
        </row>
        <row r="254">
          <cell r="A254">
            <v>11</v>
          </cell>
          <cell r="B254" t="str">
            <v>220KV PI/Solid Core Insulators</v>
          </cell>
          <cell r="C254">
            <v>0</v>
          </cell>
          <cell r="D254">
            <v>0</v>
          </cell>
          <cell r="E254">
            <v>0</v>
          </cell>
          <cell r="F254">
            <v>7.0000000000000001E-3</v>
          </cell>
          <cell r="G254">
            <v>0</v>
          </cell>
          <cell r="H254">
            <v>7.0000000000000001E-3</v>
          </cell>
          <cell r="I254">
            <v>0</v>
          </cell>
        </row>
        <row r="255">
          <cell r="A255">
            <v>12</v>
          </cell>
          <cell r="B255" t="str">
            <v>220KV wave trap</v>
          </cell>
          <cell r="C255">
            <v>0</v>
          </cell>
          <cell r="D255">
            <v>0</v>
          </cell>
          <cell r="E255">
            <v>0</v>
          </cell>
          <cell r="F255">
            <v>0.04</v>
          </cell>
          <cell r="G255">
            <v>0</v>
          </cell>
          <cell r="H255">
            <v>0.04</v>
          </cell>
          <cell r="I255">
            <v>0</v>
          </cell>
        </row>
        <row r="256">
          <cell r="A256">
            <v>13</v>
          </cell>
          <cell r="B256" t="str">
            <v>132KV CC</v>
          </cell>
          <cell r="C256">
            <v>0</v>
          </cell>
          <cell r="D256">
            <v>0</v>
          </cell>
          <cell r="E256">
            <v>0</v>
          </cell>
          <cell r="F256">
            <v>3.4000000000000002E-2</v>
          </cell>
          <cell r="G256">
            <v>0</v>
          </cell>
          <cell r="H256">
            <v>3.4000000000000002E-2</v>
          </cell>
          <cell r="I256">
            <v>0</v>
          </cell>
        </row>
        <row r="257">
          <cell r="A257">
            <v>14</v>
          </cell>
          <cell r="B257" t="str">
            <v>132KV CB</v>
          </cell>
          <cell r="C257">
            <v>1</v>
          </cell>
          <cell r="D257">
            <v>0</v>
          </cell>
          <cell r="E257">
            <v>0</v>
          </cell>
          <cell r="F257">
            <v>0.16</v>
          </cell>
          <cell r="G257">
            <v>0.16</v>
          </cell>
          <cell r="H257">
            <v>0.16</v>
          </cell>
          <cell r="I257">
            <v>0.16</v>
          </cell>
        </row>
        <row r="258">
          <cell r="A258">
            <v>15</v>
          </cell>
          <cell r="B258" t="str">
            <v>132KV CT</v>
          </cell>
          <cell r="C258">
            <v>3</v>
          </cell>
          <cell r="D258">
            <v>0</v>
          </cell>
          <cell r="E258">
            <v>0</v>
          </cell>
          <cell r="F258">
            <v>3.9E-2</v>
          </cell>
          <cell r="G258">
            <v>0.11699999999999999</v>
          </cell>
          <cell r="H258">
            <v>3.9E-2</v>
          </cell>
          <cell r="I258">
            <v>0.11699999999999999</v>
          </cell>
        </row>
        <row r="259">
          <cell r="A259">
            <v>16</v>
          </cell>
          <cell r="B259" t="str">
            <v>132KV Isolators</v>
          </cell>
          <cell r="C259">
            <v>3</v>
          </cell>
          <cell r="D259">
            <v>0</v>
          </cell>
          <cell r="E259">
            <v>0</v>
          </cell>
          <cell r="F259">
            <v>7.0000000000000007E-2</v>
          </cell>
          <cell r="G259">
            <v>0.21000000000000002</v>
          </cell>
          <cell r="H259">
            <v>7.0000000000000007E-2</v>
          </cell>
          <cell r="I259">
            <v>0.21000000000000002</v>
          </cell>
        </row>
        <row r="260">
          <cell r="A260">
            <v>17</v>
          </cell>
          <cell r="B260" t="str">
            <v>132KV LA</v>
          </cell>
          <cell r="C260">
            <v>3</v>
          </cell>
          <cell r="D260">
            <v>0</v>
          </cell>
          <cell r="E260">
            <v>0</v>
          </cell>
          <cell r="F260">
            <v>1.7000000000000001E-2</v>
          </cell>
          <cell r="G260">
            <v>5.1000000000000004E-2</v>
          </cell>
          <cell r="H260">
            <v>1.7000000000000001E-2</v>
          </cell>
          <cell r="I260">
            <v>5.1000000000000004E-2</v>
          </cell>
        </row>
        <row r="261">
          <cell r="A261">
            <v>18</v>
          </cell>
          <cell r="B261" t="str">
            <v>132KV C&amp;R Panel</v>
          </cell>
          <cell r="C261">
            <v>1</v>
          </cell>
          <cell r="D261">
            <v>0</v>
          </cell>
          <cell r="E261">
            <v>0</v>
          </cell>
          <cell r="F261">
            <v>0.14000000000000001</v>
          </cell>
          <cell r="G261">
            <v>0.14000000000000001</v>
          </cell>
          <cell r="H261">
            <v>0.14000000000000001</v>
          </cell>
          <cell r="I261">
            <v>0.14000000000000001</v>
          </cell>
        </row>
        <row r="262">
          <cell r="A262">
            <v>19</v>
          </cell>
          <cell r="B262" t="str">
            <v>132KV PI/Solid Core Insulator</v>
          </cell>
          <cell r="C262">
            <v>6</v>
          </cell>
          <cell r="D262">
            <v>0</v>
          </cell>
          <cell r="E262">
            <v>0</v>
          </cell>
          <cell r="F262">
            <v>5.0000000000000001E-3</v>
          </cell>
          <cell r="G262">
            <v>0.03</v>
          </cell>
          <cell r="H262">
            <v>5.0000000000000001E-3</v>
          </cell>
          <cell r="I262">
            <v>0.03</v>
          </cell>
        </row>
        <row r="263">
          <cell r="A263">
            <v>20</v>
          </cell>
          <cell r="B263" t="str">
            <v>132KV PT</v>
          </cell>
          <cell r="C263">
            <v>0</v>
          </cell>
          <cell r="D263">
            <v>0</v>
          </cell>
          <cell r="E263">
            <v>0</v>
          </cell>
          <cell r="F263">
            <v>3.4000000000000002E-2</v>
          </cell>
          <cell r="G263">
            <v>0</v>
          </cell>
          <cell r="H263">
            <v>3.4000000000000002E-2</v>
          </cell>
          <cell r="I263">
            <v>0</v>
          </cell>
        </row>
        <row r="264">
          <cell r="A264">
            <v>21</v>
          </cell>
          <cell r="B264" t="str">
            <v>33KV CB</v>
          </cell>
          <cell r="C264">
            <v>1</v>
          </cell>
          <cell r="D264">
            <v>0</v>
          </cell>
          <cell r="E264">
            <v>0</v>
          </cell>
          <cell r="F264">
            <v>8.2000000000000003E-2</v>
          </cell>
          <cell r="G264">
            <v>8.2000000000000003E-2</v>
          </cell>
          <cell r="H264">
            <v>8.2000000000000003E-2</v>
          </cell>
          <cell r="I264">
            <v>8.2000000000000003E-2</v>
          </cell>
        </row>
        <row r="265">
          <cell r="A265">
            <v>22</v>
          </cell>
          <cell r="B265" t="str">
            <v>33KV CT</v>
          </cell>
          <cell r="C265">
            <v>3</v>
          </cell>
          <cell r="D265">
            <v>0</v>
          </cell>
          <cell r="E265">
            <v>0</v>
          </cell>
          <cell r="F265">
            <v>0.03</v>
          </cell>
          <cell r="G265">
            <v>0.09</v>
          </cell>
          <cell r="H265">
            <v>0.03</v>
          </cell>
          <cell r="I265">
            <v>0.09</v>
          </cell>
        </row>
        <row r="266">
          <cell r="A266">
            <v>23</v>
          </cell>
          <cell r="B266" t="str">
            <v>33KV PT</v>
          </cell>
          <cell r="C266">
            <v>0</v>
          </cell>
          <cell r="D266">
            <v>0</v>
          </cell>
          <cell r="E266">
            <v>0</v>
          </cell>
          <cell r="F266">
            <v>0.03</v>
          </cell>
          <cell r="G266">
            <v>0</v>
          </cell>
          <cell r="H266">
            <v>0.03</v>
          </cell>
          <cell r="I266">
            <v>0</v>
          </cell>
        </row>
        <row r="267">
          <cell r="A267">
            <v>24</v>
          </cell>
          <cell r="B267" t="str">
            <v>33KV Isolator</v>
          </cell>
          <cell r="C267">
            <v>2</v>
          </cell>
          <cell r="D267">
            <v>0</v>
          </cell>
          <cell r="E267">
            <v>0</v>
          </cell>
          <cell r="F267">
            <v>4.7E-2</v>
          </cell>
          <cell r="G267">
            <v>9.4E-2</v>
          </cell>
          <cell r="H267">
            <v>4.7E-2</v>
          </cell>
          <cell r="I267">
            <v>9.4E-2</v>
          </cell>
        </row>
        <row r="268">
          <cell r="A268">
            <v>25</v>
          </cell>
          <cell r="B268" t="str">
            <v>33KV LA</v>
          </cell>
          <cell r="C268">
            <v>3</v>
          </cell>
          <cell r="D268">
            <v>0</v>
          </cell>
          <cell r="E268">
            <v>0</v>
          </cell>
          <cell r="F268">
            <v>1.0999999999999999E-2</v>
          </cell>
          <cell r="G268">
            <v>3.3000000000000002E-2</v>
          </cell>
          <cell r="H268">
            <v>1.0999999999999999E-2</v>
          </cell>
          <cell r="I268">
            <v>3.3000000000000002E-2</v>
          </cell>
        </row>
        <row r="269">
          <cell r="A269">
            <v>26</v>
          </cell>
          <cell r="B269" t="str">
            <v>33KV C&amp;R Panel</v>
          </cell>
          <cell r="C269">
            <v>1</v>
          </cell>
          <cell r="D269">
            <v>0</v>
          </cell>
          <cell r="E269">
            <v>0</v>
          </cell>
          <cell r="F269">
            <v>0.13</v>
          </cell>
          <cell r="G269">
            <v>0.13</v>
          </cell>
          <cell r="H269">
            <v>0.13</v>
          </cell>
          <cell r="I269">
            <v>0.13</v>
          </cell>
        </row>
        <row r="270">
          <cell r="A270">
            <v>27</v>
          </cell>
          <cell r="B270" t="str">
            <v>33KV PI/Solid Core Insulators</v>
          </cell>
          <cell r="C270">
            <v>0</v>
          </cell>
          <cell r="D270">
            <v>0</v>
          </cell>
          <cell r="E270">
            <v>0</v>
          </cell>
          <cell r="F270">
            <v>3.0000000000000001E-3</v>
          </cell>
          <cell r="G270">
            <v>0</v>
          </cell>
          <cell r="H270">
            <v>3.0000000000000001E-3</v>
          </cell>
          <cell r="I270">
            <v>0</v>
          </cell>
        </row>
        <row r="271">
          <cell r="A271">
            <v>28</v>
          </cell>
          <cell r="B271" t="str">
            <v>Station Transformer,</v>
          </cell>
          <cell r="C271">
            <v>0</v>
          </cell>
          <cell r="D271">
            <v>0</v>
          </cell>
          <cell r="E271">
            <v>0</v>
          </cell>
          <cell r="F271">
            <v>7.0000000000000007E-2</v>
          </cell>
          <cell r="G271">
            <v>0</v>
          </cell>
          <cell r="H271">
            <v>7.0000000000000007E-2</v>
          </cell>
          <cell r="I271">
            <v>0</v>
          </cell>
        </row>
        <row r="272">
          <cell r="A272">
            <v>29</v>
          </cell>
          <cell r="B272" t="str">
            <v>Cable laying &amp; associated works</v>
          </cell>
          <cell r="C272" t="str">
            <v>LS</v>
          </cell>
          <cell r="D272">
            <v>0</v>
          </cell>
          <cell r="E272">
            <v>0</v>
          </cell>
          <cell r="F272">
            <v>0.2</v>
          </cell>
          <cell r="G272">
            <v>0.2</v>
          </cell>
          <cell r="H272" t="str">
            <v>LS</v>
          </cell>
          <cell r="I272">
            <v>0.2</v>
          </cell>
        </row>
        <row r="273">
          <cell r="A273">
            <v>30</v>
          </cell>
          <cell r="B273" t="str">
            <v>Earthing works</v>
          </cell>
          <cell r="C273" t="str">
            <v>LS</v>
          </cell>
          <cell r="D273">
            <v>0</v>
          </cell>
          <cell r="E273">
            <v>0</v>
          </cell>
          <cell r="F273">
            <v>0.2</v>
          </cell>
          <cell r="G273">
            <v>0.2</v>
          </cell>
          <cell r="H273" t="str">
            <v>LS</v>
          </cell>
          <cell r="I273">
            <v>0.2</v>
          </cell>
        </row>
        <row r="274">
          <cell r="A274">
            <v>31</v>
          </cell>
          <cell r="B274" t="str">
            <v>AC/DC Board</v>
          </cell>
          <cell r="C274">
            <v>0</v>
          </cell>
          <cell r="D274">
            <v>0</v>
          </cell>
          <cell r="E274">
            <v>0</v>
          </cell>
          <cell r="F274">
            <v>0.13100000000000001</v>
          </cell>
          <cell r="G274">
            <v>0</v>
          </cell>
          <cell r="H274">
            <v>0.13100000000000001</v>
          </cell>
          <cell r="I274">
            <v>0</v>
          </cell>
        </row>
        <row r="275">
          <cell r="A275">
            <v>32</v>
          </cell>
          <cell r="B275" t="str">
            <v>Fitting of lighting fixtures</v>
          </cell>
          <cell r="C275" t="str">
            <v>LS</v>
          </cell>
          <cell r="D275">
            <v>0</v>
          </cell>
          <cell r="E275">
            <v>0</v>
          </cell>
          <cell r="F275">
            <v>0.1</v>
          </cell>
          <cell r="G275">
            <v>0.1</v>
          </cell>
          <cell r="H275" t="str">
            <v>LS</v>
          </cell>
          <cell r="I275">
            <v>0.1</v>
          </cell>
        </row>
        <row r="276">
          <cell r="A276">
            <v>33</v>
          </cell>
          <cell r="B276" t="str">
            <v>110V 300Ah battery</v>
          </cell>
          <cell r="C276">
            <v>0</v>
          </cell>
          <cell r="D276">
            <v>0</v>
          </cell>
          <cell r="E276">
            <v>0</v>
          </cell>
          <cell r="F276">
            <v>0.14000000000000001</v>
          </cell>
          <cell r="G276">
            <v>0</v>
          </cell>
          <cell r="H276">
            <v>0.14000000000000001</v>
          </cell>
          <cell r="I276">
            <v>0</v>
          </cell>
        </row>
        <row r="277">
          <cell r="A277">
            <v>34</v>
          </cell>
          <cell r="B277" t="str">
            <v>110V 300Ah battery charger</v>
          </cell>
          <cell r="C277">
            <v>0</v>
          </cell>
          <cell r="D277">
            <v>0</v>
          </cell>
          <cell r="E277">
            <v>0</v>
          </cell>
          <cell r="F277">
            <v>9.5000000000000001E-2</v>
          </cell>
          <cell r="G277">
            <v>0</v>
          </cell>
          <cell r="H277">
            <v>9.5000000000000001E-2</v>
          </cell>
          <cell r="I277">
            <v>0</v>
          </cell>
        </row>
        <row r="278">
          <cell r="A278">
            <v>35</v>
          </cell>
          <cell r="B278" t="str">
            <v>48V 200Ah battery</v>
          </cell>
          <cell r="C278">
            <v>0</v>
          </cell>
          <cell r="D278">
            <v>0</v>
          </cell>
          <cell r="E278">
            <v>0</v>
          </cell>
          <cell r="F278">
            <v>0.1</v>
          </cell>
          <cell r="G278">
            <v>0</v>
          </cell>
          <cell r="H278">
            <v>0.1</v>
          </cell>
          <cell r="I278">
            <v>0</v>
          </cell>
        </row>
        <row r="279">
          <cell r="A279">
            <v>36</v>
          </cell>
          <cell r="B279" t="str">
            <v>48V 200Ah battery charger</v>
          </cell>
          <cell r="C279">
            <v>0</v>
          </cell>
          <cell r="D279">
            <v>0</v>
          </cell>
          <cell r="E279">
            <v>0</v>
          </cell>
          <cell r="F279">
            <v>8.5000000000000006E-2</v>
          </cell>
          <cell r="G279">
            <v>0</v>
          </cell>
          <cell r="H279">
            <v>8.5000000000000006E-2</v>
          </cell>
          <cell r="I279">
            <v>0</v>
          </cell>
        </row>
        <row r="280">
          <cell r="A280">
            <v>37</v>
          </cell>
          <cell r="B280" t="str">
            <v xml:space="preserve">Stringing &amp; Jumpering </v>
          </cell>
          <cell r="C280" t="str">
            <v>LS</v>
          </cell>
          <cell r="D280">
            <v>0</v>
          </cell>
          <cell r="E280">
            <v>0</v>
          </cell>
          <cell r="F280">
            <v>0.5</v>
          </cell>
          <cell r="G280">
            <v>0.5</v>
          </cell>
          <cell r="H280" t="str">
            <v>LS</v>
          </cell>
          <cell r="I280">
            <v>0.5</v>
          </cell>
        </row>
        <row r="281">
          <cell r="A281">
            <v>38</v>
          </cell>
          <cell r="B281" t="str">
            <v>Testing &amp; Commissioning &amp; misc.expenditure</v>
          </cell>
          <cell r="C281" t="str">
            <v>LS</v>
          </cell>
          <cell r="D281">
            <v>0</v>
          </cell>
          <cell r="E281">
            <v>0</v>
          </cell>
          <cell r="F281">
            <v>0.1</v>
          </cell>
          <cell r="G281">
            <v>0.1</v>
          </cell>
          <cell r="H281" t="str">
            <v>LS</v>
          </cell>
          <cell r="I281">
            <v>0.1</v>
          </cell>
        </row>
        <row r="283">
          <cell r="E283">
            <v>0</v>
          </cell>
          <cell r="F283">
            <v>0.1</v>
          </cell>
          <cell r="G283">
            <v>0.1</v>
          </cell>
          <cell r="H283" t="str">
            <v>LS</v>
          </cell>
          <cell r="I283">
            <v>0.1</v>
          </cell>
        </row>
        <row r="284">
          <cell r="B284" t="str">
            <v>SUB TOTAL (J)</v>
          </cell>
          <cell r="C284">
            <v>0</v>
          </cell>
          <cell r="D284">
            <v>0</v>
          </cell>
          <cell r="E284">
            <v>0</v>
          </cell>
          <cell r="F284">
            <v>0</v>
          </cell>
          <cell r="G284">
            <v>3.7711999999999999</v>
          </cell>
          <cell r="H284">
            <v>0</v>
          </cell>
          <cell r="I284">
            <v>3.7711999999999999</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ice"/>
      <sheetName val="PPT Inputs"/>
      <sheetName val="Reco"/>
      <sheetName val="Consol Summary -&gt;"/>
      <sheetName val="Core Assumptions"/>
      <sheetName val="ATL Consol Financials (USD)"/>
      <sheetName val="ATL"/>
      <sheetName val="ATL-Standalone"/>
      <sheetName val="Ratios"/>
      <sheetName val="Ratios-XNPV"/>
      <sheetName val="NEW SPV"/>
      <sheetName val="Debt Workings"/>
      <sheetName val="ICD Mechanics"/>
      <sheetName val="Financials -&gt;"/>
      <sheetName val="CHECKs"/>
      <sheetName val="ATL Standalone"/>
      <sheetName val="ATIL"/>
      <sheetName val="MEGPTCL"/>
      <sheetName val="ATL (Original OG)"/>
      <sheetName val="Summary Financials RN "/>
      <sheetName val="Old Summary Sheet"/>
      <sheetName val="Financial_ATL RA submtd obligor"/>
      <sheetName val="ATL Consol Financials"/>
      <sheetName val="Tariff Workings -&gt;"/>
      <sheetName val="Tariff_M2M"/>
      <sheetName val="Tariff_M2D"/>
      <sheetName val="Tariff_T2W"/>
      <sheetName val="Tariff_T2A"/>
      <sheetName val="Tariff Summary"/>
      <sheetName val="Tariff_Aravali"/>
      <sheetName val="Tariff_Maru"/>
      <sheetName val="Tariff_WRTM"/>
      <sheetName val="Tariff_WRTG"/>
      <sheetName val="Tariff_PKTCL"/>
      <sheetName val="Tx Line Configuration -&gt;"/>
      <sheetName val="Mundra-Mohindergarh"/>
      <sheetName val="Mundra-Dahegam"/>
      <sheetName val="Tiroda-Aurangabad"/>
      <sheetName val="Tiroda-Warora"/>
      <sheetName val="Aravali"/>
      <sheetName val="Maru"/>
      <sheetName val="WRTM"/>
      <sheetName val="WRTG"/>
      <sheetName val="PKTCL Configuration"/>
      <sheetName val="Tx Line Financials -&gt;"/>
      <sheetName val="Financials_M2M"/>
      <sheetName val="Financials_M2D"/>
      <sheetName val="Financials_T2W"/>
      <sheetName val="Financials_T2A"/>
      <sheetName val="New Lines (Combine Accts)"/>
      <sheetName val="Financials_Aravali"/>
      <sheetName val="Financials_Maru"/>
      <sheetName val="Financials_WRTM"/>
      <sheetName val="Financials_WRTG"/>
      <sheetName val="Financials_PKTCL"/>
      <sheetName val="Tx Line_MoF -&gt;"/>
      <sheetName val="MoF_M2M"/>
      <sheetName val="MoF_M2D"/>
      <sheetName val="MoF_T2W"/>
      <sheetName val="MoF_T2A"/>
      <sheetName val="MoF_Aravali"/>
      <sheetName val="MoF_Maru"/>
      <sheetName val="MoF_WRTM"/>
      <sheetName val="MoF_WRTG"/>
      <sheetName val="MoF_PKTCL"/>
      <sheetName val="Tariff_CWR"/>
      <sheetName val="C_WR"/>
      <sheetName val="Tariff_RRW"/>
      <sheetName val="RR_W"/>
      <sheetName val="Tariff_SBR"/>
      <sheetName val="S_BR"/>
      <sheetName val="Tariff_NKTL "/>
      <sheetName val="NK_TL"/>
      <sheetName val="Tariff_ATRL"/>
      <sheetName val="AT_RL"/>
    </sheetNames>
    <sheetDataSet>
      <sheetData sheetId="0"/>
      <sheetData sheetId="1">
        <row r="1">
          <cell r="C1">
            <v>66.5</v>
          </cell>
        </row>
        <row r="27">
          <cell r="C27">
            <v>0.995</v>
          </cell>
        </row>
        <row r="28">
          <cell r="C28">
            <v>0.995</v>
          </cell>
        </row>
        <row r="35">
          <cell r="C35">
            <v>9.2999999999999999E-2</v>
          </cell>
        </row>
      </sheetData>
      <sheetData sheetId="2"/>
      <sheetData sheetId="3"/>
      <sheetData sheetId="4">
        <row r="51">
          <cell r="D51">
            <v>0.21341600000000002</v>
          </cell>
          <cell r="E51">
            <v>0.34608000000000005</v>
          </cell>
        </row>
        <row r="139">
          <cell r="H139">
            <v>41729</v>
          </cell>
          <cell r="I139">
            <v>42094</v>
          </cell>
          <cell r="J139">
            <v>42460</v>
          </cell>
          <cell r="K139">
            <v>42825</v>
          </cell>
          <cell r="L139">
            <v>0</v>
          </cell>
          <cell r="M139">
            <v>43190</v>
          </cell>
          <cell r="N139">
            <v>43555</v>
          </cell>
          <cell r="O139">
            <v>43921</v>
          </cell>
          <cell r="P139">
            <v>44286</v>
          </cell>
          <cell r="Q139">
            <v>44651</v>
          </cell>
          <cell r="R139">
            <v>45016</v>
          </cell>
          <cell r="S139">
            <v>45382</v>
          </cell>
          <cell r="T139">
            <v>45747</v>
          </cell>
          <cell r="U139">
            <v>46112</v>
          </cell>
          <cell r="V139">
            <v>46477</v>
          </cell>
          <cell r="W139">
            <v>46843</v>
          </cell>
          <cell r="X139">
            <v>47208</v>
          </cell>
          <cell r="Y139">
            <v>47573</v>
          </cell>
          <cell r="Z139">
            <v>47938</v>
          </cell>
          <cell r="AA139">
            <v>48304</v>
          </cell>
          <cell r="AB139">
            <v>48669</v>
          </cell>
          <cell r="AC139">
            <v>49034</v>
          </cell>
          <cell r="AD139">
            <v>49399</v>
          </cell>
          <cell r="AE139">
            <v>49765</v>
          </cell>
          <cell r="AF139">
            <v>50130</v>
          </cell>
          <cell r="AG139">
            <v>50495</v>
          </cell>
          <cell r="AH139">
            <v>50860</v>
          </cell>
          <cell r="AI139">
            <v>51226</v>
          </cell>
          <cell r="AJ139">
            <v>51591</v>
          </cell>
          <cell r="AK139">
            <v>51956</v>
          </cell>
          <cell r="AL139">
            <v>52321</v>
          </cell>
          <cell r="AM139">
            <v>52687</v>
          </cell>
          <cell r="AN139">
            <v>53052</v>
          </cell>
          <cell r="AO139">
            <v>53417</v>
          </cell>
          <cell r="AP139">
            <v>53782</v>
          </cell>
          <cell r="AQ139">
            <v>54148</v>
          </cell>
          <cell r="AR139">
            <v>54513</v>
          </cell>
          <cell r="AS139">
            <v>54878</v>
          </cell>
        </row>
        <row r="140">
          <cell r="H140">
            <v>7</v>
          </cell>
          <cell r="I140">
            <v>8</v>
          </cell>
          <cell r="J140">
            <v>9</v>
          </cell>
          <cell r="K140">
            <v>10</v>
          </cell>
          <cell r="L140">
            <v>0</v>
          </cell>
          <cell r="M140">
            <v>11</v>
          </cell>
          <cell r="N140">
            <v>12</v>
          </cell>
          <cell r="O140">
            <v>13</v>
          </cell>
          <cell r="P140">
            <v>14</v>
          </cell>
          <cell r="Q140">
            <v>15</v>
          </cell>
          <cell r="R140">
            <v>16</v>
          </cell>
          <cell r="S140">
            <v>17</v>
          </cell>
          <cell r="T140">
            <v>18</v>
          </cell>
          <cell r="U140">
            <v>19</v>
          </cell>
          <cell r="V140">
            <v>20</v>
          </cell>
          <cell r="W140">
            <v>21</v>
          </cell>
          <cell r="X140">
            <v>22</v>
          </cell>
          <cell r="Y140">
            <v>23</v>
          </cell>
          <cell r="Z140">
            <v>24</v>
          </cell>
          <cell r="AA140">
            <v>25</v>
          </cell>
          <cell r="AB140">
            <v>26</v>
          </cell>
          <cell r="AC140">
            <v>27</v>
          </cell>
          <cell r="AD140">
            <v>28</v>
          </cell>
          <cell r="AE140">
            <v>29</v>
          </cell>
          <cell r="AF140">
            <v>30</v>
          </cell>
          <cell r="AG140">
            <v>31</v>
          </cell>
          <cell r="AH140">
            <v>32</v>
          </cell>
          <cell r="AI140">
            <v>33</v>
          </cell>
          <cell r="AJ140">
            <v>34</v>
          </cell>
          <cell r="AK140">
            <v>35</v>
          </cell>
          <cell r="AL140">
            <v>36</v>
          </cell>
          <cell r="AM140">
            <v>37</v>
          </cell>
          <cell r="AN140">
            <v>38</v>
          </cell>
          <cell r="AO140">
            <v>39</v>
          </cell>
          <cell r="AP140">
            <v>40</v>
          </cell>
          <cell r="AQ140">
            <v>41</v>
          </cell>
          <cell r="AR140">
            <v>42</v>
          </cell>
          <cell r="AS140">
            <v>43</v>
          </cell>
        </row>
        <row r="141">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0</v>
          </cell>
          <cell r="AI141">
            <v>0</v>
          </cell>
          <cell r="AJ141">
            <v>0</v>
          </cell>
          <cell r="AK141">
            <v>0</v>
          </cell>
          <cell r="AL141">
            <v>0</v>
          </cell>
          <cell r="AM141">
            <v>0</v>
          </cell>
          <cell r="AN141">
            <v>0</v>
          </cell>
          <cell r="AO141">
            <v>0</v>
          </cell>
          <cell r="AP141">
            <v>0</v>
          </cell>
          <cell r="AQ141">
            <v>0</v>
          </cell>
          <cell r="AR141">
            <v>0</v>
          </cell>
          <cell r="AS141">
            <v>0</v>
          </cell>
        </row>
        <row r="142">
          <cell r="C142" t="str">
            <v>400KV</v>
          </cell>
          <cell r="D142">
            <v>1</v>
          </cell>
          <cell r="E142">
            <v>4</v>
          </cell>
          <cell r="H142">
            <v>65.459999999999994</v>
          </cell>
          <cell r="I142">
            <v>60.3</v>
          </cell>
          <cell r="J142">
            <v>62.3</v>
          </cell>
          <cell r="K142">
            <v>64.37</v>
          </cell>
          <cell r="L142">
            <v>0</v>
          </cell>
          <cell r="M142">
            <v>66.510000000000005</v>
          </cell>
          <cell r="N142">
            <v>68.709999999999994</v>
          </cell>
          <cell r="O142">
            <v>70.991171999999992</v>
          </cell>
          <cell r="P142">
            <v>73.348078910399991</v>
          </cell>
          <cell r="Q142">
            <v>75.783235130225265</v>
          </cell>
          <cell r="R142">
            <v>78.299238536548742</v>
          </cell>
          <cell r="S142">
            <v>80.898773255962155</v>
          </cell>
          <cell r="T142">
            <v>83.584612528060092</v>
          </cell>
          <cell r="U142">
            <v>86.359621663991675</v>
          </cell>
          <cell r="V142">
            <v>89.226761103236186</v>
          </cell>
          <cell r="W142">
            <v>92.189089571863619</v>
          </cell>
          <cell r="X142">
            <v>95.249767345649488</v>
          </cell>
          <cell r="Y142">
            <v>98.412059621525046</v>
          </cell>
          <cell r="Z142">
            <v>101.67934000095967</v>
          </cell>
          <cell r="AA142">
            <v>105.05509408899152</v>
          </cell>
          <cell r="AB142">
            <v>108.54292321274603</v>
          </cell>
          <cell r="AC142">
            <v>112.14654826340919</v>
          </cell>
          <cell r="AD142">
            <v>115.86981366575436</v>
          </cell>
          <cell r="AE142">
            <v>119.7166914794574</v>
          </cell>
          <cell r="AF142">
            <v>123.69128563657537</v>
          </cell>
          <cell r="AG142">
            <v>127.79783631970966</v>
          </cell>
          <cell r="AH142">
            <v>132.04072448552401</v>
          </cell>
          <cell r="AI142">
            <v>136.4244765384434</v>
          </cell>
          <cell r="AJ142">
            <v>140.95376915951971</v>
          </cell>
          <cell r="AK142">
            <v>145.63343429561576</v>
          </cell>
          <cell r="AL142">
            <v>150.46846431423018</v>
          </cell>
          <cell r="AM142">
            <v>155.46401732946259</v>
          </cell>
          <cell r="AN142">
            <v>160.62542270480074</v>
          </cell>
          <cell r="AO142">
            <v>165.95818673860012</v>
          </cell>
          <cell r="AP142">
            <v>171.46799853832164</v>
          </cell>
          <cell r="AQ142">
            <v>177.16073608979389</v>
          </cell>
          <cell r="AR142">
            <v>183.04247252797504</v>
          </cell>
          <cell r="AS142">
            <v>189.11948261590379</v>
          </cell>
        </row>
        <row r="143">
          <cell r="C143" t="str">
            <v>765KV</v>
          </cell>
          <cell r="D143">
            <v>1.4</v>
          </cell>
          <cell r="E143">
            <v>5</v>
          </cell>
          <cell r="H143">
            <v>91.643999999999991</v>
          </cell>
          <cell r="I143">
            <v>84.419999999999987</v>
          </cell>
          <cell r="J143">
            <v>87.219999999999985</v>
          </cell>
          <cell r="K143">
            <v>90.117999999999995</v>
          </cell>
          <cell r="L143">
            <v>0</v>
          </cell>
          <cell r="M143">
            <v>93.114000000000004</v>
          </cell>
          <cell r="N143">
            <v>96.193999999999988</v>
          </cell>
          <cell r="O143">
            <v>99.387640799999986</v>
          </cell>
          <cell r="P143">
            <v>102.68731047455998</v>
          </cell>
          <cell r="Q143">
            <v>106.09652918231536</v>
          </cell>
          <cell r="R143">
            <v>109.61893395116823</v>
          </cell>
          <cell r="S143">
            <v>113.25828255834701</v>
          </cell>
          <cell r="T143">
            <v>117.01845753928411</v>
          </cell>
          <cell r="U143">
            <v>120.90347032958833</v>
          </cell>
          <cell r="V143">
            <v>124.91746554453066</v>
          </cell>
          <cell r="W143">
            <v>129.06472540060906</v>
          </cell>
          <cell r="X143">
            <v>133.34967428390928</v>
          </cell>
          <cell r="Y143">
            <v>137.77688347013506</v>
          </cell>
          <cell r="Z143">
            <v>142.35107600134353</v>
          </cell>
          <cell r="AA143">
            <v>147.07713172458813</v>
          </cell>
          <cell r="AB143">
            <v>151.96009249784444</v>
          </cell>
          <cell r="AC143">
            <v>157.00516756877286</v>
          </cell>
          <cell r="AD143">
            <v>162.2177391320561</v>
          </cell>
          <cell r="AE143">
            <v>167.60336807124034</v>
          </cell>
          <cell r="AF143">
            <v>173.1677998912055</v>
          </cell>
          <cell r="AG143">
            <v>178.91697084759352</v>
          </cell>
          <cell r="AH143">
            <v>184.85701427973359</v>
          </cell>
          <cell r="AI143">
            <v>190.99426715382074</v>
          </cell>
          <cell r="AJ143">
            <v>197.33527682332758</v>
          </cell>
          <cell r="AK143">
            <v>203.88680801386204</v>
          </cell>
          <cell r="AL143">
            <v>210.65585003992223</v>
          </cell>
          <cell r="AM143">
            <v>217.64962426124762</v>
          </cell>
          <cell r="AN143">
            <v>224.87559178672103</v>
          </cell>
          <cell r="AO143">
            <v>232.34146143404016</v>
          </cell>
          <cell r="AP143">
            <v>240.05519795365026</v>
          </cell>
          <cell r="AQ143">
            <v>248.02503052571143</v>
          </cell>
          <cell r="AR143">
            <v>256.25946153916504</v>
          </cell>
          <cell r="AS143">
            <v>264.76727566226532</v>
          </cell>
        </row>
        <row r="144">
          <cell r="C144" t="str">
            <v>220KV</v>
          </cell>
          <cell r="D144">
            <v>0.7</v>
          </cell>
          <cell r="E144">
            <v>6</v>
          </cell>
          <cell r="H144">
            <v>45.821999999999996</v>
          </cell>
          <cell r="I144">
            <v>42.209999999999994</v>
          </cell>
          <cell r="J144">
            <v>43.609999999999992</v>
          </cell>
          <cell r="K144">
            <v>45.058999999999997</v>
          </cell>
          <cell r="L144">
            <v>0</v>
          </cell>
          <cell r="M144">
            <v>46.557000000000002</v>
          </cell>
          <cell r="N144">
            <v>48.096999999999994</v>
          </cell>
          <cell r="O144">
            <v>49.693820399999993</v>
          </cell>
          <cell r="P144">
            <v>51.343655237279989</v>
          </cell>
          <cell r="Q144">
            <v>53.048264591157682</v>
          </cell>
          <cell r="R144">
            <v>54.809466975584115</v>
          </cell>
          <cell r="S144">
            <v>56.629141279173503</v>
          </cell>
          <cell r="T144">
            <v>58.509228769642057</v>
          </cell>
          <cell r="U144">
            <v>60.451735164794165</v>
          </cell>
          <cell r="V144">
            <v>62.458732772265328</v>
          </cell>
          <cell r="W144">
            <v>64.532362700304532</v>
          </cell>
          <cell r="X144">
            <v>66.67483714195464</v>
          </cell>
          <cell r="Y144">
            <v>68.888441735067531</v>
          </cell>
          <cell r="Z144">
            <v>71.175538000671764</v>
          </cell>
          <cell r="AA144">
            <v>73.538565862294064</v>
          </cell>
          <cell r="AB144">
            <v>75.980046248922221</v>
          </cell>
          <cell r="AC144">
            <v>78.502583784386431</v>
          </cell>
          <cell r="AD144">
            <v>81.108869566028048</v>
          </cell>
          <cell r="AE144">
            <v>83.80168403562017</v>
          </cell>
          <cell r="AF144">
            <v>86.583899945602752</v>
          </cell>
          <cell r="AG144">
            <v>89.458485423796759</v>
          </cell>
          <cell r="AH144">
            <v>92.428507139866795</v>
          </cell>
          <cell r="AI144">
            <v>95.497133576910372</v>
          </cell>
          <cell r="AJ144">
            <v>98.667638411663788</v>
          </cell>
          <cell r="AK144">
            <v>101.94340400693102</v>
          </cell>
          <cell r="AL144">
            <v>105.32792501996111</v>
          </cell>
          <cell r="AM144">
            <v>108.82481213062381</v>
          </cell>
          <cell r="AN144">
            <v>112.43779589336052</v>
          </cell>
          <cell r="AO144">
            <v>116.17073071702008</v>
          </cell>
          <cell r="AP144">
            <v>120.02759897682513</v>
          </cell>
          <cell r="AQ144">
            <v>124.01251526285571</v>
          </cell>
          <cell r="AR144">
            <v>128.12973076958252</v>
          </cell>
          <cell r="AS144">
            <v>132.38363783113266</v>
          </cell>
        </row>
        <row r="145">
          <cell r="C145" t="str">
            <v>132KV</v>
          </cell>
          <cell r="D145">
            <v>0.5</v>
          </cell>
          <cell r="E145">
            <v>7</v>
          </cell>
          <cell r="H145">
            <v>32.729999999999997</v>
          </cell>
          <cell r="I145">
            <v>30.15</v>
          </cell>
          <cell r="J145">
            <v>31.15</v>
          </cell>
          <cell r="K145">
            <v>32.185000000000002</v>
          </cell>
          <cell r="L145">
            <v>0</v>
          </cell>
          <cell r="M145">
            <v>33.255000000000003</v>
          </cell>
          <cell r="N145">
            <v>34.354999999999997</v>
          </cell>
          <cell r="O145">
            <v>35.495585999999996</v>
          </cell>
          <cell r="P145">
            <v>36.674039455199996</v>
          </cell>
          <cell r="Q145">
            <v>37.891617565112632</v>
          </cell>
          <cell r="R145">
            <v>39.149619268274371</v>
          </cell>
          <cell r="S145">
            <v>40.449386627981077</v>
          </cell>
          <cell r="T145">
            <v>41.792306264030046</v>
          </cell>
          <cell r="U145">
            <v>43.179810831995837</v>
          </cell>
          <cell r="V145">
            <v>44.613380551618093</v>
          </cell>
          <cell r="W145">
            <v>46.094544785931809</v>
          </cell>
          <cell r="X145">
            <v>47.624883672824744</v>
          </cell>
          <cell r="Y145">
            <v>49.206029810762523</v>
          </cell>
          <cell r="Z145">
            <v>50.839670000479835</v>
          </cell>
          <cell r="AA145">
            <v>52.527547044495762</v>
          </cell>
          <cell r="AB145">
            <v>54.271461606373016</v>
          </cell>
          <cell r="AC145">
            <v>56.073274131704594</v>
          </cell>
          <cell r="AD145">
            <v>57.934906832877182</v>
          </cell>
          <cell r="AE145">
            <v>59.858345739728698</v>
          </cell>
          <cell r="AF145">
            <v>61.845642818287686</v>
          </cell>
          <cell r="AG145">
            <v>63.89891815985483</v>
          </cell>
          <cell r="AH145">
            <v>66.020362242762005</v>
          </cell>
          <cell r="AI145">
            <v>68.2122382692217</v>
          </cell>
          <cell r="AJ145">
            <v>70.476884579759854</v>
          </cell>
          <cell r="AK145">
            <v>72.816717147807879</v>
          </cell>
          <cell r="AL145">
            <v>75.234232157115088</v>
          </cell>
          <cell r="AM145">
            <v>77.732008664731296</v>
          </cell>
          <cell r="AN145">
            <v>80.31271135240037</v>
          </cell>
          <cell r="AO145">
            <v>82.97909336930006</v>
          </cell>
          <cell r="AP145">
            <v>85.733999269160819</v>
          </cell>
          <cell r="AQ145">
            <v>88.580368044896943</v>
          </cell>
          <cell r="AR145">
            <v>91.521236263987518</v>
          </cell>
          <cell r="AS145">
            <v>94.559741307951896</v>
          </cell>
        </row>
        <row r="146">
          <cell r="C146">
            <v>0</v>
          </cell>
          <cell r="D146">
            <v>0</v>
          </cell>
          <cell r="E146">
            <v>0</v>
          </cell>
          <cell r="H146">
            <v>0</v>
          </cell>
          <cell r="I146">
            <v>0</v>
          </cell>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0</v>
          </cell>
          <cell r="Y146">
            <v>0</v>
          </cell>
          <cell r="Z146">
            <v>0</v>
          </cell>
          <cell r="AA146">
            <v>0</v>
          </cell>
          <cell r="AB146">
            <v>0</v>
          </cell>
          <cell r="AC146">
            <v>0</v>
          </cell>
          <cell r="AD146">
            <v>0</v>
          </cell>
          <cell r="AE146">
            <v>0</v>
          </cell>
          <cell r="AF146">
            <v>0</v>
          </cell>
          <cell r="AG146">
            <v>0</v>
          </cell>
          <cell r="AH146">
            <v>0</v>
          </cell>
          <cell r="AI146">
            <v>0</v>
          </cell>
          <cell r="AJ146">
            <v>0</v>
          </cell>
          <cell r="AK146">
            <v>0</v>
          </cell>
          <cell r="AL146">
            <v>0</v>
          </cell>
          <cell r="AM146">
            <v>0</v>
          </cell>
          <cell r="AN146">
            <v>0</v>
          </cell>
          <cell r="AO146">
            <v>0</v>
          </cell>
          <cell r="AP146">
            <v>0</v>
          </cell>
          <cell r="AQ146">
            <v>0</v>
          </cell>
          <cell r="AR146">
            <v>0</v>
          </cell>
          <cell r="AS146">
            <v>0</v>
          </cell>
        </row>
        <row r="147">
          <cell r="C147" t="str">
            <v>Single Ckt (Single)</v>
          </cell>
          <cell r="D147">
            <v>0.5</v>
          </cell>
          <cell r="E147">
            <v>9</v>
          </cell>
          <cell r="H147">
            <v>0.2235</v>
          </cell>
          <cell r="I147">
            <v>0.20200000000000001</v>
          </cell>
          <cell r="J147">
            <v>0.20899999999999999</v>
          </cell>
          <cell r="K147">
            <v>0.216</v>
          </cell>
          <cell r="L147">
            <v>0</v>
          </cell>
          <cell r="M147">
            <v>0.223</v>
          </cell>
          <cell r="N147">
            <v>0.23050000000000001</v>
          </cell>
          <cell r="O147">
            <v>0.23815259999999999</v>
          </cell>
          <cell r="P147">
            <v>0.24605926631999997</v>
          </cell>
          <cell r="Q147">
            <v>0.25422843396182393</v>
          </cell>
          <cell r="R147">
            <v>0.26266881796935648</v>
          </cell>
          <cell r="S147">
            <v>0.27138942272593908</v>
          </cell>
          <cell r="T147">
            <v>0.28039955156044022</v>
          </cell>
          <cell r="U147">
            <v>0.28970881667224679</v>
          </cell>
          <cell r="V147">
            <v>0.29932714938576538</v>
          </cell>
          <cell r="W147">
            <v>0.30926481074537276</v>
          </cell>
          <cell r="X147">
            <v>0.31953240246211911</v>
          </cell>
          <cell r="Y147">
            <v>0.33014087822386146</v>
          </cell>
          <cell r="Z147">
            <v>0.3411015553808936</v>
          </cell>
          <cell r="AA147">
            <v>0.35242612701953924</v>
          </cell>
          <cell r="AB147">
            <v>0.36412667443658792</v>
          </cell>
          <cell r="AC147">
            <v>0.37621568002788258</v>
          </cell>
          <cell r="AD147">
            <v>0.38870604060480823</v>
          </cell>
          <cell r="AE147">
            <v>0.40161108115288785</v>
          </cell>
          <cell r="AF147">
            <v>0.4149445690471637</v>
          </cell>
          <cell r="AG147">
            <v>0.42872072873952949</v>
          </cell>
          <cell r="AH147">
            <v>0.44295425693368184</v>
          </cell>
          <cell r="AI147">
            <v>0.45766033826388003</v>
          </cell>
          <cell r="AJ147">
            <v>0.47285466149424082</v>
          </cell>
          <cell r="AK147">
            <v>0.48855343625584957</v>
          </cell>
          <cell r="AL147">
            <v>0.5047734103395437</v>
          </cell>
          <cell r="AM147">
            <v>0.52153188756281654</v>
          </cell>
          <cell r="AN147">
            <v>0.53884674622990203</v>
          </cell>
          <cell r="AO147">
            <v>0.55673645820473472</v>
          </cell>
          <cell r="AP147">
            <v>0.57522010861713191</v>
          </cell>
          <cell r="AQ147">
            <v>0.59431741622322065</v>
          </cell>
          <cell r="AR147">
            <v>0.61404875444183149</v>
          </cell>
          <cell r="AS147">
            <v>0.6344351730893002</v>
          </cell>
        </row>
        <row r="148">
          <cell r="C148" t="str">
            <v>Single Ckt (Twin)</v>
          </cell>
          <cell r="D148">
            <v>1</v>
          </cell>
          <cell r="E148">
            <v>10</v>
          </cell>
          <cell r="H148">
            <v>0.44700000000000001</v>
          </cell>
          <cell r="I148">
            <v>0.40400000000000003</v>
          </cell>
          <cell r="J148">
            <v>0.41799999999999998</v>
          </cell>
          <cell r="K148">
            <v>0.432</v>
          </cell>
          <cell r="L148">
            <v>0</v>
          </cell>
          <cell r="M148">
            <v>0.44600000000000001</v>
          </cell>
          <cell r="N148">
            <v>0.46100000000000002</v>
          </cell>
          <cell r="O148">
            <v>0.47630519999999998</v>
          </cell>
          <cell r="P148">
            <v>0.49211853263999994</v>
          </cell>
          <cell r="Q148">
            <v>0.50845686792364786</v>
          </cell>
          <cell r="R148">
            <v>0.52533763593871297</v>
          </cell>
          <cell r="S148">
            <v>0.54277884545187816</v>
          </cell>
          <cell r="T148">
            <v>0.56079910312088044</v>
          </cell>
          <cell r="U148">
            <v>0.57941763334449359</v>
          </cell>
          <cell r="V148">
            <v>0.59865429877153076</v>
          </cell>
          <cell r="W148">
            <v>0.61852962149074553</v>
          </cell>
          <cell r="X148">
            <v>0.63906480492423823</v>
          </cell>
          <cell r="Y148">
            <v>0.66028175644772291</v>
          </cell>
          <cell r="Z148">
            <v>0.68220311076178719</v>
          </cell>
          <cell r="AA148">
            <v>0.70485225403907847</v>
          </cell>
          <cell r="AB148">
            <v>0.72825334887317583</v>
          </cell>
          <cell r="AC148">
            <v>0.75243136005576516</v>
          </cell>
          <cell r="AD148">
            <v>0.77741208120961647</v>
          </cell>
          <cell r="AE148">
            <v>0.8032221623057757</v>
          </cell>
          <cell r="AF148">
            <v>0.82988913809432741</v>
          </cell>
          <cell r="AG148">
            <v>0.85744145747905898</v>
          </cell>
          <cell r="AH148">
            <v>0.88590851386736369</v>
          </cell>
          <cell r="AI148">
            <v>0.91532067652776006</v>
          </cell>
          <cell r="AJ148">
            <v>0.94570932298848165</v>
          </cell>
          <cell r="AK148">
            <v>0.97710687251169914</v>
          </cell>
          <cell r="AL148">
            <v>1.0095468206790874</v>
          </cell>
          <cell r="AM148">
            <v>1.0430637751256331</v>
          </cell>
          <cell r="AN148">
            <v>1.0776934924598041</v>
          </cell>
          <cell r="AO148">
            <v>1.1134729164094694</v>
          </cell>
          <cell r="AP148">
            <v>1.1504402172342638</v>
          </cell>
          <cell r="AQ148">
            <v>1.1886348324464413</v>
          </cell>
          <cell r="AR148">
            <v>1.228097508883663</v>
          </cell>
          <cell r="AS148">
            <v>1.2688703461786004</v>
          </cell>
        </row>
        <row r="149">
          <cell r="C149" t="str">
            <v>Single Ckt (Triple)</v>
          </cell>
          <cell r="D149">
            <v>1</v>
          </cell>
          <cell r="E149">
            <v>11</v>
          </cell>
          <cell r="H149">
            <v>0.44700000000000001</v>
          </cell>
          <cell r="I149">
            <v>0.40400000000000003</v>
          </cell>
          <cell r="J149">
            <v>0.41799999999999998</v>
          </cell>
          <cell r="K149">
            <v>0.432</v>
          </cell>
          <cell r="L149">
            <v>0</v>
          </cell>
          <cell r="M149">
            <v>0.44600000000000001</v>
          </cell>
          <cell r="N149">
            <v>0.46100000000000002</v>
          </cell>
          <cell r="O149">
            <v>0.47630519999999998</v>
          </cell>
          <cell r="P149">
            <v>0.49211853263999994</v>
          </cell>
          <cell r="Q149">
            <v>0.50845686792364786</v>
          </cell>
          <cell r="R149">
            <v>0.52533763593871297</v>
          </cell>
          <cell r="S149">
            <v>0.54277884545187816</v>
          </cell>
          <cell r="T149">
            <v>0.56079910312088044</v>
          </cell>
          <cell r="U149">
            <v>0.57941763334449359</v>
          </cell>
          <cell r="V149">
            <v>0.59865429877153076</v>
          </cell>
          <cell r="W149">
            <v>0.61852962149074553</v>
          </cell>
          <cell r="X149">
            <v>0.63906480492423823</v>
          </cell>
          <cell r="Y149">
            <v>0.66028175644772291</v>
          </cell>
          <cell r="Z149">
            <v>0.68220311076178719</v>
          </cell>
          <cell r="AA149">
            <v>0.70485225403907847</v>
          </cell>
          <cell r="AB149">
            <v>0.72825334887317583</v>
          </cell>
          <cell r="AC149">
            <v>0.75243136005576516</v>
          </cell>
          <cell r="AD149">
            <v>0.77741208120961647</v>
          </cell>
          <cell r="AE149">
            <v>0.8032221623057757</v>
          </cell>
          <cell r="AF149">
            <v>0.82988913809432741</v>
          </cell>
          <cell r="AG149">
            <v>0.85744145747905898</v>
          </cell>
          <cell r="AH149">
            <v>0.88590851386736369</v>
          </cell>
          <cell r="AI149">
            <v>0.91532067652776006</v>
          </cell>
          <cell r="AJ149">
            <v>0.94570932298848165</v>
          </cell>
          <cell r="AK149">
            <v>0.97710687251169914</v>
          </cell>
          <cell r="AL149">
            <v>1.0095468206790874</v>
          </cell>
          <cell r="AM149">
            <v>1.0430637751256331</v>
          </cell>
          <cell r="AN149">
            <v>1.0776934924598041</v>
          </cell>
          <cell r="AO149">
            <v>1.1134729164094694</v>
          </cell>
          <cell r="AP149">
            <v>1.1504402172342638</v>
          </cell>
          <cell r="AQ149">
            <v>1.1886348324464413</v>
          </cell>
          <cell r="AR149">
            <v>1.228097508883663</v>
          </cell>
          <cell r="AS149">
            <v>1.2688703461786004</v>
          </cell>
        </row>
        <row r="150">
          <cell r="C150" t="str">
            <v>Single Ckt (Quad)</v>
          </cell>
          <cell r="D150">
            <v>1.5</v>
          </cell>
          <cell r="E150">
            <v>12</v>
          </cell>
          <cell r="H150">
            <v>0.67049999999999998</v>
          </cell>
          <cell r="I150">
            <v>0.60600000000000009</v>
          </cell>
          <cell r="J150">
            <v>0.627</v>
          </cell>
          <cell r="K150">
            <v>0.64800000000000002</v>
          </cell>
          <cell r="L150">
            <v>0</v>
          </cell>
          <cell r="M150">
            <v>0.66900000000000004</v>
          </cell>
          <cell r="N150">
            <v>0.6915</v>
          </cell>
          <cell r="O150">
            <v>0.71445779999999992</v>
          </cell>
          <cell r="P150">
            <v>0.73817779895999991</v>
          </cell>
          <cell r="Q150">
            <v>0.76268530188547179</v>
          </cell>
          <cell r="R150">
            <v>0.78800645390806945</v>
          </cell>
          <cell r="S150">
            <v>0.81416826817781729</v>
          </cell>
          <cell r="T150">
            <v>0.8411986546813206</v>
          </cell>
          <cell r="U150">
            <v>0.86912645001674038</v>
          </cell>
          <cell r="V150">
            <v>0.89798144815729608</v>
          </cell>
          <cell r="W150">
            <v>0.92779443223611824</v>
          </cell>
          <cell r="X150">
            <v>0.95859720738635734</v>
          </cell>
          <cell r="Y150">
            <v>0.99042263467158431</v>
          </cell>
          <cell r="Z150">
            <v>1.0233046661426808</v>
          </cell>
          <cell r="AA150">
            <v>1.0572783810586177</v>
          </cell>
          <cell r="AB150">
            <v>1.0923800233097638</v>
          </cell>
          <cell r="AC150">
            <v>1.1286470400836477</v>
          </cell>
          <cell r="AD150">
            <v>1.1661181218144248</v>
          </cell>
          <cell r="AE150">
            <v>1.2048332434586635</v>
          </cell>
          <cell r="AF150">
            <v>1.244833707141491</v>
          </cell>
          <cell r="AG150">
            <v>1.2861621862185886</v>
          </cell>
          <cell r="AH150">
            <v>1.3288627708010456</v>
          </cell>
          <cell r="AI150">
            <v>1.3729810147916401</v>
          </cell>
          <cell r="AJ150">
            <v>1.4185639844827225</v>
          </cell>
          <cell r="AK150">
            <v>1.4656603087675486</v>
          </cell>
          <cell r="AL150">
            <v>1.514320231018631</v>
          </cell>
          <cell r="AM150">
            <v>1.5645956626884496</v>
          </cell>
          <cell r="AN150">
            <v>1.6165402386897061</v>
          </cell>
          <cell r="AO150">
            <v>1.6702093746142042</v>
          </cell>
          <cell r="AP150">
            <v>1.7256603258513956</v>
          </cell>
          <cell r="AQ150">
            <v>1.7829522486696621</v>
          </cell>
          <cell r="AR150">
            <v>1.8421462633254944</v>
          </cell>
          <cell r="AS150">
            <v>1.9033055192679007</v>
          </cell>
        </row>
        <row r="151">
          <cell r="C151" t="str">
            <v>Double Ckt (Single)</v>
          </cell>
          <cell r="D151">
            <v>0.75</v>
          </cell>
          <cell r="E151">
            <v>13</v>
          </cell>
          <cell r="H151">
            <v>0.33524999999999999</v>
          </cell>
          <cell r="I151">
            <v>0.30300000000000005</v>
          </cell>
          <cell r="J151">
            <v>0.3135</v>
          </cell>
          <cell r="K151">
            <v>0.32400000000000001</v>
          </cell>
          <cell r="L151">
            <v>0</v>
          </cell>
          <cell r="M151">
            <v>0.33450000000000002</v>
          </cell>
          <cell r="N151">
            <v>0.34575</v>
          </cell>
          <cell r="O151">
            <v>0.35722889999999996</v>
          </cell>
          <cell r="P151">
            <v>0.36908889947999995</v>
          </cell>
          <cell r="Q151">
            <v>0.38134265094273589</v>
          </cell>
          <cell r="R151">
            <v>0.39400322695403472</v>
          </cell>
          <cell r="S151">
            <v>0.40708413408890864</v>
          </cell>
          <cell r="T151">
            <v>0.4205993273406603</v>
          </cell>
          <cell r="U151">
            <v>0.43456322500837019</v>
          </cell>
          <cell r="V151">
            <v>0.44899072407864804</v>
          </cell>
          <cell r="W151">
            <v>0.46389721611805912</v>
          </cell>
          <cell r="X151">
            <v>0.47929860369317867</v>
          </cell>
          <cell r="Y151">
            <v>0.49521131733579216</v>
          </cell>
          <cell r="Z151">
            <v>0.51165233307134039</v>
          </cell>
          <cell r="AA151">
            <v>0.52863919052930886</v>
          </cell>
          <cell r="AB151">
            <v>0.5461900116548819</v>
          </cell>
          <cell r="AC151">
            <v>0.56432352004182385</v>
          </cell>
          <cell r="AD151">
            <v>0.58305906090721238</v>
          </cell>
          <cell r="AE151">
            <v>0.60241662172933175</v>
          </cell>
          <cell r="AF151">
            <v>0.6224168535707455</v>
          </cell>
          <cell r="AG151">
            <v>0.64308109310929429</v>
          </cell>
          <cell r="AH151">
            <v>0.66443138540052282</v>
          </cell>
          <cell r="AI151">
            <v>0.68649050739582007</v>
          </cell>
          <cell r="AJ151">
            <v>0.70928199224136124</v>
          </cell>
          <cell r="AK151">
            <v>0.7328301543837743</v>
          </cell>
          <cell r="AL151">
            <v>0.7571601155093155</v>
          </cell>
          <cell r="AM151">
            <v>0.78229783134422481</v>
          </cell>
          <cell r="AN151">
            <v>0.80827011934485304</v>
          </cell>
          <cell r="AO151">
            <v>0.83510468730710208</v>
          </cell>
          <cell r="AP151">
            <v>0.86283016292569781</v>
          </cell>
          <cell r="AQ151">
            <v>0.89147612433483103</v>
          </cell>
          <cell r="AR151">
            <v>0.92107313166274718</v>
          </cell>
          <cell r="AS151">
            <v>0.95165275963395035</v>
          </cell>
        </row>
        <row r="152">
          <cell r="C152" t="str">
            <v>Double Ckt (Twin)</v>
          </cell>
          <cell r="D152">
            <v>1.75</v>
          </cell>
          <cell r="E152">
            <v>14</v>
          </cell>
          <cell r="H152">
            <v>0.78225</v>
          </cell>
          <cell r="I152">
            <v>0.70700000000000007</v>
          </cell>
          <cell r="J152">
            <v>0.73149999999999993</v>
          </cell>
          <cell r="K152">
            <v>0.75600000000000001</v>
          </cell>
          <cell r="L152">
            <v>0</v>
          </cell>
          <cell r="M152">
            <v>0.78049999999999997</v>
          </cell>
          <cell r="N152">
            <v>0.80675000000000008</v>
          </cell>
          <cell r="O152">
            <v>0.83353409999999994</v>
          </cell>
          <cell r="P152">
            <v>0.86120743211999984</v>
          </cell>
          <cell r="Q152">
            <v>0.88979951886638375</v>
          </cell>
          <cell r="R152">
            <v>0.91934086289274775</v>
          </cell>
          <cell r="S152">
            <v>0.9498629795407868</v>
          </cell>
          <cell r="T152">
            <v>0.98139843046154074</v>
          </cell>
          <cell r="U152">
            <v>1.0139808583528638</v>
          </cell>
          <cell r="V152">
            <v>1.0476450228501788</v>
          </cell>
          <cell r="W152">
            <v>1.0824268376088046</v>
          </cell>
          <cell r="X152">
            <v>1.1183634086174168</v>
          </cell>
          <cell r="Y152">
            <v>1.1554930737835152</v>
          </cell>
          <cell r="Z152">
            <v>1.1938554438331277</v>
          </cell>
          <cell r="AA152">
            <v>1.2334914445683873</v>
          </cell>
          <cell r="AB152">
            <v>1.2744433605280576</v>
          </cell>
          <cell r="AC152">
            <v>1.316754880097589</v>
          </cell>
          <cell r="AD152">
            <v>1.3604711421168287</v>
          </cell>
          <cell r="AE152">
            <v>1.4056387840351074</v>
          </cell>
          <cell r="AF152">
            <v>1.4523059916650729</v>
          </cell>
          <cell r="AG152">
            <v>1.5005225505883533</v>
          </cell>
          <cell r="AH152">
            <v>1.5503398992678865</v>
          </cell>
          <cell r="AI152">
            <v>1.60181118392358</v>
          </cell>
          <cell r="AJ152">
            <v>1.654991315229843</v>
          </cell>
          <cell r="AK152">
            <v>1.7099370268954734</v>
          </cell>
          <cell r="AL152">
            <v>1.7667069361884029</v>
          </cell>
          <cell r="AM152">
            <v>1.8253616064698579</v>
          </cell>
          <cell r="AN152">
            <v>1.885963611804657</v>
          </cell>
          <cell r="AO152">
            <v>1.9485776037165716</v>
          </cell>
          <cell r="AP152">
            <v>2.0132703801599616</v>
          </cell>
          <cell r="AQ152">
            <v>2.0801109567812723</v>
          </cell>
          <cell r="AR152">
            <v>2.1491706405464104</v>
          </cell>
          <cell r="AS152">
            <v>2.2205231058125507</v>
          </cell>
        </row>
        <row r="153">
          <cell r="C153" t="str">
            <v>Double Ckt (Triple)</v>
          </cell>
          <cell r="D153">
            <v>1.75</v>
          </cell>
          <cell r="E153">
            <v>15</v>
          </cell>
          <cell r="H153">
            <v>0.78225</v>
          </cell>
          <cell r="I153">
            <v>0.70700000000000007</v>
          </cell>
          <cell r="J153">
            <v>0.73149999999999993</v>
          </cell>
          <cell r="K153">
            <v>0.75600000000000001</v>
          </cell>
          <cell r="L153">
            <v>0</v>
          </cell>
          <cell r="M153">
            <v>0.78049999999999997</v>
          </cell>
          <cell r="N153">
            <v>0.80675000000000008</v>
          </cell>
          <cell r="O153">
            <v>0.83353409999999994</v>
          </cell>
          <cell r="P153">
            <v>0.86120743211999984</v>
          </cell>
          <cell r="Q153">
            <v>0.88979951886638375</v>
          </cell>
          <cell r="R153">
            <v>0.91934086289274775</v>
          </cell>
          <cell r="S153">
            <v>0.9498629795407868</v>
          </cell>
          <cell r="T153">
            <v>0.98139843046154074</v>
          </cell>
          <cell r="U153">
            <v>1.0139808583528638</v>
          </cell>
          <cell r="V153">
            <v>1.0476450228501788</v>
          </cell>
          <cell r="W153">
            <v>1.0824268376088046</v>
          </cell>
          <cell r="X153">
            <v>1.1183634086174168</v>
          </cell>
          <cell r="Y153">
            <v>1.1554930737835152</v>
          </cell>
          <cell r="Z153">
            <v>1.1938554438331277</v>
          </cell>
          <cell r="AA153">
            <v>1.2334914445683873</v>
          </cell>
          <cell r="AB153">
            <v>1.2744433605280576</v>
          </cell>
          <cell r="AC153">
            <v>1.316754880097589</v>
          </cell>
          <cell r="AD153">
            <v>1.3604711421168287</v>
          </cell>
          <cell r="AE153">
            <v>1.4056387840351074</v>
          </cell>
          <cell r="AF153">
            <v>1.4523059916650729</v>
          </cell>
          <cell r="AG153">
            <v>1.5005225505883533</v>
          </cell>
          <cell r="AH153">
            <v>1.5503398992678865</v>
          </cell>
          <cell r="AI153">
            <v>1.60181118392358</v>
          </cell>
          <cell r="AJ153">
            <v>1.654991315229843</v>
          </cell>
          <cell r="AK153">
            <v>1.7099370268954734</v>
          </cell>
          <cell r="AL153">
            <v>1.7667069361884029</v>
          </cell>
          <cell r="AM153">
            <v>1.8253616064698579</v>
          </cell>
          <cell r="AN153">
            <v>1.885963611804657</v>
          </cell>
          <cell r="AO153">
            <v>1.9485776037165716</v>
          </cell>
          <cell r="AP153">
            <v>2.0132703801599616</v>
          </cell>
          <cell r="AQ153">
            <v>2.0801109567812723</v>
          </cell>
          <cell r="AR153">
            <v>2.1491706405464104</v>
          </cell>
          <cell r="AS153">
            <v>2.2205231058125507</v>
          </cell>
        </row>
        <row r="154">
          <cell r="C154" t="str">
            <v>Double Ckt (Quad)</v>
          </cell>
          <cell r="D154">
            <v>2.6286259999999997</v>
          </cell>
          <cell r="E154">
            <v>16</v>
          </cell>
          <cell r="H154">
            <v>1.1749958219999999</v>
          </cell>
          <cell r="I154">
            <v>1.0619649039999999</v>
          </cell>
          <cell r="J154">
            <v>1.0987656679999998</v>
          </cell>
          <cell r="K154">
            <v>1.1355664319999998</v>
          </cell>
          <cell r="L154">
            <v>0</v>
          </cell>
          <cell r="M154">
            <v>1.1723671959999999</v>
          </cell>
          <cell r="N154">
            <v>1.211796586</v>
          </cell>
          <cell r="O154">
            <v>1.2520282326551999</v>
          </cell>
          <cell r="P154">
            <v>1.2935955699793524</v>
          </cell>
          <cell r="Q154">
            <v>1.3365429429026665</v>
          </cell>
          <cell r="R154">
            <v>1.380916168607035</v>
          </cell>
          <cell r="S154">
            <v>1.4267625854047885</v>
          </cell>
          <cell r="T154">
            <v>1.4741311032402273</v>
          </cell>
          <cell r="U154">
            <v>1.5230722558678027</v>
          </cell>
          <cell r="V154">
            <v>1.5736382547626135</v>
          </cell>
          <cell r="W154">
            <v>1.6258830448207322</v>
          </cell>
          <cell r="X154">
            <v>1.6798623619087805</v>
          </cell>
          <cell r="Y154">
            <v>1.7356337923241518</v>
          </cell>
          <cell r="Z154">
            <v>1.7932568342293134</v>
          </cell>
          <cell r="AA154">
            <v>1.8527929611257266</v>
          </cell>
          <cell r="AB154">
            <v>1.9143056874351005</v>
          </cell>
          <cell r="AC154">
            <v>1.9778606362579456</v>
          </cell>
          <cell r="AD154">
            <v>2.0435256093817089</v>
          </cell>
          <cell r="AE154">
            <v>2.1113706596131818</v>
          </cell>
          <cell r="AF154">
            <v>2.1814681655123391</v>
          </cell>
          <cell r="AG154">
            <v>2.2538929086073485</v>
          </cell>
          <cell r="AH154">
            <v>2.3287221531731124</v>
          </cell>
          <cell r="AI154">
            <v>2.4060357286584595</v>
          </cell>
          <cell r="AJ154">
            <v>2.4859161148499203</v>
          </cell>
          <cell r="AK154">
            <v>2.5684485298629371</v>
          </cell>
          <cell r="AL154">
            <v>2.6537210210543867</v>
          </cell>
          <cell r="AM154">
            <v>2.7418245589533923</v>
          </cell>
          <cell r="AN154">
            <v>2.8328531343106444</v>
          </cell>
          <cell r="AO154">
            <v>2.9269038583697577</v>
          </cell>
          <cell r="AP154">
            <v>3.0240770664676337</v>
          </cell>
          <cell r="AQ154">
            <v>3.1244764250743589</v>
          </cell>
          <cell r="AR154">
            <v>3.228209042386827</v>
          </cell>
          <cell r="AS154">
            <v>3.335385582594069</v>
          </cell>
        </row>
        <row r="155">
          <cell r="C155" t="str">
            <v>500MW HVDC BTB</v>
          </cell>
          <cell r="D155">
            <v>0</v>
          </cell>
          <cell r="E155">
            <v>17</v>
          </cell>
          <cell r="H155">
            <v>553</v>
          </cell>
          <cell r="I155">
            <v>578</v>
          </cell>
          <cell r="J155">
            <v>627</v>
          </cell>
          <cell r="K155">
            <v>679</v>
          </cell>
          <cell r="L155">
            <v>0</v>
          </cell>
          <cell r="M155">
            <v>736</v>
          </cell>
          <cell r="N155">
            <v>797</v>
          </cell>
          <cell r="O155">
            <v>823.46039999999994</v>
          </cell>
          <cell r="P155">
            <v>850.79928527999982</v>
          </cell>
          <cell r="Q155">
            <v>879.04582155129572</v>
          </cell>
          <cell r="R155">
            <v>908.23014282679867</v>
          </cell>
          <cell r="S155">
            <v>938.38338356864824</v>
          </cell>
          <cell r="T155">
            <v>969.53771190312727</v>
          </cell>
          <cell r="U155">
            <v>1001.726363938311</v>
          </cell>
          <cell r="V155">
            <v>1034.9836792210629</v>
          </cell>
          <cell r="W155">
            <v>1069.3451373712021</v>
          </cell>
          <cell r="X155">
            <v>1104.8473959319258</v>
          </cell>
          <cell r="Y155">
            <v>1141.5283294768656</v>
          </cell>
          <cell r="Z155">
            <v>1179.4270700154973</v>
          </cell>
          <cell r="AA155">
            <v>1218.5840487400117</v>
          </cell>
          <cell r="AB155">
            <v>1259.04103915818</v>
          </cell>
          <cell r="AC155">
            <v>1300.8412016582315</v>
          </cell>
          <cell r="AD155">
            <v>1344.0291295532847</v>
          </cell>
          <cell r="AE155">
            <v>1388.6508966544536</v>
          </cell>
          <cell r="AF155">
            <v>1434.7541064233812</v>
          </cell>
          <cell r="AG155">
            <v>1482.3879427566374</v>
          </cell>
          <cell r="AH155">
            <v>1531.6032224561575</v>
          </cell>
          <cell r="AI155">
            <v>1582.4524494417017</v>
          </cell>
          <cell r="AJ155">
            <v>1634.989870763166</v>
          </cell>
          <cell r="AK155">
            <v>1689.2715344725029</v>
          </cell>
          <cell r="AL155">
            <v>1745.3553494169898</v>
          </cell>
          <cell r="AM155">
            <v>1803.3011470176336</v>
          </cell>
          <cell r="AN155">
            <v>1863.1707450986189</v>
          </cell>
          <cell r="AO155">
            <v>1925.0280138358928</v>
          </cell>
          <cell r="AP155">
            <v>1988.9389438952442</v>
          </cell>
          <cell r="AQ155">
            <v>2054.971716832566</v>
          </cell>
          <cell r="AR155">
            <v>2123.196777831407</v>
          </cell>
          <cell r="AS155">
            <v>2193.6869108554097</v>
          </cell>
        </row>
        <row r="156">
          <cell r="C156" t="str">
            <v>O&amp;M for Rihand-Dadri HVDC bipole scheme</v>
          </cell>
          <cell r="D156">
            <v>0</v>
          </cell>
          <cell r="E156">
            <v>18</v>
          </cell>
          <cell r="H156">
            <v>1811</v>
          </cell>
          <cell r="I156">
            <v>1511</v>
          </cell>
          <cell r="J156">
            <v>1637</v>
          </cell>
          <cell r="K156">
            <v>1774</v>
          </cell>
          <cell r="L156">
            <v>0</v>
          </cell>
          <cell r="M156">
            <v>1922</v>
          </cell>
          <cell r="N156">
            <v>2082</v>
          </cell>
          <cell r="O156">
            <v>2151.1223999999997</v>
          </cell>
          <cell r="P156">
            <v>2222.5396636799996</v>
          </cell>
          <cell r="Q156">
            <v>2296.3279805141756</v>
          </cell>
          <cell r="R156">
            <v>2372.5660694672461</v>
          </cell>
          <cell r="S156">
            <v>2451.3352629735582</v>
          </cell>
          <cell r="T156">
            <v>2532.7195937042802</v>
          </cell>
          <cell r="U156">
            <v>2616.8058842152623</v>
          </cell>
          <cell r="V156">
            <v>2703.6838395712089</v>
          </cell>
          <cell r="W156">
            <v>2793.4461430449728</v>
          </cell>
          <cell r="X156">
            <v>2886.1885549940657</v>
          </cell>
          <cell r="Y156">
            <v>2982.0100150198682</v>
          </cell>
          <cell r="Z156">
            <v>3081.0127475185277</v>
          </cell>
          <cell r="AA156">
            <v>3183.3023707361426</v>
          </cell>
          <cell r="AB156">
            <v>3288.9880094445821</v>
          </cell>
          <cell r="AC156">
            <v>3398.182411358142</v>
          </cell>
          <cell r="AD156">
            <v>3511.002067415232</v>
          </cell>
          <cell r="AE156">
            <v>3627.5673360534174</v>
          </cell>
          <cell r="AF156">
            <v>3748.0025716103905</v>
          </cell>
          <cell r="AG156">
            <v>3872.4362569878549</v>
          </cell>
          <cell r="AH156">
            <v>4001.0011407198513</v>
          </cell>
          <cell r="AI156">
            <v>4133.8343785917496</v>
          </cell>
          <cell r="AJ156">
            <v>4271.0776799609948</v>
          </cell>
          <cell r="AK156">
            <v>4412.877458935699</v>
          </cell>
          <cell r="AL156">
            <v>4559.3849905723637</v>
          </cell>
          <cell r="AM156">
            <v>4710.7565722593654</v>
          </cell>
          <cell r="AN156">
            <v>4867.1536904583754</v>
          </cell>
          <cell r="AO156">
            <v>5028.743192981593</v>
          </cell>
          <cell r="AP156">
            <v>5195.6974669885813</v>
          </cell>
          <cell r="AQ156">
            <v>5368.1946228926017</v>
          </cell>
          <cell r="AR156">
            <v>5546.4186843726357</v>
          </cell>
          <cell r="AS156">
            <v>5730.5597846938063</v>
          </cell>
        </row>
        <row r="157">
          <cell r="C157" t="str">
            <v>HVDC Bipole System</v>
          </cell>
          <cell r="D157" t="str">
            <v>2000 MWs</v>
          </cell>
          <cell r="E157">
            <v>19</v>
          </cell>
          <cell r="H157">
            <v>2122</v>
          </cell>
          <cell r="I157">
            <v>1173</v>
          </cell>
          <cell r="J157">
            <v>1271</v>
          </cell>
          <cell r="K157">
            <v>1378</v>
          </cell>
          <cell r="L157">
            <v>0</v>
          </cell>
          <cell r="M157">
            <v>1493</v>
          </cell>
          <cell r="N157">
            <v>1617</v>
          </cell>
          <cell r="O157">
            <v>1670.6843999999999</v>
          </cell>
          <cell r="P157">
            <v>1726.1511220799996</v>
          </cell>
          <cell r="Q157">
            <v>1783.4593393330554</v>
          </cell>
          <cell r="R157">
            <v>1842.6701893989127</v>
          </cell>
          <cell r="S157">
            <v>1903.8468396869564</v>
          </cell>
          <cell r="T157">
            <v>1967.0545547645631</v>
          </cell>
          <cell r="U157">
            <v>2032.3607659827464</v>
          </cell>
          <cell r="V157">
            <v>2099.8351434133733</v>
          </cell>
          <cell r="W157">
            <v>2169.549670174697</v>
          </cell>
          <cell r="X157">
            <v>2241.5787192244966</v>
          </cell>
          <cell r="Y157">
            <v>2315.9991327027496</v>
          </cell>
          <cell r="Z157">
            <v>2392.8903039084807</v>
          </cell>
          <cell r="AA157">
            <v>2472.3342619982423</v>
          </cell>
          <cell r="AB157">
            <v>2554.4157594965836</v>
          </cell>
          <cell r="AC157">
            <v>2639.2223627118701</v>
          </cell>
          <cell r="AD157">
            <v>2726.8445451539037</v>
          </cell>
          <cell r="AE157">
            <v>2817.3757840530129</v>
          </cell>
          <cell r="AF157">
            <v>2910.9126600835725</v>
          </cell>
          <cell r="AG157">
            <v>3007.5549603983468</v>
          </cell>
          <cell r="AH157">
            <v>3107.4057850835716</v>
          </cell>
          <cell r="AI157">
            <v>3210.5716571483458</v>
          </cell>
          <cell r="AJ157">
            <v>3317.1626361656704</v>
          </cell>
          <cell r="AK157">
            <v>3427.2924356863705</v>
          </cell>
          <cell r="AL157">
            <v>3541.0785445511578</v>
          </cell>
          <cell r="AM157">
            <v>3658.6423522302557</v>
          </cell>
          <cell r="AN157">
            <v>3780.1092783242998</v>
          </cell>
          <cell r="AO157">
            <v>3905.6089063646664</v>
          </cell>
          <cell r="AP157">
            <v>4035.275122055973</v>
          </cell>
          <cell r="AQ157">
            <v>4169.2462561082311</v>
          </cell>
          <cell r="AR157">
            <v>4307.6652318110237</v>
          </cell>
          <cell r="AS157">
            <v>4450.6797175071488</v>
          </cell>
        </row>
        <row r="161">
          <cell r="H161">
            <v>41729</v>
          </cell>
          <cell r="I161">
            <v>42094</v>
          </cell>
          <cell r="J161">
            <v>42460</v>
          </cell>
          <cell r="K161">
            <v>42825</v>
          </cell>
          <cell r="L161">
            <v>0</v>
          </cell>
          <cell r="M161">
            <v>43190</v>
          </cell>
          <cell r="N161">
            <v>43555</v>
          </cell>
          <cell r="O161">
            <v>43921</v>
          </cell>
          <cell r="P161">
            <v>44286</v>
          </cell>
          <cell r="Q161">
            <v>44651</v>
          </cell>
          <cell r="R161">
            <v>45016</v>
          </cell>
          <cell r="S161">
            <v>45382</v>
          </cell>
          <cell r="T161">
            <v>45747</v>
          </cell>
          <cell r="U161">
            <v>46112</v>
          </cell>
          <cell r="V161">
            <v>46477</v>
          </cell>
          <cell r="W161">
            <v>46843</v>
          </cell>
          <cell r="X161">
            <v>47208</v>
          </cell>
          <cell r="Y161">
            <v>47573</v>
          </cell>
          <cell r="Z161">
            <v>47938</v>
          </cell>
          <cell r="AA161">
            <v>48304</v>
          </cell>
          <cell r="AB161">
            <v>48669</v>
          </cell>
          <cell r="AC161">
            <v>49034</v>
          </cell>
          <cell r="AD161">
            <v>49399</v>
          </cell>
          <cell r="AE161">
            <v>49765</v>
          </cell>
          <cell r="AF161">
            <v>50130</v>
          </cell>
          <cell r="AG161">
            <v>50495</v>
          </cell>
          <cell r="AH161">
            <v>50860</v>
          </cell>
          <cell r="AI161">
            <v>51226</v>
          </cell>
          <cell r="AJ161">
            <v>51591</v>
          </cell>
          <cell r="AK161">
            <v>51956</v>
          </cell>
          <cell r="AL161">
            <v>52321</v>
          </cell>
          <cell r="AM161">
            <v>52687</v>
          </cell>
          <cell r="AN161">
            <v>53052</v>
          </cell>
          <cell r="AO161">
            <v>53417</v>
          </cell>
          <cell r="AP161">
            <v>53782</v>
          </cell>
          <cell r="AQ161">
            <v>54148</v>
          </cell>
          <cell r="AR161">
            <v>54513</v>
          </cell>
          <cell r="AS161">
            <v>54878</v>
          </cell>
        </row>
        <row r="162">
          <cell r="H162">
            <v>7</v>
          </cell>
          <cell r="I162">
            <v>8</v>
          </cell>
          <cell r="J162">
            <v>9</v>
          </cell>
          <cell r="K162">
            <v>10</v>
          </cell>
          <cell r="L162">
            <v>0</v>
          </cell>
          <cell r="M162">
            <v>11</v>
          </cell>
          <cell r="N162">
            <v>12</v>
          </cell>
          <cell r="O162">
            <v>13</v>
          </cell>
          <cell r="P162">
            <v>14</v>
          </cell>
          <cell r="Q162">
            <v>15</v>
          </cell>
          <cell r="R162">
            <v>16</v>
          </cell>
          <cell r="S162">
            <v>17</v>
          </cell>
          <cell r="T162">
            <v>18</v>
          </cell>
          <cell r="U162">
            <v>19</v>
          </cell>
          <cell r="V162">
            <v>20</v>
          </cell>
          <cell r="W162">
            <v>21</v>
          </cell>
          <cell r="X162">
            <v>22</v>
          </cell>
          <cell r="Y162">
            <v>23</v>
          </cell>
          <cell r="Z162">
            <v>24</v>
          </cell>
          <cell r="AA162">
            <v>25</v>
          </cell>
          <cell r="AB162">
            <v>26</v>
          </cell>
          <cell r="AC162">
            <v>27</v>
          </cell>
          <cell r="AD162">
            <v>28</v>
          </cell>
          <cell r="AE162">
            <v>29</v>
          </cell>
          <cell r="AF162">
            <v>30</v>
          </cell>
          <cell r="AG162">
            <v>31</v>
          </cell>
          <cell r="AH162">
            <v>32</v>
          </cell>
          <cell r="AI162">
            <v>33</v>
          </cell>
          <cell r="AJ162">
            <v>34</v>
          </cell>
          <cell r="AK162">
            <v>35</v>
          </cell>
          <cell r="AL162">
            <v>36</v>
          </cell>
          <cell r="AM162">
            <v>37</v>
          </cell>
          <cell r="AN162">
            <v>38</v>
          </cell>
          <cell r="AO162">
            <v>39</v>
          </cell>
          <cell r="AP162">
            <v>40</v>
          </cell>
          <cell r="AQ162">
            <v>41</v>
          </cell>
          <cell r="AR162">
            <v>42</v>
          </cell>
          <cell r="AS162">
            <v>43</v>
          </cell>
        </row>
        <row r="163">
          <cell r="C163" t="str">
            <v>HVDC</v>
          </cell>
          <cell r="D163">
            <v>0</v>
          </cell>
          <cell r="E163">
            <v>3</v>
          </cell>
          <cell r="H163">
            <v>1667</v>
          </cell>
          <cell r="I163">
            <v>1763</v>
          </cell>
          <cell r="J163">
            <v>1863</v>
          </cell>
          <cell r="K163">
            <v>1973.6621999999998</v>
          </cell>
          <cell r="L163">
            <v>0</v>
          </cell>
          <cell r="M163">
            <v>2090.8977346799998</v>
          </cell>
          <cell r="N163">
            <v>2215.0970601199915</v>
          </cell>
          <cell r="O163">
            <v>2346.6738254911188</v>
          </cell>
          <cell r="P163">
            <v>2486.066250725291</v>
          </cell>
          <cell r="Q163">
            <v>2633.7385860183731</v>
          </cell>
          <cell r="R163">
            <v>2790.1826580278644</v>
          </cell>
          <cell r="S163">
            <v>2955.9195079147194</v>
          </cell>
          <cell r="T163">
            <v>3131.5011266848533</v>
          </cell>
          <cell r="U163">
            <v>3317.5122936099333</v>
          </cell>
          <cell r="V163">
            <v>3514.5725238503628</v>
          </cell>
          <cell r="W163">
            <v>3723.3381317670742</v>
          </cell>
          <cell r="X163">
            <v>3944.5044167940382</v>
          </cell>
          <cell r="Y163">
            <v>4178.8079791516038</v>
          </cell>
          <cell r="Z163">
            <v>4427.0291731132083</v>
          </cell>
          <cell r="AA163">
            <v>4689.9947059961323</v>
          </cell>
          <cell r="AB163">
            <v>4968.5803915323022</v>
          </cell>
          <cell r="AC163">
            <v>5263.7140667893209</v>
          </cell>
          <cell r="AD163">
            <v>5576.3786823566061</v>
          </cell>
          <cell r="AE163">
            <v>5907.6155760885877</v>
          </cell>
          <cell r="AF163">
            <v>6258.527941308249</v>
          </cell>
          <cell r="AG163">
            <v>6630.284501021958</v>
          </cell>
          <cell r="AH163">
            <v>7024.1234003826612</v>
          </cell>
          <cell r="AI163">
            <v>7441.3563303653909</v>
          </cell>
          <cell r="AJ163">
            <v>7883.3728963890944</v>
          </cell>
          <cell r="AK163">
            <v>8351.6452464346057</v>
          </cell>
          <cell r="AL163">
            <v>8847.7329740728201</v>
          </cell>
          <cell r="AM163">
            <v>9373.2883127327441</v>
          </cell>
          <cell r="AN163">
            <v>9930.0616385090689</v>
          </cell>
          <cell r="AO163">
            <v>10519.907299836506</v>
          </cell>
          <cell r="AP163">
            <v>11144.789793446795</v>
          </cell>
          <cell r="AQ163">
            <v>11806.790307177533</v>
          </cell>
          <cell r="AR163">
            <v>12508.113651423877</v>
          </cell>
          <cell r="AS163">
            <v>13251.095602318454</v>
          </cell>
        </row>
        <row r="164">
          <cell r="C164" t="str">
            <v>765KV Line</v>
          </cell>
          <cell r="D164">
            <v>0</v>
          </cell>
          <cell r="E164">
            <v>4</v>
          </cell>
          <cell r="H164">
            <v>0.83</v>
          </cell>
          <cell r="I164">
            <v>0.88</v>
          </cell>
          <cell r="J164">
            <v>0.93</v>
          </cell>
          <cell r="K164">
            <v>0.98524199999999995</v>
          </cell>
          <cell r="L164">
            <v>0</v>
          </cell>
          <cell r="M164">
            <v>1.0437653747999998</v>
          </cell>
          <cell r="N164">
            <v>1.1057650380631197</v>
          </cell>
          <cell r="O164">
            <v>1.171447481324069</v>
          </cell>
          <cell r="P164">
            <v>1.2410314617147185</v>
          </cell>
          <cell r="Q164">
            <v>1.3147487305405725</v>
          </cell>
          <cell r="R164">
            <v>1.3928448051346825</v>
          </cell>
          <cell r="S164">
            <v>1.4755797865596825</v>
          </cell>
          <cell r="T164">
            <v>1.5632292258813274</v>
          </cell>
          <cell r="U164">
            <v>1.6560850418986781</v>
          </cell>
          <cell r="V164">
            <v>1.7544564933874593</v>
          </cell>
          <cell r="W164">
            <v>1.8586712090946742</v>
          </cell>
          <cell r="X164">
            <v>1.9690762789148977</v>
          </cell>
          <cell r="Y164">
            <v>2.0860394098824422</v>
          </cell>
          <cell r="Z164">
            <v>2.2099501508294592</v>
          </cell>
          <cell r="AA164">
            <v>2.3412211897887287</v>
          </cell>
          <cell r="AB164">
            <v>2.480289728462179</v>
          </cell>
          <cell r="AC164">
            <v>2.6276189383328323</v>
          </cell>
          <cell r="AD164">
            <v>2.7836995032698022</v>
          </cell>
          <cell r="AE164">
            <v>2.9490512537640283</v>
          </cell>
          <cell r="AF164">
            <v>3.1242248982376113</v>
          </cell>
          <cell r="AG164">
            <v>3.3098038571929251</v>
          </cell>
          <cell r="AH164">
            <v>3.5064062063101846</v>
          </cell>
          <cell r="AI164">
            <v>3.7146867349650092</v>
          </cell>
          <cell r="AJ164">
            <v>3.9353391270219302</v>
          </cell>
          <cell r="AK164">
            <v>4.1690982711670328</v>
          </cell>
          <cell r="AL164">
            <v>4.416742708474354</v>
          </cell>
          <cell r="AM164">
            <v>4.6790972253577303</v>
          </cell>
          <cell r="AN164">
            <v>4.9570356005439793</v>
          </cell>
          <cell r="AO164">
            <v>5.2514835152162913</v>
          </cell>
          <cell r="AP164">
            <v>5.5634216360201387</v>
          </cell>
          <cell r="AQ164">
            <v>5.8938888811997341</v>
          </cell>
          <cell r="AR164">
            <v>6.243985880742998</v>
          </cell>
          <cell r="AS164">
            <v>6.6148786420591312</v>
          </cell>
        </row>
        <row r="165">
          <cell r="C165" t="str">
            <v>400KV Line</v>
          </cell>
          <cell r="D165">
            <v>0</v>
          </cell>
          <cell r="E165">
            <v>5</v>
          </cell>
          <cell r="H165">
            <v>0.59</v>
          </cell>
          <cell r="I165">
            <v>0.63</v>
          </cell>
          <cell r="J165">
            <v>0.66</v>
          </cell>
          <cell r="K165">
            <v>0.69920399999999994</v>
          </cell>
          <cell r="L165">
            <v>0</v>
          </cell>
          <cell r="M165">
            <v>0.74073671759999982</v>
          </cell>
          <cell r="N165">
            <v>0.78473647862543972</v>
          </cell>
          <cell r="O165">
            <v>0.83134982545579073</v>
          </cell>
          <cell r="P165">
            <v>0.88073200508786464</v>
          </cell>
          <cell r="Q165">
            <v>0.93304748619008371</v>
          </cell>
          <cell r="R165">
            <v>0.98847050686977456</v>
          </cell>
          <cell r="S165">
            <v>1.0471856549778391</v>
          </cell>
          <cell r="T165">
            <v>1.1093884828835225</v>
          </cell>
          <cell r="U165">
            <v>1.1752861587668038</v>
          </cell>
          <cell r="V165">
            <v>1.2450981565975519</v>
          </cell>
          <cell r="W165">
            <v>1.3190569870994464</v>
          </cell>
          <cell r="X165">
            <v>1.3974089721331533</v>
          </cell>
          <cell r="Y165">
            <v>1.4804150650778625</v>
          </cell>
          <cell r="Z165">
            <v>1.5683517199434873</v>
          </cell>
          <cell r="AA165">
            <v>1.6615118121081303</v>
          </cell>
          <cell r="AB165">
            <v>1.760205613747353</v>
          </cell>
          <cell r="AC165">
            <v>1.8647618272039455</v>
          </cell>
          <cell r="AD165">
            <v>1.9755286797398597</v>
          </cell>
          <cell r="AE165">
            <v>2.0928750833164069</v>
          </cell>
          <cell r="AF165">
            <v>2.2171918632654011</v>
          </cell>
          <cell r="AG165">
            <v>2.3488930599433657</v>
          </cell>
          <cell r="AH165">
            <v>2.4884173077040015</v>
          </cell>
          <cell r="AI165">
            <v>2.6362292957816189</v>
          </cell>
          <cell r="AJ165">
            <v>2.7928213159510467</v>
          </cell>
          <cell r="AK165">
            <v>2.9587149021185386</v>
          </cell>
          <cell r="AL165">
            <v>3.1344625673043796</v>
          </cell>
          <cell r="AM165">
            <v>3.3206496438022595</v>
          </cell>
          <cell r="AN165">
            <v>3.5178962326441132</v>
          </cell>
          <cell r="AO165">
            <v>3.7268592688631732</v>
          </cell>
          <cell r="AP165">
            <v>3.9482347094336454</v>
          </cell>
          <cell r="AQ165">
            <v>4.1827598511740032</v>
          </cell>
          <cell r="AR165">
            <v>4.4312157863337385</v>
          </cell>
          <cell r="AS165">
            <v>4.694430004041962</v>
          </cell>
        </row>
        <row r="166">
          <cell r="C166" t="str">
            <v>66KV - 400KV Line</v>
          </cell>
          <cell r="D166">
            <v>0</v>
          </cell>
          <cell r="E166">
            <v>6</v>
          </cell>
          <cell r="H166">
            <v>0.24</v>
          </cell>
          <cell r="I166">
            <v>0.25</v>
          </cell>
          <cell r="J166">
            <v>0.26</v>
          </cell>
          <cell r="K166">
            <v>0.27544399999999997</v>
          </cell>
          <cell r="L166">
            <v>0</v>
          </cell>
          <cell r="M166">
            <v>0.29180537359999992</v>
          </cell>
          <cell r="N166">
            <v>0.30913861279183991</v>
          </cell>
          <cell r="O166">
            <v>0.32750144639167517</v>
          </cell>
          <cell r="P166">
            <v>0.34695503230734065</v>
          </cell>
          <cell r="Q166">
            <v>0.36756416122639662</v>
          </cell>
          <cell r="R166">
            <v>0.38939747240324457</v>
          </cell>
          <cell r="S166">
            <v>0.41252768226399728</v>
          </cell>
          <cell r="T166">
            <v>0.43703182659047868</v>
          </cell>
          <cell r="U166">
            <v>0.46299151708995306</v>
          </cell>
          <cell r="V166">
            <v>0.4904932132050962</v>
          </cell>
          <cell r="W166">
            <v>0.51962851006947886</v>
          </cell>
          <cell r="X166">
            <v>0.5504944435676058</v>
          </cell>
          <cell r="Y166">
            <v>0.58319381351552158</v>
          </cell>
          <cell r="Z166">
            <v>0.61783552603834346</v>
          </cell>
          <cell r="AA166">
            <v>0.65453495628502101</v>
          </cell>
          <cell r="AB166">
            <v>0.69341433268835118</v>
          </cell>
          <cell r="AC166">
            <v>0.73460314405003913</v>
          </cell>
          <cell r="AD166">
            <v>0.77823857080661141</v>
          </cell>
          <cell r="AE166">
            <v>0.82446594191252409</v>
          </cell>
          <cell r="AF166">
            <v>0.87343921886212794</v>
          </cell>
          <cell r="AG166">
            <v>0.92532150846253824</v>
          </cell>
          <cell r="AH166">
            <v>0.98028560606521287</v>
          </cell>
          <cell r="AI166">
            <v>1.0385145710654864</v>
          </cell>
          <cell r="AJ166">
            <v>1.1002023365867761</v>
          </cell>
          <cell r="AK166">
            <v>1.1655543553800305</v>
          </cell>
          <cell r="AL166">
            <v>1.2347882840896043</v>
          </cell>
          <cell r="AM166">
            <v>1.3081347081645267</v>
          </cell>
          <cell r="AN166">
            <v>1.3858379098294995</v>
          </cell>
          <cell r="AO166">
            <v>1.4681566816733715</v>
          </cell>
          <cell r="AP166">
            <v>1.5553651885647697</v>
          </cell>
          <cell r="AQ166">
            <v>1.6477538807655168</v>
          </cell>
          <cell r="AR166">
            <v>1.7456304612829883</v>
          </cell>
          <cell r="AS166">
            <v>1.8493209106831976</v>
          </cell>
        </row>
        <row r="167">
          <cell r="C167" t="str">
            <v>66KV- Line</v>
          </cell>
          <cell r="D167">
            <v>0</v>
          </cell>
          <cell r="E167">
            <v>7</v>
          </cell>
          <cell r="H167">
            <v>0.14000000000000001</v>
          </cell>
          <cell r="I167">
            <v>0.15</v>
          </cell>
          <cell r="J167">
            <v>0.16</v>
          </cell>
          <cell r="K167">
            <v>0.16950399999999999</v>
          </cell>
          <cell r="L167">
            <v>0</v>
          </cell>
          <cell r="M167">
            <v>0.17957253759999997</v>
          </cell>
          <cell r="N167">
            <v>0.19023914633343994</v>
          </cell>
          <cell r="O167">
            <v>0.20153935162564626</v>
          </cell>
          <cell r="P167">
            <v>0.21351078911220964</v>
          </cell>
          <cell r="Q167">
            <v>0.22619332998547487</v>
          </cell>
          <cell r="R167">
            <v>0.23962921378661206</v>
          </cell>
          <cell r="S167">
            <v>0.25386318908553679</v>
          </cell>
          <cell r="T167">
            <v>0.26894266251721766</v>
          </cell>
          <cell r="U167">
            <v>0.28491785667074038</v>
          </cell>
          <cell r="V167">
            <v>0.30184197735698232</v>
          </cell>
          <cell r="W167">
            <v>0.31977139081198702</v>
          </cell>
          <cell r="X167">
            <v>0.33876581142621903</v>
          </cell>
          <cell r="Y167">
            <v>0.35888850062493644</v>
          </cell>
          <cell r="Z167">
            <v>0.38020647756205761</v>
          </cell>
          <cell r="AA167">
            <v>0.40279074232924378</v>
          </cell>
          <cell r="AB167">
            <v>0.42671651242360081</v>
          </cell>
          <cell r="AC167">
            <v>0.45206347326156265</v>
          </cell>
          <cell r="AD167">
            <v>0.47891604357329942</v>
          </cell>
          <cell r="AE167">
            <v>0.50736365656155336</v>
          </cell>
          <cell r="AF167">
            <v>0.53750105776130952</v>
          </cell>
          <cell r="AG167">
            <v>0.56942862059233124</v>
          </cell>
          <cell r="AH167">
            <v>0.60325268065551563</v>
          </cell>
          <cell r="AI167">
            <v>0.63908588988645321</v>
          </cell>
          <cell r="AJ167">
            <v>0.6770475917457085</v>
          </cell>
          <cell r="AK167">
            <v>0.71726421869540347</v>
          </cell>
          <cell r="AL167">
            <v>0.75986971328591035</v>
          </cell>
          <cell r="AM167">
            <v>0.80500597425509335</v>
          </cell>
          <cell r="AN167">
            <v>0.8528233291258458</v>
          </cell>
          <cell r="AO167">
            <v>0.90348103487592091</v>
          </cell>
          <cell r="AP167">
            <v>0.95714780834755053</v>
          </cell>
          <cell r="AQ167">
            <v>1.0140023881633948</v>
          </cell>
          <cell r="AR167">
            <v>1.0742341300203004</v>
          </cell>
          <cell r="AS167">
            <v>1.1380436373435061</v>
          </cell>
        </row>
        <row r="168">
          <cell r="C168" t="str">
            <v>765KV (SS)</v>
          </cell>
          <cell r="D168">
            <v>0</v>
          </cell>
          <cell r="E168">
            <v>8</v>
          </cell>
          <cell r="H168">
            <v>146.68</v>
          </cell>
          <cell r="I168">
            <v>155.07</v>
          </cell>
          <cell r="J168">
            <v>163.94</v>
          </cell>
          <cell r="K168">
            <v>173.67803599999999</v>
          </cell>
          <cell r="L168">
            <v>0</v>
          </cell>
          <cell r="M168">
            <v>183.99451133839997</v>
          </cell>
          <cell r="N168">
            <v>194.9237853119009</v>
          </cell>
          <cell r="O168">
            <v>206.50225815942778</v>
          </cell>
          <cell r="P168">
            <v>218.76849229409777</v>
          </cell>
          <cell r="Q168">
            <v>231.76334073636716</v>
          </cell>
          <cell r="R168">
            <v>245.53008317610735</v>
          </cell>
          <cell r="S168">
            <v>260.11457011676811</v>
          </cell>
          <cell r="T168">
            <v>275.56537558170413</v>
          </cell>
          <cell r="U168">
            <v>291.9339588912573</v>
          </cell>
          <cell r="V168">
            <v>309.27483604939795</v>
          </cell>
          <cell r="W168">
            <v>327.64576131073215</v>
          </cell>
          <cell r="X168">
            <v>347.10791953258962</v>
          </cell>
          <cell r="Y168">
            <v>367.72612995282543</v>
          </cell>
          <cell r="Z168">
            <v>389.5690620720232</v>
          </cell>
          <cell r="AA168">
            <v>412.70946435910133</v>
          </cell>
          <cell r="AB168">
            <v>437.22440654203189</v>
          </cell>
          <cell r="AC168">
            <v>463.19553629062852</v>
          </cell>
          <cell r="AD168">
            <v>490.70935114629179</v>
          </cell>
          <cell r="AE168">
            <v>519.85748660438151</v>
          </cell>
          <cell r="AF168">
            <v>550.73702130868173</v>
          </cell>
          <cell r="AG168">
            <v>583.45080037441733</v>
          </cell>
          <cell r="AH168">
            <v>618.10777791665771</v>
          </cell>
          <cell r="AI168">
            <v>654.82337992490716</v>
          </cell>
          <cell r="AJ168">
            <v>693.7198886924466</v>
          </cell>
          <cell r="AK168">
            <v>734.92685008077785</v>
          </cell>
          <cell r="AL168">
            <v>778.58150497557597</v>
          </cell>
          <cell r="AM168">
            <v>824.82924637112512</v>
          </cell>
          <cell r="AN168">
            <v>873.82410360556992</v>
          </cell>
          <cell r="AO168">
            <v>925.7292553597407</v>
          </cell>
          <cell r="AP168">
            <v>980.71757312810917</v>
          </cell>
          <cell r="AQ168">
            <v>1038.9721969719187</v>
          </cell>
          <cell r="AR168">
            <v>1100.6871454720506</v>
          </cell>
          <cell r="AS168">
            <v>1166.0679619130904</v>
          </cell>
        </row>
        <row r="169">
          <cell r="C169" t="str">
            <v>400KV (SS)</v>
          </cell>
          <cell r="D169">
            <v>0</v>
          </cell>
          <cell r="E169">
            <v>9</v>
          </cell>
          <cell r="H169">
            <v>104.78</v>
          </cell>
          <cell r="I169">
            <v>110.78</v>
          </cell>
          <cell r="J169">
            <v>117.11</v>
          </cell>
          <cell r="K169">
            <v>124.06633399999998</v>
          </cell>
          <cell r="L169">
            <v>0</v>
          </cell>
          <cell r="M169">
            <v>131.43587423959997</v>
          </cell>
          <cell r="N169">
            <v>139.24316516943219</v>
          </cell>
          <cell r="O169">
            <v>147.51420918049644</v>
          </cell>
          <cell r="P169">
            <v>156.27655320581792</v>
          </cell>
          <cell r="Q169">
            <v>165.55938046624348</v>
          </cell>
          <cell r="R169">
            <v>175.39360766593833</v>
          </cell>
          <cell r="S169">
            <v>185.81198796129505</v>
          </cell>
          <cell r="T169">
            <v>196.84922004619594</v>
          </cell>
          <cell r="U169">
            <v>208.54206371693996</v>
          </cell>
          <cell r="V169">
            <v>220.92946230172618</v>
          </cell>
          <cell r="W169">
            <v>234.05267236244867</v>
          </cell>
          <cell r="X169">
            <v>247.95540110077809</v>
          </cell>
          <cell r="Y169">
            <v>262.6839519261643</v>
          </cell>
          <cell r="Z169">
            <v>278.28737867057845</v>
          </cell>
          <cell r="AA169">
            <v>294.81764896361079</v>
          </cell>
          <cell r="AB169">
            <v>312.32981731204927</v>
          </cell>
          <cell r="AC169">
            <v>330.88220846038496</v>
          </cell>
          <cell r="AD169">
            <v>350.5366116429318</v>
          </cell>
          <cell r="AE169">
            <v>371.35848637452193</v>
          </cell>
          <cell r="AF169">
            <v>393.41718046516849</v>
          </cell>
          <cell r="AG169">
            <v>416.78616098479944</v>
          </cell>
          <cell r="AH169">
            <v>441.54325894729647</v>
          </cell>
          <cell r="AI169">
            <v>467.77092852876581</v>
          </cell>
          <cell r="AJ169">
            <v>495.55652168337446</v>
          </cell>
          <cell r="AK169">
            <v>524.99257907136689</v>
          </cell>
          <cell r="AL169">
            <v>556.17713826820602</v>
          </cell>
          <cell r="AM169">
            <v>589.21406028133742</v>
          </cell>
          <cell r="AN169">
            <v>624.21337546204882</v>
          </cell>
          <cell r="AO169">
            <v>661.29164996449447</v>
          </cell>
          <cell r="AP169">
            <v>700.57237397238532</v>
          </cell>
          <cell r="AQ169">
            <v>742.18637298634496</v>
          </cell>
          <cell r="AR169">
            <v>786.27224354173381</v>
          </cell>
          <cell r="AS169">
            <v>832.97681480811275</v>
          </cell>
        </row>
        <row r="170">
          <cell r="C170" t="str">
            <v>66KV - 400KV (SS)</v>
          </cell>
          <cell r="D170">
            <v>0</v>
          </cell>
          <cell r="E170">
            <v>10</v>
          </cell>
          <cell r="H170">
            <v>15.19</v>
          </cell>
          <cell r="I170">
            <v>16.059999999999999</v>
          </cell>
          <cell r="J170">
            <v>16.97</v>
          </cell>
          <cell r="K170">
            <v>17.978017999999999</v>
          </cell>
          <cell r="L170">
            <v>0</v>
          </cell>
          <cell r="M170">
            <v>19.045912269199995</v>
          </cell>
          <cell r="N170">
            <v>20.177239457990474</v>
          </cell>
          <cell r="O170">
            <v>21.375767481795105</v>
          </cell>
          <cell r="P170">
            <v>22.64548807021373</v>
          </cell>
          <cell r="Q170">
            <v>23.990630061584422</v>
          </cell>
          <cell r="R170">
            <v>25.415673487242536</v>
          </cell>
          <cell r="S170">
            <v>26.925364492384741</v>
          </cell>
          <cell r="T170">
            <v>28.52473114323239</v>
          </cell>
          <cell r="U170">
            <v>30.21910017314039</v>
          </cell>
          <cell r="V170">
            <v>32.014114723424925</v>
          </cell>
          <cell r="W170">
            <v>33.915753137996361</v>
          </cell>
          <cell r="X170">
            <v>35.930348874393339</v>
          </cell>
          <cell r="Y170">
            <v>38.064611597532299</v>
          </cell>
          <cell r="Z170">
            <v>40.325649526425714</v>
          </cell>
          <cell r="AA170">
            <v>42.720993108295396</v>
          </cell>
          <cell r="AB170">
            <v>45.258620098928141</v>
          </cell>
          <cell r="AC170">
            <v>47.946982132804465</v>
          </cell>
          <cell r="AD170">
            <v>50.795032871493042</v>
          </cell>
          <cell r="AE170">
            <v>53.812257824059721</v>
          </cell>
          <cell r="AF170">
            <v>57.008705938808859</v>
          </cell>
          <cell r="AG170">
            <v>60.395023071574101</v>
          </cell>
          <cell r="AH170">
            <v>63.982487442025594</v>
          </cell>
          <cell r="AI170">
            <v>67.78304719608191</v>
          </cell>
          <cell r="AJ170">
            <v>71.809360199529166</v>
          </cell>
          <cell r="AK170">
            <v>76.074836195381195</v>
          </cell>
          <cell r="AL170">
            <v>80.593681465386837</v>
          </cell>
          <cell r="AM170">
            <v>85.380946144430808</v>
          </cell>
          <cell r="AN170">
            <v>90.452574345409985</v>
          </cell>
          <cell r="AO170">
            <v>95.825457261527333</v>
          </cell>
          <cell r="AP170">
            <v>101.51748942286204</v>
          </cell>
          <cell r="AQ170">
            <v>107.54762829458004</v>
          </cell>
          <cell r="AR170">
            <v>113.93595741527808</v>
          </cell>
          <cell r="AS170">
            <v>120.70375328574559</v>
          </cell>
        </row>
        <row r="171">
          <cell r="C171" t="str">
            <v>66KV- (SS)</v>
          </cell>
          <cell r="D171">
            <v>0</v>
          </cell>
          <cell r="E171">
            <v>11</v>
          </cell>
          <cell r="H171">
            <v>3.17</v>
          </cell>
          <cell r="I171">
            <v>3.36</v>
          </cell>
          <cell r="J171">
            <v>3.55</v>
          </cell>
          <cell r="K171">
            <v>3.7608699999999993</v>
          </cell>
          <cell r="L171">
            <v>0</v>
          </cell>
          <cell r="M171">
            <v>3.984265677999999</v>
          </cell>
          <cell r="N171">
            <v>4.2209310592731981</v>
          </cell>
          <cell r="O171">
            <v>4.4716543641940261</v>
          </cell>
          <cell r="P171">
            <v>4.7372706334271504</v>
          </cell>
          <cell r="Q171">
            <v>5.0186645090527229</v>
          </cell>
          <cell r="R171">
            <v>5.3167731808904541</v>
          </cell>
          <cell r="S171">
            <v>5.6325895078353465</v>
          </cell>
          <cell r="T171">
            <v>5.9671653246007654</v>
          </cell>
          <cell r="U171">
            <v>6.3216149448820502</v>
          </cell>
          <cell r="V171">
            <v>6.6971188726080433</v>
          </cell>
          <cell r="W171">
            <v>7.0949277336409606</v>
          </cell>
          <cell r="X171">
            <v>7.5163664410192332</v>
          </cell>
          <cell r="Y171">
            <v>7.9628386076157751</v>
          </cell>
          <cell r="Z171">
            <v>8.4358312209081507</v>
          </cell>
          <cell r="AA171">
            <v>8.9369195954300942</v>
          </cell>
          <cell r="AB171">
            <v>9.4677726193986409</v>
          </cell>
          <cell r="AC171">
            <v>10.030158312990919</v>
          </cell>
          <cell r="AD171">
            <v>10.625949716782578</v>
          </cell>
          <cell r="AE171">
            <v>11.257131129959463</v>
          </cell>
          <cell r="AF171">
            <v>11.925804719079053</v>
          </cell>
          <cell r="AG171">
            <v>12.634197519392348</v>
          </cell>
          <cell r="AH171">
            <v>13.384668852044252</v>
          </cell>
          <cell r="AI171">
            <v>14.179718181855678</v>
          </cell>
          <cell r="AJ171">
            <v>15.021993441857903</v>
          </cell>
          <cell r="AK171">
            <v>15.914299852304261</v>
          </cell>
          <cell r="AL171">
            <v>16.859609263531134</v>
          </cell>
          <cell r="AM171">
            <v>17.861070053784882</v>
          </cell>
          <cell r="AN171">
            <v>18.922017614979701</v>
          </cell>
          <cell r="AO171">
            <v>20.045985461309492</v>
          </cell>
          <cell r="AP171">
            <v>21.236716997711273</v>
          </cell>
          <cell r="AQ171">
            <v>22.498177987375321</v>
          </cell>
          <cell r="AR171">
            <v>23.834569759825413</v>
          </cell>
          <cell r="AS171">
            <v>25.250343203559041</v>
          </cell>
        </row>
        <row r="218">
          <cell r="C218" t="str">
            <v>Yes</v>
          </cell>
          <cell r="D218" t="str">
            <v>Yes</v>
          </cell>
          <cell r="E218" t="str">
            <v>Yes</v>
          </cell>
          <cell r="F218" t="str">
            <v>Yes</v>
          </cell>
        </row>
        <row r="219">
          <cell r="E219">
            <v>1</v>
          </cell>
          <cell r="F219">
            <v>0.9</v>
          </cell>
          <cell r="G219">
            <v>40</v>
          </cell>
        </row>
        <row r="220">
          <cell r="E220">
            <v>1</v>
          </cell>
          <cell r="G220">
            <v>40</v>
          </cell>
        </row>
        <row r="251">
          <cell r="C251" t="str">
            <v>No</v>
          </cell>
        </row>
        <row r="318">
          <cell r="D318" t="str">
            <v>No</v>
          </cell>
        </row>
        <row r="357">
          <cell r="C357">
            <v>1</v>
          </cell>
          <cell r="G357" t="str">
            <v>No</v>
          </cell>
        </row>
        <row r="358">
          <cell r="C358">
            <v>1</v>
          </cell>
          <cell r="G358" t="str">
            <v>No</v>
          </cell>
        </row>
        <row r="359">
          <cell r="C359">
            <v>1</v>
          </cell>
          <cell r="G359" t="str">
            <v>No</v>
          </cell>
        </row>
        <row r="360">
          <cell r="C360">
            <v>1</v>
          </cell>
          <cell r="G360" t="str">
            <v>No</v>
          </cell>
        </row>
        <row r="361">
          <cell r="C361">
            <v>0.74</v>
          </cell>
          <cell r="G361" t="str">
            <v>No</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7">
          <cell r="K7">
            <v>1968.7688214663315</v>
          </cell>
        </row>
      </sheetData>
      <sheetData sheetId="19"/>
      <sheetData sheetId="20">
        <row r="4">
          <cell r="B4">
            <v>135.34</v>
          </cell>
        </row>
      </sheetData>
      <sheetData sheetId="21">
        <row r="7">
          <cell r="N7">
            <v>2090.9565884739372</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Gainloss computation FY 09-10"/>
      <sheetName val="Summary"/>
      <sheetName val="Issue sheet"/>
      <sheetName val="Tables_True up FY 09-10"/>
      <sheetName val="Assumption_PwC"/>
      <sheetName val="O&amp;M costs"/>
      <sheetName val="Sheet1"/>
      <sheetName val="F1(Bhu)"/>
      <sheetName val="F1(Cha)"/>
      <sheetName val="F1(Paras)"/>
      <sheetName val="F1(Kor)"/>
      <sheetName val="F1(Parli)"/>
      <sheetName val="F1(Kha)"/>
      <sheetName val="F1(Nasi)"/>
      <sheetName val="F1(Uran)"/>
      <sheetName val="F1(Hydro)"/>
      <sheetName val="F2.1(Bhu)"/>
      <sheetName val="F2.1(Cha)"/>
      <sheetName val="F2.1(Kor)"/>
      <sheetName val="F2.1(Parli)"/>
      <sheetName val="F2.1(Paras)"/>
      <sheetName val="F2.1(Nasi)"/>
      <sheetName val="F2.1(Uran)"/>
      <sheetName val="F2.1(Kha)"/>
      <sheetName val="Capex Bhu"/>
      <sheetName val="Capex Cha"/>
      <sheetName val="Capex Kor"/>
      <sheetName val="Capex Paras"/>
      <sheetName val="Capex Kha"/>
      <sheetName val="Capex parli"/>
      <sheetName val="Capex Nasi"/>
      <sheetName val="Capex Uran"/>
      <sheetName val="Capex Hydro"/>
      <sheetName val="F2.2(Bhu)"/>
      <sheetName val="F2.3(Bhu)"/>
      <sheetName val="F2.6(Bhu)"/>
      <sheetName val="F3(Bhu)"/>
      <sheetName val="F3.1(Bhu)"/>
      <sheetName val="F3.2(Bhu)"/>
      <sheetName val="F3.3(Bhu)"/>
      <sheetName val="F4(Bhu)"/>
      <sheetName val="F5(Bhu)"/>
      <sheetName val="F5.1(Bhu)"/>
      <sheetName val="F5.2(Bhu)"/>
      <sheetName val="F5.3(Bhu)"/>
      <sheetName val="F5.4(Bhu)"/>
      <sheetName val="F6(Bhu)"/>
      <sheetName val="F11(Bhu)"/>
      <sheetName val="F12(Bhu)"/>
      <sheetName val="F2.2(Cha)"/>
      <sheetName val="F2.3(Cha)"/>
      <sheetName val="F2.6(Cha)"/>
      <sheetName val="F3(Cha)"/>
      <sheetName val="F3.1(Cha)"/>
      <sheetName val="F3.2(Cha)"/>
      <sheetName val="F3.3(Cha)"/>
      <sheetName val="F4(Cha)"/>
      <sheetName val="F5.1(Cha)"/>
      <sheetName val="F5(Cha)"/>
      <sheetName val="F5.2(Cha)"/>
      <sheetName val="F5.3(Cha)"/>
      <sheetName val="F5.4(Cha)"/>
      <sheetName val="F6(Cha)"/>
      <sheetName val="F11(Cha)"/>
      <sheetName val="F12(Cha)"/>
      <sheetName val="O&amp;m EXP."/>
      <sheetName val="Koradi"/>
      <sheetName val="F2.2(Kor)"/>
      <sheetName val="F2.3(Kor)"/>
      <sheetName val="F2.6(Kor)"/>
      <sheetName val="F3(Kor)"/>
      <sheetName val="F3.1(Kor)"/>
      <sheetName val="F3.2(Kor)"/>
      <sheetName val="F3.3(Kor)"/>
      <sheetName val="F4(Kor)"/>
      <sheetName val="F5.4(Kor)"/>
      <sheetName val="F5(Kor)"/>
      <sheetName val="F5.1(Kor)"/>
      <sheetName val="F5.2(Kor)"/>
      <sheetName val="F5.3(Kor)"/>
      <sheetName val="F6(Kor)"/>
      <sheetName val="F11(Kor)"/>
      <sheetName val="F12(Kor)"/>
      <sheetName val="Paras"/>
      <sheetName val="F2.2(Paras)"/>
      <sheetName val="F2.3(Paras)"/>
      <sheetName val="F2.6(Paras)"/>
      <sheetName val="F3(Paras)"/>
      <sheetName val="F3.1(Paras)"/>
      <sheetName val="F3.2(Paras)"/>
      <sheetName val="F3.3(Paras)"/>
      <sheetName val="F4(Paras)"/>
      <sheetName val="F5(Paras)"/>
      <sheetName val="F5.1(Paras)"/>
      <sheetName val="F5.2(Paras)"/>
      <sheetName val="F5.3(Paras)"/>
      <sheetName val="F5.4(Paras)"/>
      <sheetName val="F6(Paras)"/>
      <sheetName val="F11(Paras)"/>
      <sheetName val="F12(Paras)"/>
      <sheetName val="Parli"/>
      <sheetName val="F2.2(Parli)"/>
      <sheetName val="F2.3(Parli)"/>
      <sheetName val="F2.6(Parli)"/>
      <sheetName val="F3(Parli)"/>
      <sheetName val="F3.1(Parli)"/>
      <sheetName val="F3.2(Parli)"/>
      <sheetName val="F3.3(Parli)"/>
      <sheetName val="F4(Parli)"/>
      <sheetName val="F5(Parli)"/>
      <sheetName val="F5.1(Parli)"/>
      <sheetName val="F5.2(Parli)"/>
      <sheetName val="F5.3(Parli)"/>
      <sheetName val="F5.4(Parli)"/>
      <sheetName val="F6(Parli)"/>
      <sheetName val="F11(Parli)"/>
      <sheetName val="F12(Parli)"/>
      <sheetName val="Khaperkheda"/>
      <sheetName val="F2.2(Kha)"/>
      <sheetName val="F2.3(Kha)"/>
      <sheetName val="F2.6(Kha)"/>
      <sheetName val="F3(Kha)"/>
      <sheetName val="F3.1(Kha)"/>
      <sheetName val="F3.2(Kha)"/>
      <sheetName val="F3.3(Kha)"/>
      <sheetName val="F4(Kha)"/>
      <sheetName val="F5(Kha)"/>
      <sheetName val="F5.1(Kha)"/>
      <sheetName val="F5.2(Kha)"/>
      <sheetName val="F5.3(Kha)"/>
      <sheetName val="F5.4(Kha)"/>
      <sheetName val="F6(Kha)"/>
      <sheetName val="F11(Kha)"/>
      <sheetName val="F12(Kha)"/>
      <sheetName val="Nasik"/>
      <sheetName val="F2.2(Nasi)"/>
      <sheetName val="F2.3(Nasi)"/>
      <sheetName val="F2.6(Nasi)"/>
      <sheetName val="F3(Nasi)"/>
      <sheetName val="F3.1(Nasi)"/>
      <sheetName val="F3.2(Nasi)"/>
      <sheetName val="F3.3(Nasi)"/>
      <sheetName val="F4(Nasi)"/>
      <sheetName val="F5(Nasi)"/>
      <sheetName val="F5.1(Nasi)"/>
      <sheetName val="F5.3(Nasi)"/>
      <sheetName val="F5.2(Nasi)"/>
      <sheetName val="F5.4(Nasi)"/>
      <sheetName val="F6(Nasi)"/>
      <sheetName val="F11(Nasi)"/>
      <sheetName val="F12(Nasi)"/>
      <sheetName val="Uran"/>
      <sheetName val="F2.2(Uran)"/>
      <sheetName val="F2.3(Uran)"/>
      <sheetName val="F2.6(Uran)"/>
      <sheetName val="F3(Uran)"/>
      <sheetName val="F3.1(Uran)"/>
      <sheetName val="F3.2(Uran)"/>
      <sheetName val="F3.3(Uran)"/>
      <sheetName val="F4(Uran)"/>
      <sheetName val="F5(Uran)"/>
      <sheetName val="F5.1(Uran)"/>
      <sheetName val="F5.2(Uran)"/>
      <sheetName val="F5.3(Uran)"/>
      <sheetName val="F5.4(Uran)"/>
      <sheetName val="F6(Uran)"/>
      <sheetName val="F11(Uran)"/>
      <sheetName val="F12(Uran)"/>
      <sheetName val="Hydro"/>
      <sheetName val="F2.1(Hydro)"/>
      <sheetName val="F2.3(Hydro)"/>
      <sheetName val="F2.4(Hydro)"/>
      <sheetName val="F2.6(Hydro)"/>
      <sheetName val="F3(Hydro)"/>
      <sheetName val="F3.1(Hydro)"/>
      <sheetName val="F3.2(Hydro)"/>
      <sheetName val="F3.3(Hydro)"/>
      <sheetName val="F4(Koyna)"/>
      <sheetName val="F4(PuneHydro)"/>
      <sheetName val="F4(NasikHydro)"/>
      <sheetName val="F5(Hydro)"/>
      <sheetName val="F5.1(Hydro)"/>
      <sheetName val="F5.2(Hydro)"/>
      <sheetName val="F4(Hydro)"/>
      <sheetName val="F5.4(PuneHydro)"/>
      <sheetName val="F5.3(PuneHydro)"/>
      <sheetName val="F5.3(NasikHydro)"/>
      <sheetName val="F5.4(NasikHydro)"/>
      <sheetName val="F5.4(Koyna)"/>
      <sheetName val="F5.3(Koyna)"/>
      <sheetName val="F6(Hydro)"/>
      <sheetName val="F11(Hydro)"/>
      <sheetName val="F12(Hydro)"/>
      <sheetName val="Revised True Up 200809"/>
      <sheetName val="Impact of FY 08-09"/>
    </sheetNames>
    <sheetDataSet>
      <sheetData sheetId="0">
        <row r="16">
          <cell r="B16">
            <v>0.13</v>
          </cell>
        </row>
      </sheetData>
      <sheetData sheetId="1" refreshError="1"/>
      <sheetData sheetId="2" refreshError="1"/>
      <sheetData sheetId="3" refreshError="1"/>
      <sheetData sheetId="4" refreshError="1"/>
      <sheetData sheetId="5">
        <row r="7">
          <cell r="D7">
            <v>0.1074</v>
          </cell>
          <cell r="E7">
            <v>0.1055</v>
          </cell>
        </row>
        <row r="8">
          <cell r="D8">
            <v>8.1799999999999998E-2</v>
          </cell>
        </row>
        <row r="116">
          <cell r="C116">
            <v>0.11749999999999999</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nsitivity Table"/>
      <sheetName val="Assumptions"/>
      <sheetName val="Capex Scheduling"/>
      <sheetName val="Tax Schedule"/>
      <sheetName val="Applicable Tariffs"/>
      <sheetName val="LT"/>
      <sheetName val="Workings"/>
      <sheetName val="Debt Schedule"/>
      <sheetName val="Working Capital Schedule"/>
      <sheetName val="Depreciation Schedule"/>
      <sheetName val="Statements"/>
      <sheetName val="Output"/>
      <sheetName val="PIM related"/>
      <sheetName val="PFSBU"/>
      <sheetName val="Sensitivity"/>
    </sheetNames>
    <sheetDataSet>
      <sheetData sheetId="0"/>
      <sheetData sheetId="1">
        <row r="4">
          <cell r="D4">
            <v>72</v>
          </cell>
        </row>
        <row r="8">
          <cell r="H8">
            <v>6.45</v>
          </cell>
        </row>
        <row r="31">
          <cell r="I31">
            <v>1.3222758083113</v>
          </cell>
        </row>
        <row r="32">
          <cell r="I32">
            <v>1.2181267280054444</v>
          </cell>
        </row>
        <row r="37">
          <cell r="L37">
            <v>0</v>
          </cell>
        </row>
        <row r="38">
          <cell r="L38">
            <v>0</v>
          </cell>
        </row>
        <row r="40">
          <cell r="L40">
            <v>0</v>
          </cell>
        </row>
        <row r="41">
          <cell r="L41">
            <v>0</v>
          </cell>
        </row>
      </sheetData>
      <sheetData sheetId="2">
        <row r="35">
          <cell r="F35">
            <v>3.9659708650000005</v>
          </cell>
          <cell r="G35">
            <v>7.931941730000001</v>
          </cell>
          <cell r="H35">
            <v>13.219902883333333</v>
          </cell>
          <cell r="I35">
            <v>14.541893171666667</v>
          </cell>
          <cell r="J35">
            <v>17.744209085481582</v>
          </cell>
          <cell r="K35">
            <v>20.035433698214721</v>
          </cell>
          <cell r="L35">
            <v>21.535191691865165</v>
          </cell>
          <cell r="M35">
            <v>23.04491192022952</v>
          </cell>
          <cell r="N35">
            <v>24.564660557949367</v>
          </cell>
          <cell r="O35">
            <v>26.094504219198839</v>
          </cell>
          <cell r="P35">
            <v>27.636786883114102</v>
          </cell>
          <cell r="Q35">
            <v>30.096064002752019</v>
          </cell>
          <cell r="R35">
            <v>0</v>
          </cell>
          <cell r="S35">
            <v>0</v>
          </cell>
          <cell r="T35">
            <v>0</v>
          </cell>
        </row>
      </sheetData>
      <sheetData sheetId="3"/>
      <sheetData sheetId="4"/>
      <sheetData sheetId="5"/>
      <sheetData sheetId="6"/>
      <sheetData sheetId="7"/>
      <sheetData sheetId="8"/>
      <sheetData sheetId="9"/>
      <sheetData sheetId="10">
        <row r="86">
          <cell r="E86">
            <v>1017.711978364682</v>
          </cell>
        </row>
      </sheetData>
      <sheetData sheetId="11"/>
      <sheetData sheetId="12">
        <row r="10">
          <cell r="B10">
            <v>4.6701961265249059</v>
          </cell>
        </row>
      </sheetData>
      <sheetData sheetId="13"/>
      <sheetData sheetId="1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nsitivity Table"/>
      <sheetName val="Assumptions"/>
      <sheetName val="Capex Scheduling"/>
      <sheetName val="Tax Schedule"/>
      <sheetName val="Applicable Tariffs"/>
      <sheetName val="LT"/>
      <sheetName val="Workings"/>
      <sheetName val="Debt Schedule"/>
      <sheetName val="Working Capital Schedule"/>
      <sheetName val="Depreciation Schedule"/>
      <sheetName val="Statements"/>
      <sheetName val="Output"/>
      <sheetName val="PIM related"/>
      <sheetName val="PFSBU"/>
      <sheetName val="Sensitivity"/>
    </sheetNames>
    <sheetDataSet>
      <sheetData sheetId="0"/>
      <sheetData sheetId="1">
        <row r="4">
          <cell r="D4">
            <v>72</v>
          </cell>
        </row>
        <row r="31">
          <cell r="I31">
            <v>1.3222758083113</v>
          </cell>
        </row>
      </sheetData>
      <sheetData sheetId="2">
        <row r="35">
          <cell r="F35">
            <v>3.9659708650000005</v>
          </cell>
        </row>
      </sheetData>
      <sheetData sheetId="3"/>
      <sheetData sheetId="4"/>
      <sheetData sheetId="5"/>
      <sheetData sheetId="6"/>
      <sheetData sheetId="7"/>
      <sheetData sheetId="8"/>
      <sheetData sheetId="9"/>
      <sheetData sheetId="10">
        <row r="86">
          <cell r="E86">
            <v>1017.711978364682</v>
          </cell>
        </row>
      </sheetData>
      <sheetData sheetId="11"/>
      <sheetData sheetId="12">
        <row r="10">
          <cell r="B10">
            <v>4.6701961265249059</v>
          </cell>
        </row>
      </sheetData>
      <sheetData sheetId="13"/>
      <sheetData sheetId="14"/>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ice"/>
      <sheetName val="Core Assumptions"/>
      <sheetName val="Scenarios"/>
      <sheetName val="Charts"/>
      <sheetName val="MAnalytic"/>
      <sheetName val="Rating Analytics -Draft"/>
      <sheetName val="Tariff_ATL"/>
      <sheetName val="Financial_ATL"/>
      <sheetName val="MoF_ATL"/>
      <sheetName val="ATL"/>
      <sheetName val="Mundra-Mohindergarh"/>
      <sheetName val="Tariff_M2M"/>
      <sheetName val="Financials_M2M"/>
      <sheetName val="MoF_M2M"/>
      <sheetName val="Analysis_M2M"/>
      <sheetName val="Mundra-Dahegam"/>
      <sheetName val="Tariff_M2D"/>
      <sheetName val="Financials_M2D"/>
      <sheetName val="MoF_M2D"/>
      <sheetName val="Tiroda-Warora"/>
      <sheetName val="Tariff_T2W"/>
      <sheetName val="Financials_T2W"/>
      <sheetName val="MoF_T2W"/>
      <sheetName val="Tiroda-Aurangabad"/>
      <sheetName val="Tariff_T2A"/>
      <sheetName val="Financials_T2A"/>
      <sheetName val="MoF_T2A"/>
      <sheetName val="Tariff_CWR"/>
      <sheetName val="C_WR"/>
      <sheetName val="Tariff_RRW"/>
      <sheetName val="RR_W"/>
      <sheetName val="Tariff_SBR"/>
      <sheetName val="S_BR"/>
      <sheetName val="SPV Standalone"/>
      <sheetName val="ATL-Standalone"/>
      <sheetName val="ATIL Financial"/>
      <sheetName val="MEGPTCL Financial"/>
      <sheetName val="Recon Statement"/>
      <sheetName val="Misc"/>
    </sheetNames>
    <sheetDataSet>
      <sheetData sheetId="0" refreshError="1"/>
      <sheetData sheetId="1">
        <row r="48">
          <cell r="F48">
            <v>0</v>
          </cell>
        </row>
        <row r="355">
          <cell r="E355">
            <v>1</v>
          </cell>
        </row>
      </sheetData>
      <sheetData sheetId="2" refreshError="1"/>
      <sheetData sheetId="3" refreshError="1"/>
      <sheetData sheetId="4" refreshError="1"/>
      <sheetData sheetId="5">
        <row r="13">
          <cell r="J13">
            <v>836.74</v>
          </cell>
        </row>
      </sheetData>
      <sheetData sheetId="6">
        <row r="4">
          <cell r="B4" t="str">
            <v>ATL (Total)</v>
          </cell>
        </row>
      </sheetData>
      <sheetData sheetId="7" refreshError="1"/>
      <sheetData sheetId="8">
        <row r="4">
          <cell r="F4">
            <v>1</v>
          </cell>
        </row>
      </sheetData>
      <sheetData sheetId="9" refreshError="1"/>
      <sheetData sheetId="10" refreshError="1"/>
      <sheetData sheetId="11" refreshError="1"/>
      <sheetData sheetId="12">
        <row r="25">
          <cell r="I25">
            <v>193.96478656015239</v>
          </cell>
        </row>
      </sheetData>
      <sheetData sheetId="13" refreshError="1"/>
      <sheetData sheetId="14" refreshError="1"/>
      <sheetData sheetId="15" refreshError="1"/>
      <sheetData sheetId="16" refreshError="1"/>
      <sheetData sheetId="17">
        <row r="25">
          <cell r="I25">
            <v>29.627167277965665</v>
          </cell>
        </row>
      </sheetData>
      <sheetData sheetId="18" refreshError="1"/>
      <sheetData sheetId="19" refreshError="1"/>
      <sheetData sheetId="20" refreshError="1"/>
      <sheetData sheetId="21">
        <row r="25">
          <cell r="I25">
            <v>37.373952000000003</v>
          </cell>
        </row>
      </sheetData>
      <sheetData sheetId="22" refreshError="1"/>
      <sheetData sheetId="23" refreshError="1"/>
      <sheetData sheetId="24" refreshError="1"/>
      <sheetData sheetId="25">
        <row r="25">
          <cell r="I25">
            <v>303.73650900000007</v>
          </cell>
        </row>
      </sheetData>
      <sheetData sheetId="26" refreshError="1"/>
      <sheetData sheetId="27" refreshError="1"/>
      <sheetData sheetId="28">
        <row r="41">
          <cell r="E41">
            <v>43921</v>
          </cell>
        </row>
      </sheetData>
      <sheetData sheetId="29" refreshError="1"/>
      <sheetData sheetId="30">
        <row r="41">
          <cell r="E41">
            <v>43555</v>
          </cell>
        </row>
      </sheetData>
      <sheetData sheetId="31" refreshError="1"/>
      <sheetData sheetId="32">
        <row r="41">
          <cell r="E41">
            <v>43555</v>
          </cell>
        </row>
      </sheetData>
      <sheetData sheetId="33" refreshError="1"/>
      <sheetData sheetId="34">
        <row r="10">
          <cell r="I10">
            <v>728.4804660450103</v>
          </cell>
        </row>
      </sheetData>
      <sheetData sheetId="35">
        <row r="7">
          <cell r="I7">
            <v>982.86320604167372</v>
          </cell>
        </row>
      </sheetData>
      <sheetData sheetId="36">
        <row r="7">
          <cell r="I7">
            <v>1200.7781036429624</v>
          </cell>
        </row>
      </sheetData>
      <sheetData sheetId="37" refreshError="1"/>
      <sheetData sheetId="38"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 flow revised"/>
      <sheetName val="cash flow"/>
      <sheetName val="BALSHEET"/>
      <sheetName val="Schedule1"/>
      <sheetName val="Schedule2"/>
      <sheetName val="Schedule3"/>
      <sheetName val="Schedule4"/>
      <sheetName val="Schedule5"/>
      <sheetName val="Schedule6"/>
      <sheetName val="Schedule7"/>
      <sheetName val="Schedule8"/>
      <sheetName val="GROUPING"/>
      <sheetName val="STOCK"/>
      <sheetName val="loan fund schedul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SHEET"/>
      <sheetName val="SCHEDULE"/>
      <sheetName val="GROUPING"/>
      <sheetName val="FIXED ASSETS"/>
      <sheetName val="Sheet2"/>
      <sheetName val="Sheet1"/>
    </sheetNames>
    <sheetDataSet>
      <sheetData sheetId="0"/>
      <sheetData sheetId="1"/>
      <sheetData sheetId="2"/>
      <sheetData sheetId="3"/>
      <sheetData sheetId="4"/>
      <sheetData sheetId="5"/>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mp"/>
      <sheetName val="Sheet1"/>
      <sheetName val="1997-1998"/>
      <sheetName val="1998-1999"/>
      <sheetName val="1999-2000"/>
      <sheetName val="2000-01"/>
      <sheetName val="2001-02"/>
      <sheetName val="2002-03"/>
      <sheetName val="2003-04"/>
      <sheetName val="2004-05"/>
      <sheetName val="2005-06"/>
      <sheetName val="2006-07"/>
      <sheetName val="2007-08"/>
      <sheetName val="2008-09"/>
      <sheetName val="2009-10"/>
      <sheetName val="2010-11"/>
      <sheetName val="2011-12"/>
      <sheetName val="2012-13"/>
      <sheetName val="2013-14"/>
      <sheetName val="2014-15"/>
      <sheetName val="2014-15-U-2ESD"/>
      <sheetName val="Yly-Gen"/>
      <sheetName val="Data"/>
      <sheetName val="Since Comm,"/>
      <sheetName val="History Data"/>
      <sheetName val="Gen.Data 87-97"/>
      <sheetName val="C.F., C.V. &amp; H.R."/>
      <sheetName val="Gen., Coal Factor, Heat Rate"/>
      <sheetName val="SAP-Data"/>
      <sheetName val="Assumptions"/>
      <sheetName val="Assumption_Pw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 sheetId="3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Assumptions_Consol"/>
      <sheetName val="IS-Consol"/>
      <sheetName val="BS-Consol"/>
      <sheetName val="CF-Consol"/>
      <sheetName val="Debt Schedule-Consol"/>
      <sheetName val="Fixed Assets-Consol"/>
      <sheetName val="Charts"/>
    </sheetNames>
    <sheetDataSet>
      <sheetData sheetId="0">
        <row r="20">
          <cell r="D20">
            <v>67</v>
          </cell>
        </row>
        <row r="22">
          <cell r="D22">
            <v>1</v>
          </cell>
        </row>
      </sheetData>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TA Power"/>
      <sheetName val="Brokers Consensus"/>
      <sheetName val="Sheet2"/>
    </sheetNames>
    <sheetDataSet>
      <sheetData sheetId="0">
        <row r="2">
          <cell r="L2">
            <v>1</v>
          </cell>
        </row>
      </sheetData>
      <sheetData sheetId="1"/>
      <sheetData sheetId="2"/>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FULL CYCLE DATA"/>
      <sheetName val="T &amp; D LOSS"/>
    </sheetNames>
    <sheetDataSet>
      <sheetData sheetId="0"/>
      <sheetData sheetId="1"/>
      <sheetData sheetId="2" refreshError="1">
        <row r="39">
          <cell r="A39">
            <v>38443</v>
          </cell>
          <cell r="B39">
            <v>374.46</v>
          </cell>
          <cell r="C39">
            <v>27.9</v>
          </cell>
          <cell r="D39">
            <v>346.56</v>
          </cell>
          <cell r="E39">
            <v>61.607999999999997</v>
          </cell>
          <cell r="F39">
            <v>0</v>
          </cell>
          <cell r="G39">
            <v>61.607999999999997</v>
          </cell>
          <cell r="H39">
            <v>408.16800000000001</v>
          </cell>
          <cell r="I39">
            <v>401.464</v>
          </cell>
          <cell r="J39">
            <v>399.55160000000001</v>
          </cell>
          <cell r="K39">
            <v>6.7040000000000077</v>
          </cell>
          <cell r="L39">
            <v>1.912399999999991</v>
          </cell>
        </row>
        <row r="40">
          <cell r="A40">
            <v>38473</v>
          </cell>
          <cell r="B40">
            <v>389.15</v>
          </cell>
          <cell r="C40">
            <v>29.36</v>
          </cell>
          <cell r="D40">
            <v>359.78999999999996</v>
          </cell>
          <cell r="E40">
            <v>67.951999999999998</v>
          </cell>
          <cell r="F40">
            <v>0</v>
          </cell>
          <cell r="G40">
            <v>67.951999999999998</v>
          </cell>
          <cell r="H40">
            <v>427.74199999999996</v>
          </cell>
          <cell r="I40">
            <v>420.50380000000001</v>
          </cell>
          <cell r="J40">
            <v>418.60559999999998</v>
          </cell>
          <cell r="K40">
            <v>7.2381999999999493</v>
          </cell>
          <cell r="L40">
            <v>1.8982000000000312</v>
          </cell>
        </row>
        <row r="41">
          <cell r="A41">
            <v>38504</v>
          </cell>
          <cell r="B41">
            <v>359.67</v>
          </cell>
          <cell r="C41">
            <v>27.8</v>
          </cell>
          <cell r="D41">
            <v>331.87</v>
          </cell>
          <cell r="E41">
            <v>84.176000000000002</v>
          </cell>
          <cell r="F41">
            <v>1.2E-2</v>
          </cell>
          <cell r="G41">
            <v>84.164000000000001</v>
          </cell>
          <cell r="H41">
            <v>416.03399999999999</v>
          </cell>
          <cell r="I41">
            <v>408.98320000000001</v>
          </cell>
          <cell r="J41">
            <v>407.37920000000003</v>
          </cell>
          <cell r="K41">
            <v>7.0507999999999811</v>
          </cell>
          <cell r="L41">
            <v>1.603999999999985</v>
          </cell>
          <cell r="M41">
            <v>78.128699999999995</v>
          </cell>
          <cell r="N41">
            <v>9.9675999999999991</v>
          </cell>
          <cell r="O41">
            <v>15.952400000000001</v>
          </cell>
          <cell r="P41">
            <v>84.113499999999988</v>
          </cell>
        </row>
        <row r="42">
          <cell r="A42">
            <v>38534</v>
          </cell>
          <cell r="B42">
            <v>379.39699999999999</v>
          </cell>
          <cell r="C42">
            <v>29.018000000000001</v>
          </cell>
          <cell r="D42">
            <v>350.37900000000002</v>
          </cell>
          <cell r="E42">
            <v>59.363999999999997</v>
          </cell>
          <cell r="F42">
            <v>1.1639999999999999</v>
          </cell>
          <cell r="G42">
            <v>58.199999999999996</v>
          </cell>
          <cell r="H42">
            <v>408.57900000000001</v>
          </cell>
          <cell r="I42">
            <v>401.55029999999999</v>
          </cell>
          <cell r="J42">
            <v>400.00695999999988</v>
          </cell>
          <cell r="K42">
            <v>7.0287000000000148</v>
          </cell>
          <cell r="L42">
            <v>1.5433400000001143</v>
          </cell>
          <cell r="M42">
            <v>66.109899999999996</v>
          </cell>
          <cell r="N42">
            <v>13.5349</v>
          </cell>
          <cell r="O42">
            <v>5.8192000000000004</v>
          </cell>
          <cell r="P42">
            <v>58.394199999999991</v>
          </cell>
        </row>
        <row r="43">
          <cell r="A43">
            <v>38565</v>
          </cell>
          <cell r="B43">
            <v>345.73600000000005</v>
          </cell>
          <cell r="C43">
            <v>26.836999999999996</v>
          </cell>
          <cell r="D43">
            <v>318.89900000000006</v>
          </cell>
          <cell r="E43">
            <v>81.316000000000003</v>
          </cell>
          <cell r="F43">
            <v>0</v>
          </cell>
          <cell r="G43">
            <v>81.316000000000003</v>
          </cell>
          <cell r="H43">
            <v>400.21500000000003</v>
          </cell>
          <cell r="I43">
            <v>394.02120000000002</v>
          </cell>
          <cell r="J43">
            <v>392.41752000000002</v>
          </cell>
          <cell r="K43">
            <v>6.1938000000000102</v>
          </cell>
          <cell r="L43">
            <v>1.6036799999999971</v>
          </cell>
          <cell r="M43">
            <v>75.626299999999929</v>
          </cell>
          <cell r="N43">
            <v>14.005600000000001</v>
          </cell>
          <cell r="O43">
            <v>19.591200000000001</v>
          </cell>
          <cell r="P43">
            <v>81.211899999999929</v>
          </cell>
        </row>
        <row r="44">
          <cell r="A44">
            <v>38596</v>
          </cell>
          <cell r="B44">
            <v>216.113</v>
          </cell>
          <cell r="C44">
            <v>17.975000000000001</v>
          </cell>
          <cell r="D44">
            <v>198.13800000000001</v>
          </cell>
          <cell r="E44">
            <v>170.15600000000001</v>
          </cell>
          <cell r="F44">
            <v>8.0000000000000002E-3</v>
          </cell>
          <cell r="G44">
            <v>170.148</v>
          </cell>
          <cell r="H44">
            <v>368.286</v>
          </cell>
          <cell r="I44">
            <v>364.40730000000002</v>
          </cell>
          <cell r="J44">
            <v>363.28356000000014</v>
          </cell>
          <cell r="K44">
            <v>3.8786999999999807</v>
          </cell>
          <cell r="L44">
            <v>1.1237399999998843</v>
          </cell>
          <cell r="M44">
            <v>106.2103</v>
          </cell>
          <cell r="N44">
            <v>1.4317</v>
          </cell>
          <cell r="O44">
            <v>65.096999999999994</v>
          </cell>
          <cell r="P44">
            <v>169.87559999999999</v>
          </cell>
        </row>
        <row r="45">
          <cell r="A45">
            <v>38626</v>
          </cell>
          <cell r="B45">
            <v>379.43</v>
          </cell>
          <cell r="C45">
            <v>28.877000000000002</v>
          </cell>
          <cell r="D45">
            <v>350.553</v>
          </cell>
          <cell r="E45">
            <v>86.456000000000003</v>
          </cell>
          <cell r="F45">
            <v>0</v>
          </cell>
          <cell r="G45">
            <v>86.455999999999676</v>
          </cell>
          <cell r="H45">
            <v>437.00899999999967</v>
          </cell>
          <cell r="I45">
            <v>430.185</v>
          </cell>
          <cell r="J45">
            <v>428.60253999999998</v>
          </cell>
          <cell r="K45">
            <v>6.8239999999996712</v>
          </cell>
          <cell r="L45">
            <v>1.582460000000026</v>
          </cell>
          <cell r="M45">
            <v>82.191399999999902</v>
          </cell>
          <cell r="N45">
            <v>11.2165</v>
          </cell>
          <cell r="O45">
            <v>15.533299999999999</v>
          </cell>
          <cell r="P45">
            <v>86.508199999999903</v>
          </cell>
        </row>
        <row r="46">
          <cell r="A46">
            <v>38657</v>
          </cell>
          <cell r="B46">
            <v>375.29</v>
          </cell>
          <cell r="C46">
            <v>27.884000000000004</v>
          </cell>
          <cell r="D46">
            <v>347.40600000000001</v>
          </cell>
          <cell r="E46">
            <v>48.607999999999997</v>
          </cell>
          <cell r="F46">
            <v>0</v>
          </cell>
          <cell r="G46">
            <v>48.607999999999997</v>
          </cell>
          <cell r="H46">
            <v>396.01400000000001</v>
          </cell>
          <cell r="I46">
            <v>389.274</v>
          </cell>
          <cell r="J46">
            <v>387.928</v>
          </cell>
          <cell r="K46">
            <v>6.7400000000000091</v>
          </cell>
          <cell r="L46">
            <v>1.3460000000000036</v>
          </cell>
          <cell r="M46">
            <v>61.743200000000186</v>
          </cell>
          <cell r="N46">
            <v>16.219000000000001</v>
          </cell>
          <cell r="O46">
            <v>3.2537999999999885</v>
          </cell>
          <cell r="P46">
            <v>48.778000000000169</v>
          </cell>
        </row>
        <row r="47">
          <cell r="A47">
            <v>38687</v>
          </cell>
          <cell r="B47">
            <v>387.089</v>
          </cell>
          <cell r="C47">
            <v>28.539000000000001</v>
          </cell>
          <cell r="D47">
            <v>358.55</v>
          </cell>
          <cell r="E47">
            <v>44.328000000000003</v>
          </cell>
          <cell r="F47">
            <v>1.2E-2</v>
          </cell>
          <cell r="G47">
            <v>44.316000000000003</v>
          </cell>
          <cell r="H47">
            <v>402.86599999999999</v>
          </cell>
          <cell r="I47">
            <v>395.92450000000002</v>
          </cell>
          <cell r="J47">
            <v>395.03731999999974</v>
          </cell>
          <cell r="K47">
            <v>6.9414999999999623</v>
          </cell>
          <cell r="L47">
            <v>0.88718000000028496</v>
          </cell>
          <cell r="M47">
            <v>62.059299999999816</v>
          </cell>
          <cell r="N47">
            <v>19.999399999999966</v>
          </cell>
          <cell r="O47">
            <v>2.4489999999999998</v>
          </cell>
          <cell r="P47">
            <v>44.508899999999855</v>
          </cell>
        </row>
        <row r="48">
          <cell r="A48">
            <v>38718</v>
          </cell>
          <cell r="B48">
            <v>389.08400000000006</v>
          </cell>
          <cell r="C48">
            <v>28.887999999999998</v>
          </cell>
          <cell r="D48">
            <v>360.19600000000008</v>
          </cell>
          <cell r="E48">
            <v>38.311999999999898</v>
          </cell>
          <cell r="F48">
            <v>4.0000000000000001E-3</v>
          </cell>
          <cell r="G48">
            <v>38.3079999999999</v>
          </cell>
          <cell r="H48">
            <v>398.50399999999996</v>
          </cell>
          <cell r="I48">
            <v>390.09859999999998</v>
          </cell>
          <cell r="J48">
            <v>389.00076000000013</v>
          </cell>
          <cell r="K48">
            <v>8.405399999999986</v>
          </cell>
          <cell r="L48">
            <v>1.0978399999998487</v>
          </cell>
          <cell r="M48">
            <v>57.983100000000093</v>
          </cell>
          <cell r="N48">
            <v>20.646900000000024</v>
          </cell>
          <cell r="O48">
            <v>1.2098999999999942</v>
          </cell>
          <cell r="P48">
            <v>38.546100000000067</v>
          </cell>
        </row>
        <row r="49">
          <cell r="A49">
            <v>38749</v>
          </cell>
          <cell r="B49">
            <v>351.46100000000001</v>
          </cell>
          <cell r="C49">
            <v>25.877999999999997</v>
          </cell>
          <cell r="D49">
            <v>325.58300000000003</v>
          </cell>
          <cell r="E49">
            <v>55.02</v>
          </cell>
          <cell r="F49">
            <v>0</v>
          </cell>
          <cell r="G49">
            <v>55.02</v>
          </cell>
          <cell r="H49">
            <v>380.60300000000001</v>
          </cell>
          <cell r="I49">
            <v>373.97399999999999</v>
          </cell>
          <cell r="J49">
            <v>372.85475999999983</v>
          </cell>
          <cell r="K49">
            <v>6.6290000000000191</v>
          </cell>
          <cell r="L49">
            <v>1.1192400000001612</v>
          </cell>
          <cell r="M49">
            <v>56.093599999999995</v>
          </cell>
          <cell r="N49">
            <v>10.863200000000012</v>
          </cell>
          <cell r="O49">
            <v>9.7714999999999996</v>
          </cell>
          <cell r="P49">
            <v>55.001899999999985</v>
          </cell>
        </row>
        <row r="50">
          <cell r="A50">
            <v>38777</v>
          </cell>
          <cell r="B50">
            <v>375.76800000000003</v>
          </cell>
          <cell r="C50">
            <v>28.504000000000005</v>
          </cell>
          <cell r="D50">
            <v>347.26400000000001</v>
          </cell>
          <cell r="E50">
            <v>75.847999999999999</v>
          </cell>
          <cell r="F50">
            <v>4.0000000000000001E-3</v>
          </cell>
          <cell r="G50">
            <v>75.843999999999994</v>
          </cell>
          <cell r="H50">
            <v>423.108</v>
          </cell>
          <cell r="I50">
            <v>415.83699999999999</v>
          </cell>
          <cell r="J50">
            <v>415.25135999999998</v>
          </cell>
          <cell r="K50">
            <v>7.271000000000015</v>
          </cell>
          <cell r="L50">
            <v>0.58564000000001215</v>
          </cell>
          <cell r="M50">
            <v>75.290599999999998</v>
          </cell>
          <cell r="N50">
            <v>0</v>
          </cell>
          <cell r="P50">
            <v>75.290599999999998</v>
          </cell>
        </row>
        <row r="51">
          <cell r="A51">
            <v>38808</v>
          </cell>
          <cell r="B51">
            <v>376.76600000000008</v>
          </cell>
          <cell r="C51">
            <v>28.813000000000002</v>
          </cell>
          <cell r="D51">
            <v>347.95299999999997</v>
          </cell>
          <cell r="E51">
            <v>82.28</v>
          </cell>
          <cell r="F51">
            <v>0</v>
          </cell>
          <cell r="G51">
            <v>82.28</v>
          </cell>
          <cell r="H51">
            <v>430.23299999999995</v>
          </cell>
          <cell r="I51">
            <v>423.63110000000012</v>
          </cell>
          <cell r="J51">
            <v>421.86084000000034</v>
          </cell>
          <cell r="K51">
            <v>6.60189999999983</v>
          </cell>
          <cell r="L51">
            <v>1.7702599999997801</v>
          </cell>
          <cell r="M51">
            <v>81.824699999999993</v>
          </cell>
          <cell r="N51">
            <v>0</v>
          </cell>
          <cell r="P51">
            <v>81.824699999999993</v>
          </cell>
        </row>
        <row r="52">
          <cell r="A52">
            <v>38838</v>
          </cell>
          <cell r="B52">
            <v>385.42099999999994</v>
          </cell>
          <cell r="C52">
            <v>30.177999999999997</v>
          </cell>
          <cell r="D52">
            <v>355.24700000000007</v>
          </cell>
          <cell r="E52">
            <v>98.087999999999994</v>
          </cell>
          <cell r="F52">
            <v>0</v>
          </cell>
          <cell r="G52">
            <v>98.087999999999994</v>
          </cell>
          <cell r="H52">
            <v>453.33500000000004</v>
          </cell>
          <cell r="I52">
            <v>446.31579999999985</v>
          </cell>
          <cell r="J52">
            <v>444.45719999999966</v>
          </cell>
          <cell r="K52">
            <v>7.0192000000001826</v>
          </cell>
          <cell r="L52">
            <v>1.8586000000001945</v>
          </cell>
          <cell r="M52">
            <v>97.542699999999996</v>
          </cell>
          <cell r="N52">
            <v>0</v>
          </cell>
          <cell r="P52">
            <v>97.542699999999996</v>
          </cell>
        </row>
        <row r="53">
          <cell r="A53">
            <v>38869</v>
          </cell>
          <cell r="B53">
            <v>376.69499999999999</v>
          </cell>
          <cell r="C53">
            <v>29.074999999999999</v>
          </cell>
          <cell r="D53">
            <v>347.62</v>
          </cell>
          <cell r="E53">
            <v>108.252</v>
          </cell>
          <cell r="F53">
            <v>0</v>
          </cell>
          <cell r="G53">
            <v>108.252</v>
          </cell>
          <cell r="H53">
            <v>455.87200000000001</v>
          </cell>
          <cell r="I53">
            <v>449.22560000000016</v>
          </cell>
          <cell r="J53">
            <v>447.11520000000013</v>
          </cell>
          <cell r="K53">
            <v>6.6463999999998578</v>
          </cell>
          <cell r="L53">
            <v>2.1104000000000269</v>
          </cell>
          <cell r="M53">
            <v>107.6636</v>
          </cell>
          <cell r="N53">
            <v>0</v>
          </cell>
          <cell r="P53">
            <v>107.6636</v>
          </cell>
        </row>
        <row r="54">
          <cell r="A54">
            <v>38899</v>
          </cell>
          <cell r="B54">
            <v>391.76299999999992</v>
          </cell>
          <cell r="C54">
            <v>30.16</v>
          </cell>
          <cell r="D54">
            <v>361.60299999999995</v>
          </cell>
          <cell r="E54">
            <v>81.180000000000007</v>
          </cell>
          <cell r="F54">
            <v>4.0000000000000001E-3</v>
          </cell>
          <cell r="G54">
            <v>81.176000000000002</v>
          </cell>
          <cell r="H54">
            <v>442.77899999999994</v>
          </cell>
          <cell r="I54">
            <v>435.27070000000003</v>
          </cell>
          <cell r="J54">
            <v>433.86935999999997</v>
          </cell>
          <cell r="K54">
            <v>7.508299999999906</v>
          </cell>
          <cell r="L54">
            <v>1.4013400000000615</v>
          </cell>
          <cell r="M54">
            <v>80.655799999999999</v>
          </cell>
          <cell r="N54">
            <v>0</v>
          </cell>
          <cell r="P54">
            <v>80.655799999999999</v>
          </cell>
        </row>
        <row r="55">
          <cell r="A55">
            <v>38930</v>
          </cell>
          <cell r="B55">
            <v>270.31200000000001</v>
          </cell>
          <cell r="C55">
            <v>22.02</v>
          </cell>
          <cell r="D55">
            <v>248.33400000000003</v>
          </cell>
          <cell r="E55">
            <v>152.83199999999988</v>
          </cell>
          <cell r="F55">
            <v>4.0000000000000001E-3</v>
          </cell>
          <cell r="G55">
            <v>152.82799999999989</v>
          </cell>
          <cell r="H55">
            <v>401.16199999999992</v>
          </cell>
          <cell r="I55">
            <v>396.43229999999977</v>
          </cell>
          <cell r="J55">
            <v>394.88712000000015</v>
          </cell>
          <cell r="K55">
            <v>4.7297000000001503</v>
          </cell>
          <cell r="L55">
            <v>1.5451799999996183</v>
          </cell>
          <cell r="M55">
            <v>151.47639999999996</v>
          </cell>
          <cell r="N55">
            <v>0</v>
          </cell>
          <cell r="P55">
            <v>151.47639999999996</v>
          </cell>
        </row>
        <row r="56">
          <cell r="A56">
            <v>38961</v>
          </cell>
          <cell r="B56">
            <v>376.35099999999994</v>
          </cell>
          <cell r="C56">
            <v>28.451000000000004</v>
          </cell>
          <cell r="D56">
            <v>347.9</v>
          </cell>
          <cell r="E56">
            <v>93.6</v>
          </cell>
          <cell r="F56">
            <v>8.0000000000000002E-3</v>
          </cell>
          <cell r="G56">
            <v>93.591999999999999</v>
          </cell>
          <cell r="H56">
            <v>441.49199999999996</v>
          </cell>
          <cell r="I56">
            <v>434.97650000000027</v>
          </cell>
          <cell r="J56">
            <v>433.98719999999997</v>
          </cell>
          <cell r="K56">
            <v>6.5154999999996903</v>
          </cell>
          <cell r="L56">
            <v>0.9893000000002985</v>
          </cell>
          <cell r="M56">
            <v>92.838600000000028</v>
          </cell>
          <cell r="N56">
            <v>0</v>
          </cell>
          <cell r="P56">
            <v>92.838600000000028</v>
          </cell>
        </row>
        <row r="57">
          <cell r="A57">
            <v>38991</v>
          </cell>
          <cell r="B57">
            <v>368.625</v>
          </cell>
          <cell r="C57">
            <v>28.391000000000002</v>
          </cell>
          <cell r="D57">
            <v>340.23400000000009</v>
          </cell>
          <cell r="E57">
            <v>117.8</v>
          </cell>
          <cell r="F57">
            <v>0</v>
          </cell>
          <cell r="G57">
            <v>117.8</v>
          </cell>
          <cell r="H57">
            <v>458.03400000000011</v>
          </cell>
          <cell r="I57">
            <v>451.69789999999995</v>
          </cell>
          <cell r="J57">
            <v>449.63479999999959</v>
          </cell>
          <cell r="K57">
            <v>6.3361000000001582</v>
          </cell>
          <cell r="L57">
            <v>2.063100000000361</v>
          </cell>
          <cell r="M57">
            <v>116.98479999999999</v>
          </cell>
          <cell r="N57">
            <v>0</v>
          </cell>
          <cell r="P57">
            <v>116.98479999999999</v>
          </cell>
        </row>
        <row r="58">
          <cell r="A58">
            <v>39022</v>
          </cell>
          <cell r="B58">
            <v>379.26400000000007</v>
          </cell>
          <cell r="C58">
            <v>28.328999999999997</v>
          </cell>
          <cell r="D58">
            <v>350.935</v>
          </cell>
          <cell r="E58">
            <v>88.255999999999858</v>
          </cell>
          <cell r="F58">
            <v>0</v>
          </cell>
          <cell r="G58">
            <v>88.255999999999858</v>
          </cell>
          <cell r="H58">
            <v>439.19099999999986</v>
          </cell>
          <cell r="I58">
            <v>432.5646000000001</v>
          </cell>
          <cell r="J58">
            <v>431.04940000000033</v>
          </cell>
          <cell r="K58">
            <v>6.6263999999997623</v>
          </cell>
          <cell r="L58">
            <v>1.5151999999997656</v>
          </cell>
          <cell r="M58">
            <v>87.796600000000041</v>
          </cell>
          <cell r="N58">
            <v>0</v>
          </cell>
          <cell r="P58">
            <v>87.796600000000041</v>
          </cell>
        </row>
        <row r="59">
          <cell r="A59">
            <v>39052</v>
          </cell>
          <cell r="B59">
            <v>394.42900000000009</v>
          </cell>
          <cell r="C59">
            <v>29.519000000000002</v>
          </cell>
          <cell r="D59">
            <v>364.91</v>
          </cell>
          <cell r="E59">
            <v>76.612000000000094</v>
          </cell>
          <cell r="F59">
            <v>0</v>
          </cell>
          <cell r="G59">
            <v>76.612000000000094</v>
          </cell>
          <cell r="H59">
            <v>441.52200000000011</v>
          </cell>
          <cell r="I59">
            <v>434.87939999999975</v>
          </cell>
          <cell r="J59">
            <v>433.10127999999975</v>
          </cell>
          <cell r="K59">
            <v>6.6426000000003569</v>
          </cell>
          <cell r="L59">
            <v>1.7781200000000013</v>
          </cell>
          <cell r="M59">
            <v>76.228999999999999</v>
          </cell>
          <cell r="N59">
            <v>0</v>
          </cell>
          <cell r="P59">
            <v>76.228999999999999</v>
          </cell>
        </row>
        <row r="60">
          <cell r="A60">
            <v>39083</v>
          </cell>
          <cell r="B60">
            <v>394.08499999999998</v>
          </cell>
          <cell r="C60">
            <v>29.256999999999998</v>
          </cell>
          <cell r="D60">
            <v>364.83</v>
          </cell>
          <cell r="E60">
            <v>60.407999999999895</v>
          </cell>
          <cell r="F60">
            <v>0</v>
          </cell>
          <cell r="G60">
            <v>60.407999999999895</v>
          </cell>
          <cell r="H60">
            <v>425.23799999999989</v>
          </cell>
          <cell r="I60">
            <v>418.77310000000017</v>
          </cell>
          <cell r="J60">
            <v>417.08408000000014</v>
          </cell>
          <cell r="K60">
            <v>6.4648999999997159</v>
          </cell>
          <cell r="L60">
            <v>1.6890200000000277</v>
          </cell>
          <cell r="M60">
            <v>60.12540000000002</v>
          </cell>
          <cell r="N60">
            <v>0</v>
          </cell>
          <cell r="P60">
            <v>60.12540000000002</v>
          </cell>
        </row>
        <row r="61">
          <cell r="A61">
            <v>39114</v>
          </cell>
          <cell r="B61">
            <v>352.50199999999995</v>
          </cell>
          <cell r="C61">
            <v>26.604000000000006</v>
          </cell>
          <cell r="D61">
            <v>325.89799999999997</v>
          </cell>
          <cell r="E61">
            <v>70.260000000000218</v>
          </cell>
          <cell r="F61">
            <v>8.0000000000000002E-3</v>
          </cell>
          <cell r="G61">
            <v>70.252000000000223</v>
          </cell>
          <cell r="H61">
            <v>396.1500000000002</v>
          </cell>
          <cell r="I61">
            <v>390.08840000000004</v>
          </cell>
          <cell r="J61">
            <v>388.50324000000012</v>
          </cell>
          <cell r="K61">
            <v>6.0616000000001691</v>
          </cell>
          <cell r="L61">
            <v>1.5851599999999166</v>
          </cell>
          <cell r="M61">
            <v>69.905299999999983</v>
          </cell>
          <cell r="N61">
            <v>5.4000000000000003E-3</v>
          </cell>
          <cell r="P61">
            <v>69.899899999999988</v>
          </cell>
        </row>
        <row r="62">
          <cell r="A62">
            <v>39142</v>
          </cell>
          <cell r="B62">
            <v>392.20100000000002</v>
          </cell>
          <cell r="C62">
            <v>29.941000000000031</v>
          </cell>
          <cell r="D62">
            <v>362.26</v>
          </cell>
          <cell r="E62">
            <v>110.34799999999996</v>
          </cell>
          <cell r="F62">
            <v>0</v>
          </cell>
          <cell r="G62">
            <v>110.34799999999996</v>
          </cell>
          <cell r="H62">
            <v>472.60799999999995</v>
          </cell>
          <cell r="I62">
            <v>465.65699999999958</v>
          </cell>
          <cell r="J62">
            <v>463.69356699999975</v>
          </cell>
          <cell r="K62">
            <v>6.9510000000003629</v>
          </cell>
          <cell r="L62">
            <v>1.9634329999998386</v>
          </cell>
          <cell r="M62">
            <v>109.70759999999997</v>
          </cell>
          <cell r="N62">
            <v>1.2000000000000001E-3</v>
          </cell>
          <cell r="P62">
            <v>109.70639999999997</v>
          </cell>
        </row>
        <row r="63">
          <cell r="A63">
            <v>39173</v>
          </cell>
          <cell r="B63">
            <v>377.49200000000002</v>
          </cell>
          <cell r="C63">
            <v>29.016999999999999</v>
          </cell>
          <cell r="D63">
            <v>348.47500000000002</v>
          </cell>
          <cell r="E63">
            <v>136.44399999999951</v>
          </cell>
          <cell r="F63">
            <v>0</v>
          </cell>
          <cell r="G63">
            <v>136.44399999999951</v>
          </cell>
          <cell r="H63">
            <v>484.91899999999953</v>
          </cell>
          <cell r="I63">
            <v>478.08519999999959</v>
          </cell>
          <cell r="J63">
            <v>476.07709680000033</v>
          </cell>
          <cell r="K63">
            <v>6.8337999999999397</v>
          </cell>
          <cell r="L63">
            <v>2.0081031999992547</v>
          </cell>
          <cell r="M63">
            <v>135.56459999999998</v>
          </cell>
          <cell r="N63">
            <v>0</v>
          </cell>
          <cell r="P63">
            <v>135.56459999999998</v>
          </cell>
        </row>
        <row r="64">
          <cell r="A64">
            <v>39203</v>
          </cell>
          <cell r="B64">
            <v>389.7170000000001</v>
          </cell>
          <cell r="C64">
            <v>30.419000000000004</v>
          </cell>
          <cell r="D64">
            <v>359.29800000000006</v>
          </cell>
          <cell r="E64">
            <v>149.49199999999999</v>
          </cell>
          <cell r="F64">
            <v>0</v>
          </cell>
          <cell r="G64">
            <v>149.49199999999999</v>
          </cell>
          <cell r="H64">
            <v>508.79000000000008</v>
          </cell>
          <cell r="I64">
            <v>501.19040000000012</v>
          </cell>
          <cell r="J64">
            <v>498.88007999999991</v>
          </cell>
          <cell r="K64">
            <v>7.5995999999999526</v>
          </cell>
          <cell r="L64">
            <v>2.3103200000002175</v>
          </cell>
          <cell r="M64">
            <v>148.52390000000003</v>
          </cell>
          <cell r="N64">
            <v>0</v>
          </cell>
          <cell r="P64">
            <v>148.52390000000003</v>
          </cell>
        </row>
        <row r="65">
          <cell r="A65">
            <v>39234</v>
          </cell>
          <cell r="B65">
            <v>376.36400000000003</v>
          </cell>
          <cell r="C65">
            <v>29.512999999999995</v>
          </cell>
          <cell r="D65">
            <v>346.851</v>
          </cell>
          <cell r="E65">
            <v>144.77599999999981</v>
          </cell>
          <cell r="F65">
            <v>4.4000000000000483E-2</v>
          </cell>
          <cell r="G65">
            <v>144.7319999999998</v>
          </cell>
          <cell r="H65">
            <v>491.5829999999998</v>
          </cell>
          <cell r="I65">
            <v>484.75780000000026</v>
          </cell>
          <cell r="J65">
            <v>482.51243999999974</v>
          </cell>
          <cell r="K65">
            <v>6.8251999999995405</v>
          </cell>
          <cell r="L65">
            <v>2.2453600000005167</v>
          </cell>
          <cell r="M65">
            <v>142.99370000000008</v>
          </cell>
          <cell r="N65">
            <v>4.5700000000000005E-2</v>
          </cell>
          <cell r="P65">
            <v>142.94800000000006</v>
          </cell>
        </row>
        <row r="66">
          <cell r="A66">
            <v>39264</v>
          </cell>
          <cell r="B66">
            <v>261.91300000000001</v>
          </cell>
          <cell r="C66">
            <v>22.001000000000001</v>
          </cell>
          <cell r="D66">
            <v>239.91200000000001</v>
          </cell>
          <cell r="E66">
            <v>194.58000000000084</v>
          </cell>
          <cell r="F66">
            <v>0</v>
          </cell>
          <cell r="G66">
            <v>194.58000000000084</v>
          </cell>
          <cell r="H66">
            <v>475.38300000000089</v>
          </cell>
          <cell r="I66">
            <v>470.5043</v>
          </cell>
          <cell r="J66">
            <v>468.5416800000001</v>
          </cell>
          <cell r="K66">
            <v>4.8787000000008902</v>
          </cell>
          <cell r="L66">
            <v>1.9626199999999017</v>
          </cell>
          <cell r="M66">
            <v>192.03649999999988</v>
          </cell>
          <cell r="N66">
            <v>0</v>
          </cell>
          <cell r="P66">
            <v>192.03649999999988</v>
          </cell>
          <cell r="U66">
            <v>40.890999999999998</v>
          </cell>
          <cell r="V66">
            <v>0</v>
          </cell>
          <cell r="W66">
            <v>45.398000000000003</v>
          </cell>
          <cell r="X66">
            <v>58.716999999999999</v>
          </cell>
          <cell r="Y66">
            <v>2.9999999999999997E-4</v>
          </cell>
          <cell r="Z66">
            <v>13.318699999999993</v>
          </cell>
        </row>
        <row r="67">
          <cell r="A67">
            <v>39295</v>
          </cell>
          <cell r="B67">
            <v>389.99599999999998</v>
          </cell>
          <cell r="C67">
            <v>29.959</v>
          </cell>
          <cell r="D67">
            <v>360.03699999999998</v>
          </cell>
          <cell r="E67">
            <v>108.264</v>
          </cell>
          <cell r="F67">
            <v>0</v>
          </cell>
          <cell r="G67">
            <v>108.264</v>
          </cell>
          <cell r="H67">
            <v>482.20099999999996</v>
          </cell>
          <cell r="I67">
            <v>474.81959999999998</v>
          </cell>
          <cell r="J67">
            <v>472.91880000000003</v>
          </cell>
          <cell r="K67">
            <v>7.3813999999999851</v>
          </cell>
          <cell r="L67">
            <v>1.900799999999947</v>
          </cell>
          <cell r="M67">
            <v>107.24250000000001</v>
          </cell>
          <cell r="N67">
            <v>0</v>
          </cell>
          <cell r="P67">
            <v>107.24250000000001</v>
          </cell>
          <cell r="Q67">
            <v>0</v>
          </cell>
          <cell r="R67">
            <v>59.04</v>
          </cell>
          <cell r="S67">
            <v>45.14</v>
          </cell>
          <cell r="T67">
            <v>0</v>
          </cell>
          <cell r="U67">
            <v>13.899999999999999</v>
          </cell>
          <cell r="V67">
            <v>0</v>
          </cell>
          <cell r="W67">
            <v>45.398000000000003</v>
          </cell>
          <cell r="X67">
            <v>58.716999999999999</v>
          </cell>
          <cell r="Y67">
            <v>2.9999999999999997E-4</v>
          </cell>
          <cell r="Z67">
            <v>13.318699999999993</v>
          </cell>
        </row>
        <row r="68">
          <cell r="A68">
            <v>39326</v>
          </cell>
          <cell r="B68">
            <v>380.34399999999999</v>
          </cell>
          <cell r="C68">
            <v>29.416999999999998</v>
          </cell>
          <cell r="D68">
            <v>350.92700000000008</v>
          </cell>
          <cell r="E68">
            <v>108.76</v>
          </cell>
          <cell r="F68">
            <v>0.02</v>
          </cell>
          <cell r="G68">
            <v>108.74000000000001</v>
          </cell>
          <cell r="H68">
            <v>448.55700000000007</v>
          </cell>
          <cell r="I68">
            <v>441.75419999999997</v>
          </cell>
          <cell r="J68">
            <v>440.01215999999954</v>
          </cell>
          <cell r="K68">
            <v>6.8028000000001043</v>
          </cell>
          <cell r="L68">
            <v>1.7420400000004292</v>
          </cell>
          <cell r="M68">
            <v>107.74</v>
          </cell>
          <cell r="N68">
            <v>0</v>
          </cell>
          <cell r="P68">
            <v>107.74</v>
          </cell>
          <cell r="Q68">
            <v>0</v>
          </cell>
          <cell r="R68">
            <v>66.680000000000007</v>
          </cell>
          <cell r="S68">
            <v>77.790000000000006</v>
          </cell>
          <cell r="T68">
            <v>0</v>
          </cell>
          <cell r="U68">
            <v>-11.11</v>
          </cell>
          <cell r="V68">
            <v>0</v>
          </cell>
          <cell r="W68">
            <v>78.036000000000001</v>
          </cell>
          <cell r="X68">
            <v>63.3872</v>
          </cell>
          <cell r="Y68">
            <v>0</v>
          </cell>
          <cell r="Z68">
            <v>-14.648800000000001</v>
          </cell>
        </row>
        <row r="69">
          <cell r="A69">
            <v>39356</v>
          </cell>
          <cell r="B69">
            <v>389.38699999999994</v>
          </cell>
          <cell r="C69">
            <v>32.567999999999998</v>
          </cell>
          <cell r="D69">
            <v>356.81899999999996</v>
          </cell>
          <cell r="E69">
            <v>133.54799999999977</v>
          </cell>
          <cell r="F69">
            <v>0</v>
          </cell>
          <cell r="G69">
            <v>133.54799999999977</v>
          </cell>
          <cell r="H69">
            <v>471.4069999999997</v>
          </cell>
          <cell r="I69">
            <v>464.81060000000008</v>
          </cell>
          <cell r="J69">
            <v>462.75564000000077</v>
          </cell>
          <cell r="K69">
            <v>6.596399999999619</v>
          </cell>
          <cell r="L69">
            <v>2.054959999999312</v>
          </cell>
          <cell r="M69">
            <v>132.15310000000008</v>
          </cell>
          <cell r="N69">
            <v>0</v>
          </cell>
          <cell r="P69">
            <v>132.15310000000008</v>
          </cell>
          <cell r="Q69">
            <v>0</v>
          </cell>
          <cell r="R69">
            <v>66.02</v>
          </cell>
          <cell r="S69">
            <v>84.98</v>
          </cell>
          <cell r="T69">
            <v>0</v>
          </cell>
          <cell r="U69">
            <v>-18.960000000000008</v>
          </cell>
          <cell r="V69">
            <v>0</v>
          </cell>
          <cell r="W69">
            <v>85.12</v>
          </cell>
          <cell r="X69">
            <v>64.661900000000003</v>
          </cell>
          <cell r="Y69">
            <v>0</v>
          </cell>
          <cell r="Z69">
            <v>-20.458100000000002</v>
          </cell>
        </row>
        <row r="70">
          <cell r="A70">
            <v>39387</v>
          </cell>
          <cell r="B70">
            <v>378.69799999999992</v>
          </cell>
          <cell r="C70">
            <v>34.393000000000001</v>
          </cell>
          <cell r="D70">
            <v>344.30500000000001</v>
          </cell>
          <cell r="E70">
            <v>95.792000000000385</v>
          </cell>
          <cell r="F70">
            <v>0.1720000000000006</v>
          </cell>
          <cell r="G70">
            <v>95.620000000000388</v>
          </cell>
          <cell r="H70">
            <v>422.84500000000043</v>
          </cell>
          <cell r="I70">
            <v>416.82100000000014</v>
          </cell>
          <cell r="J70">
            <v>414.68235499999992</v>
          </cell>
          <cell r="K70">
            <v>6.0240000000002851</v>
          </cell>
          <cell r="L70">
            <v>2.1386450000002242</v>
          </cell>
          <cell r="M70">
            <v>94.870999999999995</v>
          </cell>
          <cell r="N70">
            <v>0.1711</v>
          </cell>
          <cell r="P70">
            <v>94.6999</v>
          </cell>
          <cell r="Q70">
            <v>0</v>
          </cell>
          <cell r="R70">
            <v>65.77</v>
          </cell>
          <cell r="S70">
            <v>82.85</v>
          </cell>
          <cell r="T70">
            <v>0</v>
          </cell>
          <cell r="U70">
            <v>-17.079999999999998</v>
          </cell>
          <cell r="V70">
            <v>0</v>
          </cell>
          <cell r="W70">
            <v>82.971000000000004</v>
          </cell>
          <cell r="X70">
            <v>64.4893</v>
          </cell>
          <cell r="Y70">
            <v>0</v>
          </cell>
          <cell r="Z70">
            <v>-18.481700000000004</v>
          </cell>
        </row>
        <row r="71">
          <cell r="A71">
            <v>39417</v>
          </cell>
          <cell r="B71">
            <v>392.14699999999993</v>
          </cell>
          <cell r="C71">
            <v>34.054000000000002</v>
          </cell>
          <cell r="D71">
            <v>358.09300000000002</v>
          </cell>
          <cell r="E71">
            <v>83.00399999999992</v>
          </cell>
          <cell r="F71">
            <v>0.42399999999999949</v>
          </cell>
          <cell r="G71">
            <v>82.579999999999927</v>
          </cell>
          <cell r="H71">
            <v>397.18299999999994</v>
          </cell>
          <cell r="I71">
            <v>390.67509999999965</v>
          </cell>
          <cell r="J71">
            <v>389.62903699999941</v>
          </cell>
          <cell r="K71">
            <v>6.5079000000002907</v>
          </cell>
          <cell r="L71">
            <v>1.0460630000002311</v>
          </cell>
          <cell r="M71">
            <v>82.240100000000098</v>
          </cell>
          <cell r="N71">
            <v>0.42280000000000001</v>
          </cell>
          <cell r="P71">
            <v>81.817300000000103</v>
          </cell>
          <cell r="Q71">
            <v>0</v>
          </cell>
          <cell r="R71">
            <v>57.51</v>
          </cell>
          <cell r="S71">
            <v>101</v>
          </cell>
          <cell r="T71">
            <v>0</v>
          </cell>
          <cell r="U71">
            <v>-43.49</v>
          </cell>
          <cell r="V71">
            <v>9.0000000000000006E-5</v>
          </cell>
          <cell r="W71">
            <v>101.124</v>
          </cell>
          <cell r="X71">
            <v>56.481100000000005</v>
          </cell>
          <cell r="Y71">
            <v>0</v>
          </cell>
          <cell r="Z71">
            <v>-44.64280999999999</v>
          </cell>
        </row>
        <row r="72">
          <cell r="A72">
            <v>39448</v>
          </cell>
          <cell r="B72">
            <v>390.51499999999999</v>
          </cell>
          <cell r="C72">
            <v>35.143000000000001</v>
          </cell>
          <cell r="D72">
            <v>355.59</v>
          </cell>
          <cell r="E72">
            <v>63.408000000000357</v>
          </cell>
          <cell r="F72">
            <v>6.8880000000000017</v>
          </cell>
          <cell r="G72">
            <v>56.520000000000351</v>
          </cell>
          <cell r="H72">
            <v>364.69970738000035</v>
          </cell>
          <cell r="I72">
            <v>359.61880000000002</v>
          </cell>
          <cell r="J72">
            <v>357.7532000000005</v>
          </cell>
          <cell r="K72">
            <v>5.0809073800003262</v>
          </cell>
          <cell r="L72">
            <v>1.8655999999995174</v>
          </cell>
          <cell r="M72">
            <v>62.837499999999999</v>
          </cell>
          <cell r="N72">
            <v>6.8336000000000006</v>
          </cell>
          <cell r="P72">
            <v>56.003900000000002</v>
          </cell>
          <cell r="Q72">
            <v>2.9261999999999236E-4</v>
          </cell>
          <cell r="R72">
            <v>55.34</v>
          </cell>
          <cell r="S72">
            <v>102.75</v>
          </cell>
          <cell r="T72">
            <v>0</v>
          </cell>
          <cell r="U72">
            <v>-47.410292619999993</v>
          </cell>
          <cell r="V72">
            <v>0</v>
          </cell>
          <cell r="W72">
            <v>102.89100000000001</v>
          </cell>
          <cell r="X72">
            <v>54.442699999999981</v>
          </cell>
          <cell r="Y72">
            <v>0</v>
          </cell>
          <cell r="Z72">
            <v>-48.448300000000025</v>
          </cell>
        </row>
        <row r="73">
          <cell r="A73">
            <v>39479</v>
          </cell>
          <cell r="B73">
            <v>350.49200000000002</v>
          </cell>
          <cell r="C73">
            <v>31.149299999999997</v>
          </cell>
          <cell r="D73">
            <v>319.34700000000004</v>
          </cell>
          <cell r="E73">
            <v>72.77599999999984</v>
          </cell>
          <cell r="F73">
            <v>4.5640000000000001</v>
          </cell>
          <cell r="G73">
            <v>68.211999999999847</v>
          </cell>
          <cell r="H73">
            <v>343.01899940999988</v>
          </cell>
          <cell r="I73">
            <v>338.32220000000024</v>
          </cell>
          <cell r="J73">
            <v>336.96131999999989</v>
          </cell>
          <cell r="K73">
            <v>4.6967994099996417</v>
          </cell>
          <cell r="L73">
            <v>1.3608800000003498</v>
          </cell>
          <cell r="M73">
            <v>72.107500000000002</v>
          </cell>
          <cell r="N73">
            <v>4.529300000000001</v>
          </cell>
          <cell r="P73">
            <v>67.578199999999995</v>
          </cell>
          <cell r="Q73">
            <v>5.9000000000253291E-7</v>
          </cell>
          <cell r="R73">
            <v>49.6</v>
          </cell>
          <cell r="S73">
            <v>94.21</v>
          </cell>
          <cell r="T73">
            <v>7.0000000000000007E-2</v>
          </cell>
          <cell r="U73">
            <v>-44.540000589999991</v>
          </cell>
          <cell r="V73">
            <v>7.4740000000000015E-2</v>
          </cell>
          <cell r="W73">
            <v>94.391000000000005</v>
          </cell>
          <cell r="X73">
            <v>48.762500000000003</v>
          </cell>
          <cell r="Y73">
            <v>0</v>
          </cell>
          <cell r="Z73">
            <v>-45.553760000000004</v>
          </cell>
        </row>
        <row r="74">
          <cell r="A74">
            <v>39508</v>
          </cell>
          <cell r="B74">
            <v>381.85899999999998</v>
          </cell>
          <cell r="C74">
            <v>31.856999999999999</v>
          </cell>
          <cell r="D74">
            <v>349.44</v>
          </cell>
          <cell r="E74">
            <v>117.84399999999999</v>
          </cell>
          <cell r="F74">
            <v>0.02</v>
          </cell>
          <cell r="G74">
            <v>117.824</v>
          </cell>
          <cell r="H74">
            <v>435.86959999999999</v>
          </cell>
          <cell r="I74">
            <v>429.72030000000001</v>
          </cell>
          <cell r="J74">
            <v>427.69103999999999</v>
          </cell>
          <cell r="K74">
            <v>6.1492999999999824</v>
          </cell>
          <cell r="L74">
            <v>2.029260000000022</v>
          </cell>
          <cell r="M74">
            <v>116.7383</v>
          </cell>
          <cell r="N74">
            <v>1.78E-2</v>
          </cell>
          <cell r="P74">
            <v>116.7205</v>
          </cell>
          <cell r="Q74">
            <v>4.4000000000000003E-3</v>
          </cell>
          <cell r="R74">
            <v>59.33</v>
          </cell>
          <cell r="S74">
            <v>91.31</v>
          </cell>
          <cell r="T74">
            <v>0.59</v>
          </cell>
          <cell r="U74">
            <v>-31.394400000000005</v>
          </cell>
          <cell r="V74">
            <v>0.57355999999999996</v>
          </cell>
          <cell r="W74">
            <v>91.522000000000006</v>
          </cell>
          <cell r="X74">
            <v>58.183300000000003</v>
          </cell>
          <cell r="Y74">
            <v>4.7999999999999996E-3</v>
          </cell>
          <cell r="Z74">
            <v>-32.769940000000005</v>
          </cell>
        </row>
        <row r="75">
          <cell r="A75">
            <v>39539</v>
          </cell>
          <cell r="B75">
            <v>376.798</v>
          </cell>
          <cell r="C75">
            <v>33.131999999999998</v>
          </cell>
          <cell r="D75">
            <v>343.666</v>
          </cell>
          <cell r="E75">
            <v>136.452</v>
          </cell>
          <cell r="F75">
            <v>0</v>
          </cell>
          <cell r="G75">
            <v>136.452</v>
          </cell>
          <cell r="H75">
            <v>468.40800000000002</v>
          </cell>
          <cell r="I75">
            <v>461.99889999999999</v>
          </cell>
          <cell r="J75">
            <v>459.79300000000001</v>
          </cell>
          <cell r="K75">
            <v>6.4091000000000236</v>
          </cell>
          <cell r="L75">
            <v>2.2058999999999855</v>
          </cell>
          <cell r="M75">
            <v>135.59219999999999</v>
          </cell>
          <cell r="N75">
            <v>0</v>
          </cell>
          <cell r="P75">
            <v>135.59219999999999</v>
          </cell>
          <cell r="Q75">
            <v>0</v>
          </cell>
          <cell r="R75">
            <v>66.97</v>
          </cell>
          <cell r="S75">
            <v>78.680000000000007</v>
          </cell>
          <cell r="T75">
            <v>0</v>
          </cell>
          <cell r="U75">
            <v>-11.710000000000008</v>
          </cell>
          <cell r="V75">
            <v>0</v>
          </cell>
          <cell r="W75">
            <v>78.692999999999998</v>
          </cell>
          <cell r="X75">
            <v>65.732100000000003</v>
          </cell>
          <cell r="Y75">
            <v>1E-4</v>
          </cell>
          <cell r="Z75">
            <v>-12.960999999999999</v>
          </cell>
        </row>
        <row r="76">
          <cell r="A76">
            <v>39569</v>
          </cell>
          <cell r="B76">
            <v>373.04700000000003</v>
          </cell>
          <cell r="C76">
            <v>35.088000000000001</v>
          </cell>
          <cell r="D76">
            <v>337.959</v>
          </cell>
          <cell r="E76">
            <v>138.85599999999999</v>
          </cell>
          <cell r="F76">
            <v>0</v>
          </cell>
          <cell r="G76">
            <v>138.85599999999999</v>
          </cell>
          <cell r="H76">
            <v>500.47500000000002</v>
          </cell>
          <cell r="I76">
            <v>493.04790000000003</v>
          </cell>
          <cell r="J76">
            <v>490.43639999999999</v>
          </cell>
          <cell r="K76">
            <v>7.4270999999999958</v>
          </cell>
          <cell r="L76">
            <v>2.611500000000035</v>
          </cell>
          <cell r="M76">
            <v>138.05449999999999</v>
          </cell>
          <cell r="N76">
            <v>0</v>
          </cell>
          <cell r="P76">
            <v>138.05449999999999</v>
          </cell>
          <cell r="Q76">
            <v>0</v>
          </cell>
          <cell r="R76">
            <v>79.430000000000007</v>
          </cell>
          <cell r="S76">
            <v>56.81</v>
          </cell>
          <cell r="T76">
            <v>1.04</v>
          </cell>
          <cell r="U76">
            <v>23.660000000000011</v>
          </cell>
          <cell r="V76">
            <v>1.02461</v>
          </cell>
          <cell r="W76">
            <v>56.77</v>
          </cell>
          <cell r="X76">
            <v>77.536799999999999</v>
          </cell>
          <cell r="Y76">
            <v>1E-4</v>
          </cell>
          <cell r="Z76">
            <v>21.791309999999989</v>
          </cell>
        </row>
        <row r="77">
          <cell r="A77">
            <v>39600</v>
          </cell>
          <cell r="B77">
            <v>376.49599999999998</v>
          </cell>
          <cell r="C77">
            <v>35.1</v>
          </cell>
          <cell r="D77">
            <v>341.39599999999996</v>
          </cell>
          <cell r="E77">
            <v>105.024</v>
          </cell>
          <cell r="F77">
            <v>4.3999999999999997E-2</v>
          </cell>
          <cell r="G77">
            <v>104.98</v>
          </cell>
          <cell r="H77">
            <v>458.29599999999999</v>
          </cell>
          <cell r="I77">
            <v>450.82139999999998</v>
          </cell>
          <cell r="J77">
            <v>448.526364</v>
          </cell>
          <cell r="K77">
            <v>7.4746000000000095</v>
          </cell>
          <cell r="L77">
            <v>2.2950359999999819</v>
          </cell>
          <cell r="M77">
            <v>104.4186</v>
          </cell>
          <cell r="N77">
            <v>4.5999999999999999E-2</v>
          </cell>
          <cell r="P77">
            <v>104.37259999999999</v>
          </cell>
          <cell r="Q77">
            <v>0</v>
          </cell>
          <cell r="R77">
            <v>76.23</v>
          </cell>
          <cell r="S77">
            <v>64.61</v>
          </cell>
          <cell r="T77">
            <v>0.3</v>
          </cell>
          <cell r="U77">
            <v>11.920000000000002</v>
          </cell>
          <cell r="V77">
            <v>0</v>
          </cell>
          <cell r="W77">
            <v>64.667000000000002</v>
          </cell>
          <cell r="X77">
            <v>74.448999999999998</v>
          </cell>
          <cell r="Y77">
            <v>0</v>
          </cell>
          <cell r="Z77">
            <v>9.7819999999999965</v>
          </cell>
        </row>
        <row r="78">
          <cell r="A78">
            <v>39630</v>
          </cell>
          <cell r="B78">
            <v>388.73500000000001</v>
          </cell>
          <cell r="C78">
            <v>34.344000000000001</v>
          </cell>
          <cell r="D78">
            <v>354.39100000000002</v>
          </cell>
          <cell r="E78">
            <v>108.428</v>
          </cell>
          <cell r="F78">
            <v>0.08</v>
          </cell>
          <cell r="G78">
            <v>108.348</v>
          </cell>
          <cell r="H78">
            <v>463.55900000000003</v>
          </cell>
          <cell r="I78">
            <v>456.25150000000002</v>
          </cell>
          <cell r="J78">
            <v>454.39569999999998</v>
          </cell>
          <cell r="K78">
            <v>7.3075000000000045</v>
          </cell>
          <cell r="L78">
            <v>1.8558000000000447</v>
          </cell>
          <cell r="M78">
            <v>107.8892</v>
          </cell>
          <cell r="N78">
            <v>0.68279999999999996</v>
          </cell>
          <cell r="P78">
            <v>107.2064</v>
          </cell>
          <cell r="Q78">
            <v>0</v>
          </cell>
          <cell r="R78">
            <v>74.45</v>
          </cell>
          <cell r="S78">
            <v>73.63</v>
          </cell>
          <cell r="T78">
            <v>0</v>
          </cell>
          <cell r="U78">
            <v>0.82000000000000739</v>
          </cell>
          <cell r="V78">
            <v>0</v>
          </cell>
          <cell r="W78">
            <v>73.677000000000007</v>
          </cell>
          <cell r="X78">
            <v>72.811999999999998</v>
          </cell>
          <cell r="Y78">
            <v>0</v>
          </cell>
          <cell r="Z78">
            <v>-0.86500000000000909</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3-04|71"/>
      <sheetName val="03-04|72"/>
      <sheetName val="03-04|74"/>
      <sheetName val="03-04|75"/>
      <sheetName val="03-04|76"/>
      <sheetName val="03-04|77"/>
      <sheetName val="03-04|79"/>
      <sheetName val="03-04|83"/>
      <sheetName val="03-04|Master"/>
      <sheetName val="04REL"/>
      <sheetName val="A 3.7"/>
      <sheetName val="CE"/>
      <sheetName val="201-04REL-Fin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minder"/>
      <sheetName val="Inputs"/>
      <sheetName val="Repayment"/>
      <sheetName val="Debt Sch."/>
      <sheetName val="PC &amp; MOF"/>
      <sheetName val="Workings"/>
      <sheetName val="WC Sch."/>
      <sheetName val="Repay eith wo VGF"/>
      <sheetName val="Dep. Sch."/>
      <sheetName val="Tax Sch."/>
      <sheetName val="Statement"/>
      <sheetName val="SBI - PFSBU - P90"/>
      <sheetName val="Senstivity"/>
      <sheetName val="VGF impact"/>
      <sheetName val="SBI - PFSBU - P75"/>
      <sheetName val="SBI_Additional Info"/>
      <sheetName val="SBI_CMA_P&amp;L"/>
      <sheetName val="SBI_CMA_BS"/>
    </sheetNames>
    <sheetDataSet>
      <sheetData sheetId="0" refreshError="1"/>
      <sheetData sheetId="1">
        <row r="8">
          <cell r="H8">
            <v>1.3944372499703384</v>
          </cell>
        </row>
        <row r="68">
          <cell r="D68">
            <v>1623.9012786513763</v>
          </cell>
        </row>
      </sheetData>
      <sheetData sheetId="2" refreshError="1"/>
      <sheetData sheetId="3" refreshError="1"/>
      <sheetData sheetId="4">
        <row r="77">
          <cell r="C77">
            <v>1.0180556177186162E-5</v>
          </cell>
        </row>
      </sheetData>
      <sheetData sheetId="5">
        <row r="7">
          <cell r="E7">
            <v>0</v>
          </cell>
        </row>
      </sheetData>
      <sheetData sheetId="6" refreshError="1"/>
      <sheetData sheetId="7" refreshError="1"/>
      <sheetData sheetId="8">
        <row r="38">
          <cell r="E38">
            <v>0</v>
          </cell>
        </row>
      </sheetData>
      <sheetData sheetId="9" refreshError="1"/>
      <sheetData sheetId="10">
        <row r="21">
          <cell r="E21">
            <v>0</v>
          </cell>
        </row>
      </sheetData>
      <sheetData sheetId="11">
        <row r="46">
          <cell r="A46">
            <v>1.6974266906044284</v>
          </cell>
        </row>
        <row r="47">
          <cell r="A47">
            <v>1.3</v>
          </cell>
        </row>
        <row r="52">
          <cell r="A52">
            <v>13.089297346564287</v>
          </cell>
        </row>
      </sheetData>
      <sheetData sheetId="12">
        <row r="6">
          <cell r="E6">
            <v>0</v>
          </cell>
          <cell r="F6">
            <v>5.6433408577878111E-2</v>
          </cell>
        </row>
        <row r="7">
          <cell r="E7">
            <v>0</v>
          </cell>
          <cell r="F7">
            <v>0.1</v>
          </cell>
        </row>
        <row r="8">
          <cell r="E8">
            <v>0</v>
          </cell>
          <cell r="F8">
            <v>0.1</v>
          </cell>
        </row>
        <row r="9">
          <cell r="E9">
            <v>0</v>
          </cell>
          <cell r="F9">
            <v>0.01</v>
          </cell>
        </row>
        <row r="17">
          <cell r="E17">
            <v>0</v>
          </cell>
        </row>
        <row r="19">
          <cell r="E19">
            <v>0</v>
          </cell>
        </row>
        <row r="20">
          <cell r="E20">
            <v>0</v>
          </cell>
        </row>
        <row r="21">
          <cell r="E21">
            <v>0</v>
          </cell>
        </row>
        <row r="22">
          <cell r="E22">
            <v>0</v>
          </cell>
        </row>
      </sheetData>
      <sheetData sheetId="13" refreshError="1"/>
      <sheetData sheetId="14" refreshError="1"/>
      <sheetData sheetId="15" refreshError="1"/>
      <sheetData sheetId="16" refreshError="1"/>
      <sheetData sheetId="17"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Summary"/>
      <sheetName val="BHUSAWAL"/>
      <sheetName val="F1(Bhu)"/>
      <sheetName val="F2.1(Bhu)"/>
      <sheetName val="F2.2(Bhu)"/>
      <sheetName val="F2.3(Bhu)"/>
      <sheetName val="F2.6(Bhu)"/>
      <sheetName val="F3(Bhu)"/>
      <sheetName val="F3.1(Bhu)"/>
      <sheetName val="F3.2(Bhu)"/>
      <sheetName val="F3.3(Bhu)"/>
      <sheetName val="F4(Bhu)"/>
      <sheetName val="F5(Bhu)"/>
      <sheetName val="F5.1(Bhu)"/>
      <sheetName val="F5.2(Bhu)"/>
      <sheetName val="F5.3(Bhu)"/>
      <sheetName val="F5.4(Bhu)"/>
      <sheetName val="F6(Bhu)"/>
      <sheetName val="F11(Bhu)"/>
      <sheetName val="F12(Bhu)"/>
      <sheetName val="Chandrapur"/>
      <sheetName val="F1(Cha)"/>
      <sheetName val="F2.1(Cha)"/>
      <sheetName val="F2.2(Cha)"/>
      <sheetName val="F2.3(Cha)"/>
      <sheetName val="F2.6(Cha)"/>
      <sheetName val="F3(Cha)"/>
      <sheetName val="F3.1(Cha)"/>
      <sheetName val="F3.2(Cha)"/>
      <sheetName val="F3.3(Cha)"/>
      <sheetName val="F4(Cha)"/>
      <sheetName val="F5(Cha)"/>
      <sheetName val="F5.1(Cha)"/>
      <sheetName val="F5.2(Cha)"/>
      <sheetName val="F5.3(Cha)"/>
      <sheetName val="F5.4(Cha)"/>
      <sheetName val="F6(Cha)"/>
      <sheetName val="F11(Cha)"/>
      <sheetName val="F12(Cha)"/>
      <sheetName val="Koradi"/>
      <sheetName val="F1(Kor)"/>
      <sheetName val="F2.1(Kor)"/>
      <sheetName val="F2.2(Kor)"/>
      <sheetName val="F2.3(Kor)"/>
      <sheetName val="F2.6(Kor)"/>
      <sheetName val="F3(Kor)"/>
      <sheetName val="F3.1(Kor)"/>
      <sheetName val="F3.2(Kor)"/>
      <sheetName val="F3.3(Kor)"/>
      <sheetName val="F4(Kor)"/>
      <sheetName val="F5(Kor)"/>
      <sheetName val="F5.1(Kor)"/>
      <sheetName val="F5.2(Kor)"/>
      <sheetName val="F5.3(Kor)"/>
      <sheetName val="F5.4(Kor)"/>
      <sheetName val="F6(Kor)"/>
      <sheetName val="F11(Kor)"/>
      <sheetName val="F12(Kor)"/>
      <sheetName val="Paras"/>
      <sheetName val="F1(Paras)"/>
      <sheetName val="F2.1(Paras)"/>
      <sheetName val="F2.2(Paras)"/>
      <sheetName val="F2.3(Paras)"/>
      <sheetName val="F2.6(Paras)"/>
      <sheetName val="F3(Paras)"/>
      <sheetName val="F3.1(Paras)"/>
      <sheetName val="F3.2(Paras)"/>
      <sheetName val="F3.3(Paras)"/>
      <sheetName val="F4(Paras)"/>
      <sheetName val="F5(Paras)"/>
      <sheetName val="F5.1(Paras)"/>
      <sheetName val="F5.2(Paras)"/>
      <sheetName val="F5.3(Paras)"/>
      <sheetName val="F5.4(Paras)"/>
      <sheetName val="F6(Paras)"/>
      <sheetName val="F11(Paras)"/>
      <sheetName val="F12(Paras)"/>
      <sheetName val="Parli"/>
      <sheetName val="F1(Parli)"/>
      <sheetName val="F2.1(Parli)"/>
      <sheetName val="F2.2(Parli)"/>
      <sheetName val="F2.3(Parli)"/>
      <sheetName val="F2.6(Parli)"/>
      <sheetName val="F3(Parli)"/>
      <sheetName val="F3.1(Parli)"/>
      <sheetName val="F3.2(Parli)"/>
      <sheetName val="F3.3(Parli)"/>
      <sheetName val="F4(Parli)"/>
      <sheetName val="F5(Parli)"/>
      <sheetName val="F5.1(Parli)"/>
      <sheetName val="F5.2(Parli)"/>
      <sheetName val="F5.3(Parli)"/>
      <sheetName val="F5.4(Parli)"/>
      <sheetName val="F6(Parli)"/>
      <sheetName val="F11(Parli)"/>
      <sheetName val="F12(Parli)"/>
      <sheetName val="Khaperkheda"/>
      <sheetName val="F1(Kha)"/>
      <sheetName val="F2.1(Kha)"/>
      <sheetName val="F2.2(Kha)"/>
      <sheetName val="F2.3(Kha)"/>
      <sheetName val="F2.6(Kha)"/>
      <sheetName val="F3(Kha)"/>
      <sheetName val="F3.1(Kha)"/>
      <sheetName val="F3.2(Kha)"/>
      <sheetName val="F3.3(Kha)"/>
      <sheetName val="F4(Kha)"/>
      <sheetName val="F5(Kha)"/>
      <sheetName val="F5.1(Kha)"/>
      <sheetName val="F5.2(Kha)"/>
      <sheetName val="F5.3(Kha)"/>
      <sheetName val="F5.4(Kha)"/>
      <sheetName val="F6(Kha)"/>
      <sheetName val="F11(Kha)"/>
      <sheetName val="F12(Kha)"/>
      <sheetName val="Nasik"/>
      <sheetName val="F1(Nasi)"/>
      <sheetName val="F2.1(Nasi)"/>
      <sheetName val="F2.2(Nasi)"/>
      <sheetName val="F2.3(Nasi)"/>
      <sheetName val="F2.6(Nasi)"/>
      <sheetName val="F3(Nasi)"/>
      <sheetName val="F3.1(Nasi)"/>
      <sheetName val="F3.2(Nasi)"/>
      <sheetName val="F3.3(Nasi)"/>
      <sheetName val="F4(Nasi)"/>
      <sheetName val="F5(Nasi)"/>
      <sheetName val="F5.1(Nasi)"/>
      <sheetName val="F5.2(Nasi)"/>
      <sheetName val="F5.3(Nasi)"/>
      <sheetName val="F5.4(Nasi)"/>
      <sheetName val="F6(Nasi)"/>
      <sheetName val="F11(Nasi)"/>
      <sheetName val="F12(Nasi)"/>
      <sheetName val="Uran"/>
      <sheetName val="F1(Uran)"/>
      <sheetName val="F2.1(Uran)"/>
      <sheetName val="F2.2(Uran)"/>
      <sheetName val="F2.3(Uran)"/>
      <sheetName val="F2.6(Uran)"/>
      <sheetName val="F3(Uran)"/>
      <sheetName val="F3.1(Uran)"/>
      <sheetName val="F3.2(Uran)"/>
      <sheetName val="F3.3(Uran)"/>
      <sheetName val="F4(Uran)"/>
      <sheetName val="F5(Uran)"/>
      <sheetName val="F5.1(Uran)"/>
      <sheetName val="F5.2(Uran)"/>
      <sheetName val="F5.3(Uran)"/>
      <sheetName val="F5.4(Uran)"/>
      <sheetName val="F6(Uran)"/>
      <sheetName val="F11(Uran)"/>
      <sheetName val="F12(Uran)"/>
      <sheetName val="Hydro"/>
      <sheetName val="F1(Hydro)"/>
      <sheetName val="F2.1(Hydro)"/>
      <sheetName val="F2.3(Hydro)"/>
      <sheetName val="F2.4(Hydro)"/>
      <sheetName val="F2.6(Hydro)"/>
      <sheetName val="F3(Hydro)"/>
      <sheetName val="F3.1(Hydro)"/>
      <sheetName val="F3.2(Hydro)"/>
      <sheetName val="F3.3(Hydro)"/>
      <sheetName val="F4(Hydro)"/>
      <sheetName val="F4(Koyna)"/>
      <sheetName val="F4(PuneHydro)"/>
      <sheetName val="F4(NasikHydro)"/>
      <sheetName val="F5(Hydro)"/>
      <sheetName val="F5.1(Hydro)"/>
      <sheetName val="F5.2(Hydro)"/>
      <sheetName val="F5.3(PuneHydro)"/>
      <sheetName val="F5.4(PuneHydro)"/>
      <sheetName val="F5.3(NasikHydro)"/>
      <sheetName val="F5.4(NasikHydro)"/>
      <sheetName val="F5.3(Koyna)"/>
      <sheetName val="F5.4(Koyna)"/>
      <sheetName val="F6(Hydro)"/>
      <sheetName val="F11(Hydro)"/>
      <sheetName val="F12(Hydro)"/>
      <sheetName val="2000-01"/>
    </sheetNames>
    <sheetDataSet>
      <sheetData sheetId="0">
        <row r="3">
          <cell r="B3">
            <v>7.8600000000000003E-2</v>
          </cell>
        </row>
        <row r="6">
          <cell r="B6">
            <v>0.06</v>
          </cell>
        </row>
        <row r="7">
          <cell r="B7">
            <v>0.06</v>
          </cell>
        </row>
        <row r="8">
          <cell r="B8">
            <v>0.06</v>
          </cell>
        </row>
        <row r="9">
          <cell r="B9">
            <v>0.06</v>
          </cell>
        </row>
        <row r="10">
          <cell r="B10">
            <v>0.05</v>
          </cell>
        </row>
        <row r="11">
          <cell r="B11">
            <v>0.12</v>
          </cell>
        </row>
        <row r="12">
          <cell r="B12">
            <v>0.12</v>
          </cell>
        </row>
        <row r="13">
          <cell r="B13">
            <v>1</v>
          </cell>
        </row>
        <row r="16">
          <cell r="B16">
            <v>0.13</v>
          </cell>
        </row>
        <row r="17">
          <cell r="B17">
            <v>0.13</v>
          </cell>
        </row>
        <row r="18">
          <cell r="B18">
            <v>0.13</v>
          </cell>
        </row>
        <row r="20">
          <cell r="B20">
            <v>0.1993</v>
          </cell>
        </row>
        <row r="22">
          <cell r="B22">
            <v>70.004999999999995</v>
          </cell>
        </row>
        <row r="23">
          <cell r="B23">
            <v>358.87740000000002</v>
          </cell>
        </row>
        <row r="25">
          <cell r="B25">
            <v>2E-3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minder"/>
      <sheetName val="Inputs"/>
      <sheetName val="PC &amp; MOF"/>
      <sheetName val="Workings"/>
      <sheetName val="WC Sch."/>
      <sheetName val="Debt Sch."/>
      <sheetName val="Dep. Sch."/>
      <sheetName val="Tax Sch."/>
      <sheetName val="Statement"/>
      <sheetName val="SBI_Additional Info"/>
      <sheetName val="VGF impact"/>
      <sheetName val="SBI_CMA_P&amp;L"/>
      <sheetName val="SBI_CMA_BS"/>
    </sheetNames>
    <sheetDataSet>
      <sheetData sheetId="0"/>
      <sheetData sheetId="1">
        <row r="133">
          <cell r="D133">
            <v>0.34608000000000005</v>
          </cell>
        </row>
      </sheetData>
      <sheetData sheetId="2">
        <row r="67">
          <cell r="C67">
            <v>5.820991026883604E-5</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LY -99-00"/>
      <sheetName val="Hydro Data"/>
      <sheetName val="HLY0001"/>
      <sheetName val="SUMMERY"/>
      <sheetName val="mnthly-chrt"/>
      <sheetName val="purchase"/>
      <sheetName val="dpc cost"/>
      <sheetName val="Plant Availability"/>
      <sheetName val="MOD-PROJ"/>
      <sheetName val="Apr-99"/>
      <sheetName val="May-99"/>
      <sheetName val="Jun-99"/>
      <sheetName val="July-99"/>
      <sheetName val="Aug-99"/>
      <sheetName val="Sept-99"/>
      <sheetName val="Oct-99"/>
      <sheetName val="Nov-99"/>
      <sheetName val="Dec-99"/>
      <sheetName val="Jan-00"/>
      <sheetName val="Feb-00"/>
      <sheetName val="Mar-00"/>
      <sheetName val="Sheet1"/>
      <sheetName val="HLY_-99-00"/>
      <sheetName val="Hydro_Data"/>
      <sheetName val="dpc_cost"/>
      <sheetName val="Plant_Availability"/>
      <sheetName val="Bombaybazar(Remark)"/>
      <sheetName val="Discom Details"/>
      <sheetName val="A 3.7"/>
      <sheetName val="C.S.GENERATION"/>
      <sheetName val="Sch-3"/>
      <sheetName val="Assumptions"/>
      <sheetName val="04rel"/>
      <sheetName val="HLY_-99-002"/>
      <sheetName val="Hydro_Data2"/>
      <sheetName val="dpc_cost2"/>
      <sheetName val="Plant_Availability2"/>
      <sheetName val="HLY_-99-001"/>
      <sheetName val="Hydro_Data1"/>
      <sheetName val="dpc_cost1"/>
      <sheetName val="Plant_Availability1"/>
    </sheetNames>
    <sheetDataSet>
      <sheetData sheetId="0" refreshError="1"/>
      <sheetData sheetId="1" refreshError="1"/>
      <sheetData sheetId="2" refreshError="1"/>
      <sheetData sheetId="3" refreshError="1">
        <row r="1">
          <cell r="P1">
            <v>0.72</v>
          </cell>
        </row>
      </sheetData>
      <sheetData sheetId="4" refreshError="1"/>
      <sheetData sheetId="5" refreshError="1"/>
      <sheetData sheetId="6" refreshError="1">
        <row r="1">
          <cell r="D1">
            <v>0</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row r="1">
          <cell r="D1">
            <v>0</v>
          </cell>
        </row>
      </sheetData>
      <sheetData sheetId="35">
        <row r="1">
          <cell r="D1">
            <v>0</v>
          </cell>
        </row>
      </sheetData>
      <sheetData sheetId="36" refreshError="1"/>
      <sheetData sheetId="37" refreshError="1"/>
      <sheetData sheetId="38" refreshError="1"/>
      <sheetData sheetId="39" refreshError="1"/>
      <sheetData sheetId="4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ice"/>
      <sheetName val="Core Assumptions"/>
      <sheetName val="Scenarios"/>
      <sheetName val="Charts"/>
      <sheetName val="MAnalytic"/>
      <sheetName val="Rating Analytics -Draft"/>
      <sheetName val="Tariff_ATL"/>
      <sheetName val="Financial_ATL"/>
      <sheetName val="MoF_ATL"/>
      <sheetName val="ATL"/>
      <sheetName val="Mundra-Mohindergarh"/>
      <sheetName val="Tariff_M2M"/>
      <sheetName val="Financials_M2M"/>
      <sheetName val="MoF_M2M"/>
      <sheetName val="Analysis_M2M"/>
      <sheetName val="Mundra-Dahegam"/>
      <sheetName val="Tariff_M2D"/>
      <sheetName val="Financials_M2D"/>
      <sheetName val="MoF_M2D"/>
      <sheetName val="Tiroda-Warora"/>
      <sheetName val="Tariff_T2W"/>
      <sheetName val="Financials_T2W"/>
      <sheetName val="MoF_T2W"/>
      <sheetName val="Tiroda-Aurangabad"/>
      <sheetName val="Tariff_T2A"/>
      <sheetName val="Financials_T2A"/>
      <sheetName val="MoF_T2A"/>
      <sheetName val="Tariff_CWR"/>
      <sheetName val="C_WR"/>
      <sheetName val="Tariff_RRW"/>
      <sheetName val="RR_W"/>
      <sheetName val="Tariff_SBR"/>
      <sheetName val="S_BR"/>
      <sheetName val="ATL-Standalone"/>
      <sheetName val="ATIL Financial"/>
      <sheetName val="MEGPTCL Financial"/>
      <sheetName val="Recon Statement"/>
      <sheetName val="Misc"/>
    </sheetNames>
    <sheetDataSet>
      <sheetData sheetId="0" refreshError="1"/>
      <sheetData sheetId="1">
        <row r="48">
          <cell r="F48">
            <v>0.08</v>
          </cell>
        </row>
        <row r="246">
          <cell r="D246">
            <v>4</v>
          </cell>
        </row>
        <row r="247">
          <cell r="C247">
            <v>275.48500000000001</v>
          </cell>
        </row>
      </sheetData>
      <sheetData sheetId="2" refreshError="1"/>
      <sheetData sheetId="3" refreshError="1"/>
      <sheetData sheetId="4" refreshError="1"/>
      <sheetData sheetId="5"/>
      <sheetData sheetId="6"/>
      <sheetData sheetId="7" refreshError="1"/>
      <sheetData sheetId="8"/>
      <sheetData sheetId="9" refreshError="1"/>
      <sheetData sheetId="10" refreshError="1"/>
      <sheetData sheetId="11" refreshError="1"/>
      <sheetData sheetId="12"/>
      <sheetData sheetId="13" refreshError="1"/>
      <sheetData sheetId="14" refreshError="1"/>
      <sheetData sheetId="15" refreshError="1"/>
      <sheetData sheetId="16" refreshError="1"/>
      <sheetData sheetId="17"/>
      <sheetData sheetId="18" refreshError="1"/>
      <sheetData sheetId="19" refreshError="1"/>
      <sheetData sheetId="20" refreshError="1"/>
      <sheetData sheetId="21"/>
      <sheetData sheetId="22" refreshError="1"/>
      <sheetData sheetId="23" refreshError="1"/>
      <sheetData sheetId="24" refreshError="1"/>
      <sheetData sheetId="25"/>
      <sheetData sheetId="26" refreshError="1"/>
      <sheetData sheetId="27" refreshError="1"/>
      <sheetData sheetId="28"/>
      <sheetData sheetId="29" refreshError="1"/>
      <sheetData sheetId="30"/>
      <sheetData sheetId="31" refreshError="1"/>
      <sheetData sheetId="32"/>
      <sheetData sheetId="33"/>
      <sheetData sheetId="34"/>
      <sheetData sheetId="35"/>
      <sheetData sheetId="36" refreshError="1"/>
      <sheetData sheetId="37"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_FDSCACHE__"/>
      <sheetName val="Factset"/>
      <sheetName val="Output- Power"/>
      <sheetName val="TM_CoCo Inputs"/>
      <sheetName val="TM_CoCo Input Sheet"/>
      <sheetName val="TM_DCF Input Sheet"/>
      <sheetName val="TM_CoCos Output Sheet"/>
      <sheetName val="TM_Valuation Summary"/>
      <sheetName val="TM_DCF"/>
    </sheetNames>
    <sheetDataSet>
      <sheetData sheetId="0"/>
      <sheetData sheetId="1">
        <row r="1">
          <cell r="A1">
            <v>1</v>
          </cell>
        </row>
        <row r="23">
          <cell r="IU23">
            <v>10</v>
          </cell>
        </row>
        <row r="24">
          <cell r="IU24">
            <v>0</v>
          </cell>
        </row>
        <row r="25">
          <cell r="IU25">
            <v>50</v>
          </cell>
        </row>
        <row r="26">
          <cell r="IU26">
            <v>0</v>
          </cell>
        </row>
        <row r="29">
          <cell r="IU29">
            <v>100</v>
          </cell>
        </row>
        <row r="30">
          <cell r="IU30">
            <v>0</v>
          </cell>
        </row>
      </sheetData>
      <sheetData sheetId="2">
        <row r="1">
          <cell r="B1">
            <v>2</v>
          </cell>
        </row>
      </sheetData>
      <sheetData sheetId="3"/>
      <sheetData sheetId="4"/>
      <sheetData sheetId="5"/>
      <sheetData sheetId="6"/>
      <sheetData sheetId="7"/>
      <sheetData sheetId="8"/>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vel_qty"/>
      <sheetName val="Nov_04"/>
      <sheetName val="Dec_04"/>
      <sheetName val="Assumptions"/>
      <sheetName val="dpc cost"/>
      <sheetName val="SUMMERY"/>
    </sheetNames>
    <sheetDataSet>
      <sheetData sheetId="0" refreshError="1">
        <row r="8">
          <cell r="B8">
            <v>195</v>
          </cell>
          <cell r="C8">
            <v>1</v>
          </cell>
        </row>
        <row r="9">
          <cell r="B9">
            <v>195.02500000000001</v>
          </cell>
          <cell r="C9">
            <v>1.05</v>
          </cell>
        </row>
        <row r="10">
          <cell r="B10">
            <v>195.05</v>
          </cell>
          <cell r="C10">
            <v>1.1000000000000001</v>
          </cell>
        </row>
        <row r="11">
          <cell r="B11">
            <v>195.07499999999999</v>
          </cell>
          <cell r="C11">
            <v>1.1499999999999999</v>
          </cell>
        </row>
        <row r="12">
          <cell r="B12">
            <v>195.1</v>
          </cell>
          <cell r="C12">
            <v>1.2</v>
          </cell>
        </row>
        <row r="13">
          <cell r="B13">
            <v>195.125</v>
          </cell>
          <cell r="C13">
            <v>1.25</v>
          </cell>
        </row>
        <row r="14">
          <cell r="B14">
            <v>195.15</v>
          </cell>
          <cell r="C14">
            <v>1.3</v>
          </cell>
        </row>
        <row r="15">
          <cell r="B15">
            <v>195.17500000000001</v>
          </cell>
          <cell r="C15">
            <v>1.35</v>
          </cell>
        </row>
        <row r="16">
          <cell r="B16">
            <v>195.2</v>
          </cell>
          <cell r="C16">
            <v>1.4</v>
          </cell>
        </row>
        <row r="17">
          <cell r="B17">
            <v>195.22499999999999</v>
          </cell>
          <cell r="C17">
            <v>1.45</v>
          </cell>
        </row>
        <row r="18">
          <cell r="B18">
            <v>195.25</v>
          </cell>
          <cell r="C18">
            <v>1.5</v>
          </cell>
        </row>
        <row r="19">
          <cell r="B19">
            <v>195.27500000000001</v>
          </cell>
          <cell r="C19">
            <v>1.55</v>
          </cell>
        </row>
        <row r="20">
          <cell r="B20">
            <v>195.3</v>
          </cell>
          <cell r="C20">
            <v>1.6</v>
          </cell>
        </row>
        <row r="21">
          <cell r="B21">
            <v>195.32499999999999</v>
          </cell>
          <cell r="C21">
            <v>1.65</v>
          </cell>
        </row>
        <row r="22">
          <cell r="B22">
            <v>195.35</v>
          </cell>
          <cell r="C22">
            <v>1.7</v>
          </cell>
        </row>
        <row r="23">
          <cell r="B23">
            <v>195.375</v>
          </cell>
          <cell r="C23">
            <v>1.75</v>
          </cell>
        </row>
        <row r="24">
          <cell r="B24">
            <v>195.4</v>
          </cell>
          <cell r="C24">
            <v>1.8</v>
          </cell>
        </row>
        <row r="25">
          <cell r="B25">
            <v>195.42500000000001</v>
          </cell>
          <cell r="C25">
            <v>1.85</v>
          </cell>
        </row>
        <row r="26">
          <cell r="B26">
            <v>195.45</v>
          </cell>
          <cell r="C26">
            <v>1.9</v>
          </cell>
        </row>
        <row r="27">
          <cell r="B27">
            <v>195.47499999999999</v>
          </cell>
          <cell r="C27">
            <v>1.95</v>
          </cell>
        </row>
        <row r="28">
          <cell r="B28">
            <v>195.5</v>
          </cell>
          <cell r="C28">
            <v>2</v>
          </cell>
        </row>
        <row r="29">
          <cell r="B29">
            <v>195.52500000000001</v>
          </cell>
          <cell r="C29">
            <v>2.0499999999999998</v>
          </cell>
        </row>
        <row r="30">
          <cell r="B30">
            <v>195.55</v>
          </cell>
          <cell r="C30">
            <v>2.1</v>
          </cell>
        </row>
        <row r="31">
          <cell r="B31">
            <v>195.57499999999999</v>
          </cell>
          <cell r="C31">
            <v>2.15</v>
          </cell>
        </row>
        <row r="32">
          <cell r="B32">
            <v>195.6</v>
          </cell>
          <cell r="C32">
            <v>2.2000000000000002</v>
          </cell>
        </row>
        <row r="33">
          <cell r="B33">
            <v>195.625</v>
          </cell>
          <cell r="C33">
            <v>2.25</v>
          </cell>
        </row>
        <row r="34">
          <cell r="B34">
            <v>195.65</v>
          </cell>
          <cell r="C34">
            <v>2.2999999999999998</v>
          </cell>
        </row>
        <row r="35">
          <cell r="B35">
            <v>195.67500000000001</v>
          </cell>
          <cell r="C35">
            <v>2.35</v>
          </cell>
        </row>
        <row r="36">
          <cell r="B36">
            <v>195.7</v>
          </cell>
          <cell r="C36">
            <v>2.4</v>
          </cell>
        </row>
        <row r="37">
          <cell r="B37">
            <v>195.72499999999999</v>
          </cell>
          <cell r="C37">
            <v>2.4500000000000002</v>
          </cell>
        </row>
        <row r="38">
          <cell r="B38">
            <v>195.75</v>
          </cell>
          <cell r="C38">
            <v>2.5</v>
          </cell>
        </row>
        <row r="39">
          <cell r="B39">
            <v>195.77500000000001</v>
          </cell>
          <cell r="C39">
            <v>2.5499999999999998</v>
          </cell>
        </row>
        <row r="40">
          <cell r="B40">
            <v>195.8</v>
          </cell>
          <cell r="C40">
            <v>2.6</v>
          </cell>
        </row>
        <row r="41">
          <cell r="B41">
            <v>195.82499999999999</v>
          </cell>
          <cell r="C41">
            <v>2.65</v>
          </cell>
        </row>
        <row r="42">
          <cell r="B42">
            <v>195.85</v>
          </cell>
          <cell r="C42">
            <v>2.7</v>
          </cell>
        </row>
        <row r="43">
          <cell r="B43">
            <v>195.875</v>
          </cell>
          <cell r="C43">
            <v>2.75</v>
          </cell>
        </row>
        <row r="44">
          <cell r="B44">
            <v>195.9</v>
          </cell>
          <cell r="C44">
            <v>2.8</v>
          </cell>
        </row>
        <row r="45">
          <cell r="B45">
            <v>195.92500000000001</v>
          </cell>
          <cell r="C45">
            <v>2.85</v>
          </cell>
        </row>
        <row r="46">
          <cell r="B46">
            <v>195.95</v>
          </cell>
          <cell r="C46">
            <v>2.9</v>
          </cell>
        </row>
        <row r="47">
          <cell r="B47">
            <v>195.97499999999999</v>
          </cell>
          <cell r="C47">
            <v>2.95</v>
          </cell>
        </row>
        <row r="48">
          <cell r="B48">
            <v>196</v>
          </cell>
          <cell r="C48">
            <v>3</v>
          </cell>
        </row>
        <row r="49">
          <cell r="B49">
            <v>196.02500000000001</v>
          </cell>
          <cell r="C49">
            <v>3.0750000000000002</v>
          </cell>
        </row>
        <row r="50">
          <cell r="B50">
            <v>196.05</v>
          </cell>
          <cell r="C50">
            <v>3.15</v>
          </cell>
        </row>
        <row r="51">
          <cell r="B51">
            <v>196.07499999999999</v>
          </cell>
          <cell r="C51">
            <v>3.2250000000000001</v>
          </cell>
        </row>
        <row r="52">
          <cell r="B52">
            <v>196.1</v>
          </cell>
          <cell r="C52">
            <v>3.3</v>
          </cell>
        </row>
        <row r="53">
          <cell r="B53">
            <v>196.125</v>
          </cell>
          <cell r="C53">
            <v>3.375</v>
          </cell>
        </row>
        <row r="54">
          <cell r="B54">
            <v>196.15</v>
          </cell>
          <cell r="C54">
            <v>3.45</v>
          </cell>
        </row>
        <row r="55">
          <cell r="B55">
            <v>196.17500000000001</v>
          </cell>
          <cell r="C55">
            <v>3.5249999999999999</v>
          </cell>
        </row>
        <row r="56">
          <cell r="B56">
            <v>196.2</v>
          </cell>
          <cell r="C56">
            <v>3.6</v>
          </cell>
        </row>
        <row r="57">
          <cell r="B57">
            <v>196.22499999999999</v>
          </cell>
          <cell r="C57">
            <v>3.6749999999999998</v>
          </cell>
        </row>
        <row r="58">
          <cell r="B58">
            <v>196.25</v>
          </cell>
          <cell r="C58">
            <v>3.75</v>
          </cell>
        </row>
        <row r="59">
          <cell r="B59">
            <v>196.27500000000001</v>
          </cell>
          <cell r="C59">
            <v>3.8250000000000002</v>
          </cell>
        </row>
        <row r="60">
          <cell r="B60">
            <v>196.3</v>
          </cell>
          <cell r="C60">
            <v>3.9</v>
          </cell>
        </row>
        <row r="61">
          <cell r="B61">
            <v>196.32499999999999</v>
          </cell>
          <cell r="C61">
            <v>3.9750000000000001</v>
          </cell>
        </row>
        <row r="62">
          <cell r="B62">
            <v>196.35</v>
          </cell>
          <cell r="C62">
            <v>4.05</v>
          </cell>
        </row>
        <row r="63">
          <cell r="B63">
            <v>196.375</v>
          </cell>
          <cell r="C63">
            <v>4.125</v>
          </cell>
        </row>
        <row r="64">
          <cell r="B64">
            <v>196.4</v>
          </cell>
          <cell r="C64">
            <v>4.2</v>
          </cell>
        </row>
        <row r="65">
          <cell r="B65">
            <v>196.42500000000001</v>
          </cell>
          <cell r="C65">
            <v>4.2750000000000004</v>
          </cell>
        </row>
        <row r="66">
          <cell r="B66">
            <v>196.45</v>
          </cell>
          <cell r="C66">
            <v>4.3499999999999996</v>
          </cell>
        </row>
        <row r="67">
          <cell r="B67">
            <v>196.47499999999999</v>
          </cell>
          <cell r="C67">
            <v>4.4249999999999998</v>
          </cell>
        </row>
        <row r="68">
          <cell r="B68">
            <v>196.5</v>
          </cell>
          <cell r="C68">
            <v>4.5</v>
          </cell>
        </row>
        <row r="69">
          <cell r="B69">
            <v>196.52500000000001</v>
          </cell>
          <cell r="C69">
            <v>4.5750000000000002</v>
          </cell>
        </row>
        <row r="70">
          <cell r="B70">
            <v>196.55</v>
          </cell>
          <cell r="C70">
            <v>4.6500000000000004</v>
          </cell>
        </row>
        <row r="71">
          <cell r="B71">
            <v>196.57499999999999</v>
          </cell>
          <cell r="C71">
            <v>4.7249999999999996</v>
          </cell>
        </row>
        <row r="72">
          <cell r="B72">
            <v>196.6</v>
          </cell>
          <cell r="C72">
            <v>4.8</v>
          </cell>
        </row>
        <row r="73">
          <cell r="B73">
            <v>196.625</v>
          </cell>
          <cell r="C73">
            <v>4.875</v>
          </cell>
        </row>
        <row r="74">
          <cell r="B74">
            <v>196.65</v>
          </cell>
          <cell r="C74">
            <v>4.95</v>
          </cell>
        </row>
        <row r="75">
          <cell r="B75">
            <v>196.67500000000001</v>
          </cell>
          <cell r="C75">
            <v>5.0250000000000004</v>
          </cell>
        </row>
        <row r="76">
          <cell r="B76">
            <v>196.7</v>
          </cell>
          <cell r="C76">
            <v>5.0999999999999996</v>
          </cell>
        </row>
        <row r="77">
          <cell r="B77">
            <v>196.72499999999999</v>
          </cell>
          <cell r="C77">
            <v>5.1749999999999998</v>
          </cell>
        </row>
        <row r="78">
          <cell r="B78">
            <v>196.75</v>
          </cell>
          <cell r="C78">
            <v>5.25</v>
          </cell>
        </row>
        <row r="79">
          <cell r="B79">
            <v>196.77500000000001</v>
          </cell>
          <cell r="C79">
            <v>5.3250000000000002</v>
          </cell>
        </row>
        <row r="80">
          <cell r="B80">
            <v>196.8</v>
          </cell>
          <cell r="C80">
            <v>5.4</v>
          </cell>
        </row>
        <row r="81">
          <cell r="B81">
            <v>196.82499999999999</v>
          </cell>
          <cell r="C81">
            <v>5.4749999999999996</v>
          </cell>
        </row>
        <row r="82">
          <cell r="B82">
            <v>196.85</v>
          </cell>
          <cell r="C82">
            <v>5.55</v>
          </cell>
        </row>
        <row r="83">
          <cell r="B83">
            <v>196.875</v>
          </cell>
          <cell r="C83">
            <v>5.625</v>
          </cell>
        </row>
        <row r="84">
          <cell r="B84">
            <v>196.9</v>
          </cell>
          <cell r="C84">
            <v>5.7</v>
          </cell>
        </row>
        <row r="85">
          <cell r="B85">
            <v>196.92500000000001</v>
          </cell>
          <cell r="C85">
            <v>5.7750000000000004</v>
          </cell>
        </row>
        <row r="86">
          <cell r="B86">
            <v>196.95</v>
          </cell>
          <cell r="C86">
            <v>5.85</v>
          </cell>
        </row>
        <row r="87">
          <cell r="B87">
            <v>196.97499999999999</v>
          </cell>
          <cell r="C87">
            <v>5.9249999999999998</v>
          </cell>
        </row>
        <row r="88">
          <cell r="B88">
            <v>197</v>
          </cell>
          <cell r="C88">
            <v>6</v>
          </cell>
        </row>
        <row r="89">
          <cell r="B89">
            <v>197.02500000000001</v>
          </cell>
          <cell r="C89">
            <v>6.125</v>
          </cell>
        </row>
        <row r="90">
          <cell r="B90">
            <v>197.05</v>
          </cell>
          <cell r="C90">
            <v>6.25</v>
          </cell>
        </row>
        <row r="91">
          <cell r="B91">
            <v>197.07499999999999</v>
          </cell>
          <cell r="C91">
            <v>6.375</v>
          </cell>
        </row>
        <row r="92">
          <cell r="B92">
            <v>197.1</v>
          </cell>
          <cell r="C92">
            <v>6.5</v>
          </cell>
        </row>
        <row r="93">
          <cell r="B93">
            <v>197.125</v>
          </cell>
          <cell r="C93">
            <v>6.625</v>
          </cell>
        </row>
        <row r="94">
          <cell r="B94">
            <v>197.15</v>
          </cell>
          <cell r="C94">
            <v>6.75</v>
          </cell>
        </row>
        <row r="95">
          <cell r="B95">
            <v>197.17500000000001</v>
          </cell>
          <cell r="C95">
            <v>6.875</v>
          </cell>
        </row>
        <row r="96">
          <cell r="B96">
            <v>197.2</v>
          </cell>
          <cell r="C96">
            <v>7</v>
          </cell>
        </row>
        <row r="97">
          <cell r="B97">
            <v>197.22499999999999</v>
          </cell>
          <cell r="C97">
            <v>7.125</v>
          </cell>
        </row>
        <row r="98">
          <cell r="B98">
            <v>197.25</v>
          </cell>
          <cell r="C98">
            <v>7.25</v>
          </cell>
        </row>
        <row r="99">
          <cell r="B99">
            <v>197.27500000000001</v>
          </cell>
          <cell r="C99">
            <v>7.375</v>
          </cell>
        </row>
        <row r="100">
          <cell r="B100">
            <v>197.3</v>
          </cell>
          <cell r="C100">
            <v>7.5</v>
          </cell>
        </row>
        <row r="101">
          <cell r="B101">
            <v>197.32499999999999</v>
          </cell>
          <cell r="C101">
            <v>7.625</v>
          </cell>
        </row>
        <row r="102">
          <cell r="B102">
            <v>197.35</v>
          </cell>
          <cell r="C102">
            <v>7.75</v>
          </cell>
        </row>
        <row r="103">
          <cell r="B103">
            <v>197.375</v>
          </cell>
          <cell r="C103">
            <v>7.875</v>
          </cell>
        </row>
        <row r="104">
          <cell r="B104">
            <v>197.4</v>
          </cell>
          <cell r="C104">
            <v>8</v>
          </cell>
        </row>
        <row r="105">
          <cell r="B105">
            <v>197.42500000000001</v>
          </cell>
          <cell r="C105">
            <v>8.125</v>
          </cell>
        </row>
        <row r="106">
          <cell r="B106">
            <v>197.45</v>
          </cell>
          <cell r="C106">
            <v>8.25</v>
          </cell>
        </row>
        <row r="107">
          <cell r="B107">
            <v>197.47499999999999</v>
          </cell>
          <cell r="C107">
            <v>8.375</v>
          </cell>
        </row>
        <row r="108">
          <cell r="B108">
            <v>197.5</v>
          </cell>
          <cell r="C108">
            <v>8.5</v>
          </cell>
        </row>
        <row r="109">
          <cell r="B109">
            <v>197.52500000000001</v>
          </cell>
          <cell r="C109">
            <v>8.625</v>
          </cell>
        </row>
        <row r="110">
          <cell r="B110">
            <v>197.55000000000049</v>
          </cell>
          <cell r="C110">
            <v>8.75</v>
          </cell>
        </row>
        <row r="111">
          <cell r="B111">
            <v>197.5750000000005</v>
          </cell>
          <cell r="C111">
            <v>8.875</v>
          </cell>
        </row>
        <row r="112">
          <cell r="B112">
            <v>197.6</v>
          </cell>
          <cell r="C112">
            <v>9</v>
          </cell>
        </row>
        <row r="113">
          <cell r="B113">
            <v>197.625</v>
          </cell>
          <cell r="C113">
            <v>9.125</v>
          </cell>
        </row>
        <row r="114">
          <cell r="B114">
            <v>197.65</v>
          </cell>
          <cell r="C114">
            <v>9.25</v>
          </cell>
        </row>
        <row r="115">
          <cell r="B115">
            <v>197.67500000000001</v>
          </cell>
          <cell r="C115">
            <v>9.375</v>
          </cell>
        </row>
        <row r="116">
          <cell r="B116">
            <v>197.7</v>
          </cell>
          <cell r="C116">
            <v>9.5</v>
          </cell>
        </row>
        <row r="117">
          <cell r="B117">
            <v>197.72499999999999</v>
          </cell>
          <cell r="C117">
            <v>9.625</v>
          </cell>
        </row>
        <row r="118">
          <cell r="B118">
            <v>197.75</v>
          </cell>
          <cell r="C118">
            <v>9.75</v>
          </cell>
        </row>
        <row r="119">
          <cell r="B119">
            <v>197.77500000000001</v>
          </cell>
          <cell r="C119">
            <v>9.875</v>
          </cell>
        </row>
        <row r="120">
          <cell r="B120">
            <v>197.8</v>
          </cell>
          <cell r="C120">
            <v>10</v>
          </cell>
        </row>
        <row r="121">
          <cell r="B121">
            <v>197.82499999999999</v>
          </cell>
          <cell r="C121">
            <v>10.125</v>
          </cell>
        </row>
        <row r="122">
          <cell r="B122">
            <v>197.85</v>
          </cell>
          <cell r="C122">
            <v>10.25</v>
          </cell>
        </row>
        <row r="123">
          <cell r="B123">
            <v>197.875</v>
          </cell>
          <cell r="C123">
            <v>10.375</v>
          </cell>
        </row>
        <row r="124">
          <cell r="B124">
            <v>197.9</v>
          </cell>
          <cell r="C124">
            <v>10.5</v>
          </cell>
        </row>
        <row r="125">
          <cell r="B125">
            <v>197.92500000000001</v>
          </cell>
          <cell r="C125">
            <v>10.625</v>
          </cell>
        </row>
        <row r="126">
          <cell r="B126">
            <v>197.95</v>
          </cell>
          <cell r="C126">
            <v>10.75</v>
          </cell>
        </row>
        <row r="127">
          <cell r="B127">
            <v>197.97499999999999</v>
          </cell>
          <cell r="C127">
            <v>10.875</v>
          </cell>
        </row>
        <row r="128">
          <cell r="B128">
            <v>198</v>
          </cell>
          <cell r="C128">
            <v>11</v>
          </cell>
        </row>
        <row r="129">
          <cell r="B129">
            <v>198.02500000000001</v>
          </cell>
          <cell r="C129">
            <v>11.15</v>
          </cell>
        </row>
        <row r="130">
          <cell r="B130">
            <v>198.05</v>
          </cell>
          <cell r="C130">
            <v>11.3</v>
          </cell>
        </row>
        <row r="131">
          <cell r="B131">
            <v>198.07499999999999</v>
          </cell>
          <cell r="C131">
            <v>11.45</v>
          </cell>
        </row>
        <row r="132">
          <cell r="B132">
            <v>198.1</v>
          </cell>
          <cell r="C132">
            <v>11.6</v>
          </cell>
        </row>
        <row r="133">
          <cell r="B133">
            <v>198.125</v>
          </cell>
          <cell r="C133">
            <v>11.75</v>
          </cell>
        </row>
        <row r="134">
          <cell r="B134">
            <v>198.15</v>
          </cell>
          <cell r="C134">
            <v>11.9</v>
          </cell>
        </row>
        <row r="135">
          <cell r="B135">
            <v>198.17500000000001</v>
          </cell>
          <cell r="C135">
            <v>12.05</v>
          </cell>
        </row>
        <row r="136">
          <cell r="B136">
            <v>198.2</v>
          </cell>
          <cell r="C136">
            <v>12.2</v>
          </cell>
        </row>
        <row r="137">
          <cell r="B137">
            <v>198.22499999999999</v>
          </cell>
          <cell r="C137">
            <v>12.35</v>
          </cell>
        </row>
        <row r="138">
          <cell r="B138">
            <v>198.25</v>
          </cell>
          <cell r="C138">
            <v>12.5</v>
          </cell>
        </row>
        <row r="139">
          <cell r="B139">
            <v>198.27500000000001</v>
          </cell>
          <cell r="C139">
            <v>12.65</v>
          </cell>
        </row>
        <row r="140">
          <cell r="B140">
            <v>198.3</v>
          </cell>
          <cell r="C140">
            <v>12.8</v>
          </cell>
        </row>
        <row r="141">
          <cell r="B141">
            <v>198.32499999999999</v>
          </cell>
          <cell r="C141">
            <v>12.95</v>
          </cell>
        </row>
        <row r="142">
          <cell r="B142">
            <v>198.35</v>
          </cell>
          <cell r="C142">
            <v>13.1</v>
          </cell>
        </row>
        <row r="143">
          <cell r="B143">
            <v>198.375</v>
          </cell>
          <cell r="C143">
            <v>13.25</v>
          </cell>
        </row>
        <row r="144">
          <cell r="B144">
            <v>198.4</v>
          </cell>
          <cell r="C144">
            <v>13.4</v>
          </cell>
        </row>
        <row r="145">
          <cell r="B145">
            <v>198.42500000000001</v>
          </cell>
          <cell r="C145">
            <v>13.55</v>
          </cell>
        </row>
        <row r="146">
          <cell r="B146">
            <v>198.45</v>
          </cell>
          <cell r="C146">
            <v>13.7</v>
          </cell>
        </row>
        <row r="147">
          <cell r="B147">
            <v>198.47499999999999</v>
          </cell>
          <cell r="C147">
            <v>13.85</v>
          </cell>
        </row>
        <row r="148">
          <cell r="B148">
            <v>198.5</v>
          </cell>
          <cell r="C148">
            <v>14</v>
          </cell>
        </row>
        <row r="149">
          <cell r="B149">
            <v>198.52500000000001</v>
          </cell>
          <cell r="C149">
            <v>14.2</v>
          </cell>
        </row>
        <row r="150">
          <cell r="B150">
            <v>198.55</v>
          </cell>
          <cell r="C150">
            <v>14.4</v>
          </cell>
        </row>
        <row r="151">
          <cell r="B151">
            <v>198.57499999999999</v>
          </cell>
          <cell r="C151">
            <v>14.6</v>
          </cell>
        </row>
        <row r="152">
          <cell r="B152">
            <v>198.6</v>
          </cell>
          <cell r="C152">
            <v>14.8</v>
          </cell>
        </row>
        <row r="153">
          <cell r="B153">
            <v>198.625</v>
          </cell>
          <cell r="C153">
            <v>15</v>
          </cell>
        </row>
        <row r="154">
          <cell r="B154">
            <v>198.65</v>
          </cell>
          <cell r="C154">
            <v>15.2</v>
          </cell>
        </row>
        <row r="155">
          <cell r="B155">
            <v>198.67500000000001</v>
          </cell>
          <cell r="C155">
            <v>15.4</v>
          </cell>
        </row>
        <row r="156">
          <cell r="B156">
            <v>198.7</v>
          </cell>
          <cell r="C156">
            <v>15.6</v>
          </cell>
        </row>
        <row r="157">
          <cell r="B157">
            <v>198.72499999999999</v>
          </cell>
          <cell r="C157">
            <v>15.8</v>
          </cell>
        </row>
        <row r="158">
          <cell r="B158">
            <v>198.75</v>
          </cell>
          <cell r="C158">
            <v>16</v>
          </cell>
        </row>
        <row r="159">
          <cell r="B159">
            <v>198.77500000000001</v>
          </cell>
          <cell r="C159">
            <v>16.2</v>
          </cell>
        </row>
        <row r="160">
          <cell r="B160">
            <v>198.8</v>
          </cell>
          <cell r="C160">
            <v>16.399999999999999</v>
          </cell>
        </row>
        <row r="161">
          <cell r="B161">
            <v>198.82499999999999</v>
          </cell>
          <cell r="C161">
            <v>16.600000000000001</v>
          </cell>
        </row>
        <row r="162">
          <cell r="B162">
            <v>198.85</v>
          </cell>
          <cell r="C162">
            <v>16.8</v>
          </cell>
        </row>
        <row r="163">
          <cell r="B163">
            <v>198.875</v>
          </cell>
          <cell r="C163">
            <v>17</v>
          </cell>
        </row>
        <row r="164">
          <cell r="B164">
            <v>198.9</v>
          </cell>
          <cell r="C164">
            <v>17.2</v>
          </cell>
        </row>
        <row r="165">
          <cell r="B165">
            <v>198.92500000000001</v>
          </cell>
          <cell r="C165">
            <v>17.399999999999999</v>
          </cell>
        </row>
        <row r="166">
          <cell r="B166">
            <v>198.95</v>
          </cell>
          <cell r="C166">
            <v>17.600000000000001</v>
          </cell>
        </row>
        <row r="167">
          <cell r="B167">
            <v>198.97499999999999</v>
          </cell>
          <cell r="C167">
            <v>17.8</v>
          </cell>
        </row>
        <row r="168">
          <cell r="B168">
            <v>199</v>
          </cell>
          <cell r="C168">
            <v>18</v>
          </cell>
        </row>
        <row r="169">
          <cell r="B169">
            <v>199.02500000000001</v>
          </cell>
          <cell r="C169">
            <v>18.2</v>
          </cell>
        </row>
        <row r="170">
          <cell r="B170">
            <v>199.05</v>
          </cell>
          <cell r="C170">
            <v>18.399999999999999</v>
          </cell>
        </row>
        <row r="171">
          <cell r="B171">
            <v>199.07499999999999</v>
          </cell>
          <cell r="C171">
            <v>18.600000000000001</v>
          </cell>
        </row>
        <row r="172">
          <cell r="B172">
            <v>199.1</v>
          </cell>
          <cell r="C172">
            <v>18.8</v>
          </cell>
        </row>
        <row r="173">
          <cell r="B173">
            <v>199.125</v>
          </cell>
          <cell r="C173">
            <v>19</v>
          </cell>
        </row>
        <row r="174">
          <cell r="B174">
            <v>199.15</v>
          </cell>
          <cell r="C174">
            <v>19.2</v>
          </cell>
        </row>
        <row r="175">
          <cell r="B175">
            <v>199.17500000000001</v>
          </cell>
          <cell r="C175">
            <v>19.399999999999999</v>
          </cell>
        </row>
        <row r="176">
          <cell r="B176">
            <v>199.2</v>
          </cell>
          <cell r="C176">
            <v>19.600000000000001</v>
          </cell>
        </row>
        <row r="177">
          <cell r="B177">
            <v>199.22499999999999</v>
          </cell>
          <cell r="C177">
            <v>19.8</v>
          </cell>
        </row>
        <row r="178">
          <cell r="B178">
            <v>199.25</v>
          </cell>
          <cell r="C178">
            <v>20</v>
          </cell>
        </row>
        <row r="179">
          <cell r="B179">
            <v>199.27500000000001</v>
          </cell>
          <cell r="C179">
            <v>20.2</v>
          </cell>
        </row>
        <row r="180">
          <cell r="B180">
            <v>199.3</v>
          </cell>
          <cell r="C180">
            <v>20.399999999999999</v>
          </cell>
        </row>
        <row r="181">
          <cell r="B181">
            <v>199.32499999999999</v>
          </cell>
          <cell r="C181">
            <v>20.6</v>
          </cell>
        </row>
        <row r="182">
          <cell r="B182">
            <v>199.35</v>
          </cell>
          <cell r="C182">
            <v>20.8</v>
          </cell>
        </row>
        <row r="183">
          <cell r="B183">
            <v>199.375</v>
          </cell>
          <cell r="C183">
            <v>21</v>
          </cell>
        </row>
        <row r="184">
          <cell r="B184">
            <v>199.4</v>
          </cell>
          <cell r="C184">
            <v>21.2</v>
          </cell>
        </row>
        <row r="185">
          <cell r="B185">
            <v>199.42500000000001</v>
          </cell>
          <cell r="C185">
            <v>21.4</v>
          </cell>
        </row>
        <row r="186">
          <cell r="B186">
            <v>199.45</v>
          </cell>
          <cell r="C186">
            <v>21.6</v>
          </cell>
        </row>
        <row r="187">
          <cell r="B187">
            <v>199.47499999999999</v>
          </cell>
          <cell r="C187">
            <v>21.8</v>
          </cell>
        </row>
        <row r="188">
          <cell r="B188">
            <v>199.5</v>
          </cell>
          <cell r="C188">
            <v>22</v>
          </cell>
        </row>
        <row r="189">
          <cell r="B189">
            <v>199.52500000000001</v>
          </cell>
          <cell r="C189">
            <v>22.274999999999999</v>
          </cell>
        </row>
        <row r="190">
          <cell r="B190">
            <v>199.55</v>
          </cell>
          <cell r="C190">
            <v>22.55</v>
          </cell>
        </row>
        <row r="191">
          <cell r="B191">
            <v>199.57499999999999</v>
          </cell>
          <cell r="C191">
            <v>22.824999999999999</v>
          </cell>
        </row>
        <row r="192">
          <cell r="B192">
            <v>199.6</v>
          </cell>
          <cell r="C192">
            <v>23.1</v>
          </cell>
        </row>
        <row r="193">
          <cell r="B193">
            <v>199.625</v>
          </cell>
          <cell r="C193">
            <v>23.375</v>
          </cell>
        </row>
        <row r="194">
          <cell r="B194">
            <v>199.65</v>
          </cell>
          <cell r="C194">
            <v>23.65</v>
          </cell>
        </row>
        <row r="195">
          <cell r="B195">
            <v>199.67500000000001</v>
          </cell>
          <cell r="C195">
            <v>23.925000000000001</v>
          </cell>
        </row>
        <row r="196">
          <cell r="B196">
            <v>199.7</v>
          </cell>
          <cell r="C196">
            <v>24.2</v>
          </cell>
        </row>
        <row r="197">
          <cell r="B197">
            <v>199.72499999999999</v>
          </cell>
          <cell r="C197">
            <v>24.475000000000001</v>
          </cell>
        </row>
        <row r="198">
          <cell r="B198">
            <v>199.75</v>
          </cell>
          <cell r="C198">
            <v>24.75</v>
          </cell>
        </row>
        <row r="199">
          <cell r="B199">
            <v>199.77500000000001</v>
          </cell>
          <cell r="C199">
            <v>25.024999999999999</v>
          </cell>
        </row>
        <row r="200">
          <cell r="B200">
            <v>199.8</v>
          </cell>
          <cell r="C200">
            <v>25.3</v>
          </cell>
        </row>
        <row r="201">
          <cell r="B201">
            <v>199.82499999999999</v>
          </cell>
          <cell r="C201">
            <v>25.574999999999999</v>
          </cell>
        </row>
        <row r="202">
          <cell r="B202">
            <v>199.85</v>
          </cell>
          <cell r="C202">
            <v>25.85</v>
          </cell>
        </row>
        <row r="203">
          <cell r="B203">
            <v>199.875</v>
          </cell>
          <cell r="C203">
            <v>26.125</v>
          </cell>
        </row>
        <row r="204">
          <cell r="B204">
            <v>199.9</v>
          </cell>
          <cell r="C204">
            <v>26.4</v>
          </cell>
        </row>
        <row r="205">
          <cell r="B205">
            <v>199.92500000000001</v>
          </cell>
          <cell r="C205">
            <v>26.675000000000001</v>
          </cell>
        </row>
        <row r="206">
          <cell r="B206">
            <v>199.95</v>
          </cell>
          <cell r="C206">
            <v>26.95</v>
          </cell>
        </row>
        <row r="207">
          <cell r="B207">
            <v>199.97499999999999</v>
          </cell>
          <cell r="C207">
            <v>27.225000000000001</v>
          </cell>
        </row>
        <row r="208">
          <cell r="B208">
            <v>200</v>
          </cell>
          <cell r="C208">
            <v>27.5</v>
          </cell>
        </row>
        <row r="209">
          <cell r="B209">
            <v>200.02500000000001</v>
          </cell>
          <cell r="C209">
            <v>27.8</v>
          </cell>
        </row>
        <row r="210">
          <cell r="B210">
            <v>200.05</v>
          </cell>
          <cell r="C210">
            <v>28.1</v>
          </cell>
        </row>
        <row r="211">
          <cell r="B211">
            <v>200.07499999999999</v>
          </cell>
          <cell r="C211">
            <v>28.4</v>
          </cell>
        </row>
        <row r="212">
          <cell r="B212">
            <v>200.1</v>
          </cell>
          <cell r="C212">
            <v>28.7</v>
          </cell>
        </row>
        <row r="213">
          <cell r="B213">
            <v>200.12500000000108</v>
          </cell>
          <cell r="C213">
            <v>29</v>
          </cell>
        </row>
        <row r="214">
          <cell r="B214">
            <v>200.15000000000109</v>
          </cell>
          <cell r="C214">
            <v>29.3</v>
          </cell>
        </row>
        <row r="215">
          <cell r="B215">
            <v>200.17500000000109</v>
          </cell>
          <cell r="C215">
            <v>29.6</v>
          </cell>
        </row>
        <row r="216">
          <cell r="B216">
            <v>200.2000000000011</v>
          </cell>
          <cell r="C216">
            <v>29.9</v>
          </cell>
        </row>
        <row r="217">
          <cell r="B217">
            <v>200.2250000000011</v>
          </cell>
          <cell r="C217">
            <v>30.2</v>
          </cell>
        </row>
        <row r="218">
          <cell r="B218">
            <v>200.25000000000111</v>
          </cell>
          <cell r="C218">
            <v>30.5</v>
          </cell>
        </row>
        <row r="219">
          <cell r="B219">
            <v>200.27500000000111</v>
          </cell>
          <cell r="C219">
            <v>30.8</v>
          </cell>
        </row>
        <row r="220">
          <cell r="B220">
            <v>200.30000000000112</v>
          </cell>
          <cell r="C220">
            <v>31.1</v>
          </cell>
        </row>
        <row r="221">
          <cell r="B221">
            <v>200.32500000000113</v>
          </cell>
          <cell r="C221">
            <v>31.4</v>
          </cell>
        </row>
        <row r="222">
          <cell r="B222">
            <v>200.35000000000113</v>
          </cell>
          <cell r="C222">
            <v>31.7</v>
          </cell>
        </row>
        <row r="223">
          <cell r="B223">
            <v>200.37500000000114</v>
          </cell>
          <cell r="C223">
            <v>32</v>
          </cell>
        </row>
        <row r="224">
          <cell r="B224">
            <v>200.40000000000114</v>
          </cell>
          <cell r="C224">
            <v>32.299999999999997</v>
          </cell>
        </row>
        <row r="225">
          <cell r="B225">
            <v>200.42500000000115</v>
          </cell>
          <cell r="C225">
            <v>32.6</v>
          </cell>
        </row>
        <row r="226">
          <cell r="B226">
            <v>200.45000000000115</v>
          </cell>
          <cell r="C226">
            <v>32.9</v>
          </cell>
        </row>
        <row r="227">
          <cell r="B227">
            <v>200.47500000000116</v>
          </cell>
          <cell r="C227">
            <v>33.200000000000003</v>
          </cell>
        </row>
        <row r="228">
          <cell r="B228">
            <v>200.5</v>
          </cell>
          <cell r="C228">
            <v>33.49999999999995</v>
          </cell>
        </row>
        <row r="229">
          <cell r="B229">
            <v>200.52500000000001</v>
          </cell>
          <cell r="C229">
            <v>33.87499999999995</v>
          </cell>
        </row>
        <row r="230">
          <cell r="B230">
            <v>200.55</v>
          </cell>
          <cell r="C230">
            <v>34.24999999999995</v>
          </cell>
        </row>
        <row r="231">
          <cell r="B231">
            <v>200.57499999999999</v>
          </cell>
          <cell r="C231">
            <v>34.62499999999995</v>
          </cell>
        </row>
        <row r="232">
          <cell r="B232">
            <v>200.6</v>
          </cell>
          <cell r="C232">
            <v>34.99999999999995</v>
          </cell>
        </row>
        <row r="233">
          <cell r="B233">
            <v>200.625</v>
          </cell>
          <cell r="C233">
            <v>35.37499999999995</v>
          </cell>
        </row>
        <row r="234">
          <cell r="B234">
            <v>200.65</v>
          </cell>
          <cell r="C234">
            <v>35.74999999999995</v>
          </cell>
        </row>
        <row r="235">
          <cell r="B235">
            <v>200.67500000000001</v>
          </cell>
          <cell r="C235">
            <v>36.12499999999995</v>
          </cell>
        </row>
        <row r="236">
          <cell r="B236">
            <v>200.7</v>
          </cell>
          <cell r="C236">
            <v>36.49999999999995</v>
          </cell>
        </row>
        <row r="237">
          <cell r="B237">
            <v>200.72499999999999</v>
          </cell>
          <cell r="C237">
            <v>36.87499999999995</v>
          </cell>
        </row>
        <row r="238">
          <cell r="B238">
            <v>200.75</v>
          </cell>
          <cell r="C238">
            <v>37.24999999999995</v>
          </cell>
        </row>
        <row r="239">
          <cell r="B239">
            <v>200.77500000000001</v>
          </cell>
          <cell r="C239">
            <v>37.62499999999995</v>
          </cell>
        </row>
        <row r="240">
          <cell r="B240">
            <v>200.8</v>
          </cell>
          <cell r="C240">
            <v>37.99999999999995</v>
          </cell>
        </row>
        <row r="241">
          <cell r="B241">
            <v>200.82499999999999</v>
          </cell>
          <cell r="C241">
            <v>38.37499999999995</v>
          </cell>
        </row>
        <row r="242">
          <cell r="B242">
            <v>200.85</v>
          </cell>
          <cell r="C242">
            <v>38.74999999999995</v>
          </cell>
        </row>
        <row r="243">
          <cell r="B243">
            <v>200.875</v>
          </cell>
          <cell r="C243">
            <v>39.12499999999995</v>
          </cell>
        </row>
        <row r="244">
          <cell r="B244">
            <v>200.9</v>
          </cell>
          <cell r="C244">
            <v>39.49999999999995</v>
          </cell>
        </row>
        <row r="245">
          <cell r="B245">
            <v>200.92500000000001</v>
          </cell>
          <cell r="C245">
            <v>39.87499999999995</v>
          </cell>
        </row>
        <row r="246">
          <cell r="B246">
            <v>200.95</v>
          </cell>
          <cell r="C246">
            <v>40.24999999999995</v>
          </cell>
        </row>
        <row r="247">
          <cell r="B247">
            <v>200.97499999999999</v>
          </cell>
          <cell r="C247">
            <v>40.62499999999995</v>
          </cell>
        </row>
        <row r="248">
          <cell r="B248">
            <v>201</v>
          </cell>
          <cell r="C248">
            <v>41</v>
          </cell>
        </row>
        <row r="249">
          <cell r="B249">
            <v>201.02500000000001</v>
          </cell>
          <cell r="C249">
            <v>41.375</v>
          </cell>
        </row>
        <row r="250">
          <cell r="B250">
            <v>201.05</v>
          </cell>
          <cell r="C250">
            <v>41.75</v>
          </cell>
        </row>
        <row r="251">
          <cell r="B251">
            <v>201.07499999999999</v>
          </cell>
          <cell r="C251">
            <v>42.125</v>
          </cell>
        </row>
        <row r="252">
          <cell r="B252">
            <v>201.1</v>
          </cell>
          <cell r="C252">
            <v>42.5</v>
          </cell>
        </row>
        <row r="253">
          <cell r="B253">
            <v>201.125</v>
          </cell>
          <cell r="C253">
            <v>42.875</v>
          </cell>
        </row>
        <row r="254">
          <cell r="B254">
            <v>201.15</v>
          </cell>
          <cell r="C254">
            <v>43.25</v>
          </cell>
        </row>
        <row r="255">
          <cell r="B255">
            <v>201.17500000000001</v>
          </cell>
          <cell r="C255">
            <v>43.625</v>
          </cell>
        </row>
        <row r="256">
          <cell r="B256">
            <v>201.2</v>
          </cell>
          <cell r="C256">
            <v>44</v>
          </cell>
        </row>
        <row r="257">
          <cell r="B257">
            <v>201.22499999999999</v>
          </cell>
          <cell r="C257">
            <v>44.375</v>
          </cell>
        </row>
        <row r="258">
          <cell r="B258">
            <v>201.25</v>
          </cell>
          <cell r="C258">
            <v>44.75</v>
          </cell>
        </row>
        <row r="259">
          <cell r="B259">
            <v>201.27500000000001</v>
          </cell>
          <cell r="C259">
            <v>45.125</v>
          </cell>
        </row>
        <row r="260">
          <cell r="B260">
            <v>201.3</v>
          </cell>
          <cell r="C260">
            <v>45.5</v>
          </cell>
        </row>
        <row r="261">
          <cell r="B261">
            <v>201.32499999999999</v>
          </cell>
          <cell r="C261">
            <v>45.875</v>
          </cell>
        </row>
        <row r="262">
          <cell r="B262">
            <v>201.35</v>
          </cell>
          <cell r="C262">
            <v>46.25</v>
          </cell>
        </row>
        <row r="263">
          <cell r="B263">
            <v>201.375</v>
          </cell>
          <cell r="C263">
            <v>46.625</v>
          </cell>
        </row>
        <row r="264">
          <cell r="B264">
            <v>201.4</v>
          </cell>
          <cell r="C264">
            <v>47</v>
          </cell>
        </row>
        <row r="265">
          <cell r="B265">
            <v>201.42500000000001</v>
          </cell>
          <cell r="C265">
            <v>47.375</v>
          </cell>
        </row>
        <row r="266">
          <cell r="B266">
            <v>201.45</v>
          </cell>
          <cell r="C266">
            <v>47.75</v>
          </cell>
        </row>
        <row r="267">
          <cell r="B267">
            <v>201.47499999999999</v>
          </cell>
          <cell r="C267">
            <v>48.125</v>
          </cell>
        </row>
        <row r="268">
          <cell r="B268">
            <v>201.5</v>
          </cell>
          <cell r="C268">
            <v>48.5</v>
          </cell>
        </row>
        <row r="269">
          <cell r="B269">
            <v>201.52500000000001</v>
          </cell>
          <cell r="C269">
            <v>48.924999999999997</v>
          </cell>
        </row>
        <row r="270">
          <cell r="B270">
            <v>201.55</v>
          </cell>
          <cell r="C270">
            <v>49.35</v>
          </cell>
        </row>
        <row r="271">
          <cell r="B271">
            <v>201.57499999999999</v>
          </cell>
          <cell r="C271">
            <v>49.774999999999999</v>
          </cell>
        </row>
        <row r="272">
          <cell r="B272">
            <v>201.6</v>
          </cell>
          <cell r="C272">
            <v>50.2</v>
          </cell>
        </row>
        <row r="273">
          <cell r="B273">
            <v>201.625</v>
          </cell>
          <cell r="C273">
            <v>50.625</v>
          </cell>
        </row>
        <row r="274">
          <cell r="B274">
            <v>201.65</v>
          </cell>
          <cell r="C274">
            <v>51.05</v>
          </cell>
        </row>
        <row r="275">
          <cell r="B275">
            <v>201.67500000000001</v>
          </cell>
          <cell r="C275">
            <v>51.475000000000001</v>
          </cell>
        </row>
        <row r="276">
          <cell r="B276">
            <v>201.7</v>
          </cell>
          <cell r="C276">
            <v>51.9</v>
          </cell>
        </row>
        <row r="277">
          <cell r="B277">
            <v>201.72499999999999</v>
          </cell>
          <cell r="C277">
            <v>52.325000000000003</v>
          </cell>
        </row>
        <row r="278">
          <cell r="B278">
            <v>201.75</v>
          </cell>
          <cell r="C278">
            <v>52.75</v>
          </cell>
        </row>
        <row r="279">
          <cell r="B279">
            <v>201.77500000000001</v>
          </cell>
          <cell r="C279">
            <v>53.174999999999997</v>
          </cell>
        </row>
        <row r="280">
          <cell r="B280">
            <v>201.8</v>
          </cell>
          <cell r="C280">
            <v>53.6</v>
          </cell>
        </row>
        <row r="281">
          <cell r="B281">
            <v>201.82499999999999</v>
          </cell>
          <cell r="C281">
            <v>54.024999999999999</v>
          </cell>
        </row>
        <row r="282">
          <cell r="B282">
            <v>201.85</v>
          </cell>
          <cell r="C282">
            <v>54.45</v>
          </cell>
        </row>
        <row r="283">
          <cell r="B283">
            <v>201.875</v>
          </cell>
          <cell r="C283">
            <v>54.875</v>
          </cell>
        </row>
        <row r="284">
          <cell r="B284">
            <v>201.9</v>
          </cell>
          <cell r="C284">
            <v>55.3</v>
          </cell>
        </row>
        <row r="285">
          <cell r="B285">
            <v>201.92500000000001</v>
          </cell>
          <cell r="C285">
            <v>55.725000000000001</v>
          </cell>
        </row>
        <row r="286">
          <cell r="B286">
            <v>201.95</v>
          </cell>
          <cell r="C286">
            <v>56.15</v>
          </cell>
        </row>
        <row r="287">
          <cell r="B287">
            <v>201.97499999999999</v>
          </cell>
          <cell r="C287">
            <v>56.575000000000003</v>
          </cell>
        </row>
        <row r="288">
          <cell r="B288">
            <v>202</v>
          </cell>
          <cell r="C288">
            <v>57</v>
          </cell>
        </row>
        <row r="289">
          <cell r="B289">
            <v>202.02500000000001</v>
          </cell>
          <cell r="C289">
            <v>57.475000000000001</v>
          </cell>
        </row>
        <row r="290">
          <cell r="B290">
            <v>202.05</v>
          </cell>
          <cell r="C290">
            <v>57.95</v>
          </cell>
        </row>
        <row r="291">
          <cell r="B291">
            <v>202.07499999999999</v>
          </cell>
          <cell r="C291">
            <v>58.424999999999997</v>
          </cell>
        </row>
        <row r="292">
          <cell r="B292">
            <v>202.1</v>
          </cell>
          <cell r="C292">
            <v>58.9</v>
          </cell>
        </row>
        <row r="293">
          <cell r="B293">
            <v>202.125</v>
          </cell>
          <cell r="C293">
            <v>59.375</v>
          </cell>
        </row>
        <row r="294">
          <cell r="B294">
            <v>202.15</v>
          </cell>
          <cell r="C294">
            <v>59.85</v>
          </cell>
        </row>
        <row r="295">
          <cell r="B295">
            <v>202.17500000000001</v>
          </cell>
          <cell r="C295">
            <v>60.325000000000003</v>
          </cell>
        </row>
        <row r="296">
          <cell r="B296">
            <v>202.2</v>
          </cell>
          <cell r="C296">
            <v>60.8</v>
          </cell>
        </row>
        <row r="297">
          <cell r="B297">
            <v>202.22499999999999</v>
          </cell>
          <cell r="C297">
            <v>61.274999999999999</v>
          </cell>
        </row>
        <row r="298">
          <cell r="B298">
            <v>202.25</v>
          </cell>
          <cell r="C298">
            <v>61.75</v>
          </cell>
        </row>
        <row r="299">
          <cell r="B299">
            <v>202.27500000000001</v>
          </cell>
          <cell r="C299">
            <v>62.225000000000001</v>
          </cell>
        </row>
        <row r="300">
          <cell r="B300">
            <v>202.3</v>
          </cell>
          <cell r="C300">
            <v>62.7</v>
          </cell>
        </row>
        <row r="301">
          <cell r="B301">
            <v>202.32499999999999</v>
          </cell>
          <cell r="C301">
            <v>63.174999999999997</v>
          </cell>
        </row>
        <row r="302">
          <cell r="B302">
            <v>202.35</v>
          </cell>
          <cell r="C302">
            <v>63.65</v>
          </cell>
        </row>
        <row r="303">
          <cell r="B303">
            <v>202.375</v>
          </cell>
          <cell r="C303">
            <v>64.125</v>
          </cell>
        </row>
        <row r="304">
          <cell r="B304">
            <v>202.4</v>
          </cell>
          <cell r="C304">
            <v>64.599999999999994</v>
          </cell>
        </row>
        <row r="305">
          <cell r="B305">
            <v>202.42500000000001</v>
          </cell>
          <cell r="C305">
            <v>65.075000000000003</v>
          </cell>
        </row>
        <row r="306">
          <cell r="B306">
            <v>202.45</v>
          </cell>
          <cell r="C306">
            <v>65.55</v>
          </cell>
        </row>
        <row r="307">
          <cell r="B307">
            <v>202.47499999999999</v>
          </cell>
          <cell r="C307">
            <v>66.025000000000006</v>
          </cell>
        </row>
        <row r="308">
          <cell r="B308">
            <v>202.5</v>
          </cell>
          <cell r="C308">
            <v>66.5</v>
          </cell>
        </row>
        <row r="309">
          <cell r="B309">
            <v>202.52500000000001</v>
          </cell>
          <cell r="C309">
            <v>67.099999999999994</v>
          </cell>
        </row>
        <row r="310">
          <cell r="B310">
            <v>202.55</v>
          </cell>
          <cell r="C310">
            <v>67.7</v>
          </cell>
        </row>
        <row r="311">
          <cell r="B311">
            <v>202.57499999999999</v>
          </cell>
          <cell r="C311">
            <v>68.3</v>
          </cell>
        </row>
        <row r="312">
          <cell r="B312">
            <v>202.6</v>
          </cell>
          <cell r="C312">
            <v>68.900000000000006</v>
          </cell>
        </row>
        <row r="313">
          <cell r="B313">
            <v>202.625</v>
          </cell>
          <cell r="C313">
            <v>69.5</v>
          </cell>
        </row>
        <row r="314">
          <cell r="B314">
            <v>202.65</v>
          </cell>
          <cell r="C314">
            <v>70.099999999999994</v>
          </cell>
        </row>
        <row r="315">
          <cell r="B315">
            <v>202.67500000000001</v>
          </cell>
          <cell r="C315">
            <v>70.7</v>
          </cell>
        </row>
        <row r="316">
          <cell r="B316">
            <v>202.7</v>
          </cell>
          <cell r="C316">
            <v>71.3</v>
          </cell>
        </row>
        <row r="317">
          <cell r="B317">
            <v>202.72499999999999</v>
          </cell>
          <cell r="C317">
            <v>71.900000000000006</v>
          </cell>
        </row>
        <row r="318">
          <cell r="B318">
            <v>202.75</v>
          </cell>
          <cell r="C318">
            <v>72.5</v>
          </cell>
        </row>
        <row r="319">
          <cell r="B319">
            <v>202.77500000000001</v>
          </cell>
          <cell r="C319">
            <v>73.099999999999994</v>
          </cell>
        </row>
        <row r="320">
          <cell r="B320">
            <v>202.8</v>
          </cell>
          <cell r="C320">
            <v>73.7</v>
          </cell>
        </row>
        <row r="321">
          <cell r="B321">
            <v>202.82499999999999</v>
          </cell>
          <cell r="C321">
            <v>74.3</v>
          </cell>
        </row>
        <row r="322">
          <cell r="B322">
            <v>202.85</v>
          </cell>
          <cell r="C322">
            <v>74.900000000000006</v>
          </cell>
        </row>
        <row r="323">
          <cell r="B323">
            <v>202.875</v>
          </cell>
          <cell r="C323">
            <v>75.5</v>
          </cell>
        </row>
        <row r="324">
          <cell r="B324">
            <v>202.9</v>
          </cell>
          <cell r="C324">
            <v>76.099999999999994</v>
          </cell>
        </row>
        <row r="325">
          <cell r="B325">
            <v>202.92500000000001</v>
          </cell>
          <cell r="C325">
            <v>76.7</v>
          </cell>
        </row>
        <row r="326">
          <cell r="B326">
            <v>202.95</v>
          </cell>
          <cell r="C326">
            <v>77.3</v>
          </cell>
        </row>
        <row r="327">
          <cell r="B327">
            <v>202.97499999999999</v>
          </cell>
          <cell r="C327">
            <v>77.900000000000006</v>
          </cell>
        </row>
        <row r="328">
          <cell r="B328">
            <v>203</v>
          </cell>
          <cell r="C328">
            <v>78.5</v>
          </cell>
        </row>
        <row r="329">
          <cell r="B329">
            <v>203.02500000000001</v>
          </cell>
          <cell r="C329">
            <v>79.075000000000003</v>
          </cell>
        </row>
        <row r="330">
          <cell r="B330">
            <v>203.05</v>
          </cell>
          <cell r="C330">
            <v>79.650000000000006</v>
          </cell>
        </row>
        <row r="331">
          <cell r="B331">
            <v>203.07499999999999</v>
          </cell>
          <cell r="C331">
            <v>80.224999999999994</v>
          </cell>
        </row>
        <row r="332">
          <cell r="B332">
            <v>203.1</v>
          </cell>
          <cell r="C332">
            <v>80.8</v>
          </cell>
        </row>
        <row r="333">
          <cell r="B333">
            <v>203.125</v>
          </cell>
          <cell r="C333">
            <v>81.375</v>
          </cell>
        </row>
        <row r="334">
          <cell r="B334">
            <v>203.15</v>
          </cell>
          <cell r="C334">
            <v>81.95</v>
          </cell>
        </row>
        <row r="335">
          <cell r="B335">
            <v>203.17500000000001</v>
          </cell>
          <cell r="C335">
            <v>82.525000000000006</v>
          </cell>
        </row>
        <row r="336">
          <cell r="B336">
            <v>203.2</v>
          </cell>
          <cell r="C336">
            <v>83.1</v>
          </cell>
        </row>
        <row r="337">
          <cell r="B337">
            <v>203.22499999999999</v>
          </cell>
          <cell r="C337">
            <v>83.674999999999997</v>
          </cell>
        </row>
        <row r="338">
          <cell r="B338">
            <v>203.25</v>
          </cell>
          <cell r="C338">
            <v>84.25</v>
          </cell>
        </row>
        <row r="339">
          <cell r="B339">
            <v>203.27500000000001</v>
          </cell>
          <cell r="C339">
            <v>84.825000000000003</v>
          </cell>
        </row>
        <row r="340">
          <cell r="B340">
            <v>203.3</v>
          </cell>
          <cell r="C340">
            <v>85.4</v>
          </cell>
        </row>
        <row r="341">
          <cell r="B341">
            <v>203.32499999999999</v>
          </cell>
          <cell r="C341">
            <v>85.974999999999994</v>
          </cell>
        </row>
        <row r="342">
          <cell r="B342">
            <v>203.35</v>
          </cell>
          <cell r="C342">
            <v>86.55</v>
          </cell>
        </row>
        <row r="343">
          <cell r="B343">
            <v>203.375</v>
          </cell>
          <cell r="C343">
            <v>87.125</v>
          </cell>
        </row>
        <row r="344">
          <cell r="B344">
            <v>203.4</v>
          </cell>
          <cell r="C344">
            <v>87.7</v>
          </cell>
        </row>
        <row r="345">
          <cell r="B345">
            <v>203.42500000000001</v>
          </cell>
          <cell r="C345">
            <v>88.275000000000006</v>
          </cell>
        </row>
        <row r="346">
          <cell r="B346">
            <v>203.45</v>
          </cell>
          <cell r="C346">
            <v>88.85</v>
          </cell>
        </row>
        <row r="347">
          <cell r="B347">
            <v>203.47499999999999</v>
          </cell>
          <cell r="C347">
            <v>89.424999999999997</v>
          </cell>
        </row>
        <row r="348">
          <cell r="B348">
            <v>203.5</v>
          </cell>
          <cell r="C348">
            <v>90</v>
          </cell>
        </row>
        <row r="349">
          <cell r="B349">
            <v>203.52500000000001</v>
          </cell>
          <cell r="C349">
            <v>90.8</v>
          </cell>
        </row>
        <row r="350">
          <cell r="B350">
            <v>203.55</v>
          </cell>
          <cell r="C350">
            <v>91.6</v>
          </cell>
        </row>
        <row r="351">
          <cell r="B351">
            <v>203.57499999999999</v>
          </cell>
          <cell r="C351">
            <v>92.4</v>
          </cell>
        </row>
        <row r="352">
          <cell r="B352">
            <v>203.6</v>
          </cell>
          <cell r="C352">
            <v>93.2</v>
          </cell>
        </row>
        <row r="353">
          <cell r="B353">
            <v>203.625</v>
          </cell>
          <cell r="C353">
            <v>94</v>
          </cell>
        </row>
        <row r="354">
          <cell r="B354">
            <v>203.65</v>
          </cell>
          <cell r="C354">
            <v>94.8</v>
          </cell>
        </row>
        <row r="355">
          <cell r="B355">
            <v>203.67500000000001</v>
          </cell>
          <cell r="C355">
            <v>95.6</v>
          </cell>
        </row>
        <row r="356">
          <cell r="B356">
            <v>203.7</v>
          </cell>
          <cell r="C356">
            <v>96.4</v>
          </cell>
        </row>
        <row r="357">
          <cell r="B357">
            <v>203.72499999999999</v>
          </cell>
          <cell r="C357">
            <v>97.2</v>
          </cell>
        </row>
        <row r="358">
          <cell r="B358">
            <v>203.75</v>
          </cell>
          <cell r="C358">
            <v>98</v>
          </cell>
        </row>
        <row r="359">
          <cell r="B359">
            <v>203.77500000000001</v>
          </cell>
          <cell r="C359">
            <v>98.8</v>
          </cell>
        </row>
        <row r="360">
          <cell r="B360">
            <v>203.8</v>
          </cell>
          <cell r="C360">
            <v>99.6</v>
          </cell>
        </row>
        <row r="361">
          <cell r="B361">
            <v>203.82499999999999</v>
          </cell>
          <cell r="C361">
            <v>100.4</v>
          </cell>
        </row>
        <row r="362">
          <cell r="B362">
            <v>203.85</v>
          </cell>
          <cell r="C362">
            <v>101.2</v>
          </cell>
        </row>
        <row r="363">
          <cell r="B363">
            <v>203.875</v>
          </cell>
          <cell r="C363">
            <v>102</v>
          </cell>
        </row>
        <row r="364">
          <cell r="B364">
            <v>203.9</v>
          </cell>
          <cell r="C364">
            <v>102.8</v>
          </cell>
        </row>
        <row r="365">
          <cell r="B365">
            <v>203.92500000000001</v>
          </cell>
          <cell r="C365">
            <v>103.6</v>
          </cell>
        </row>
        <row r="366">
          <cell r="B366">
            <v>203.95</v>
          </cell>
          <cell r="C366">
            <v>104.4</v>
          </cell>
        </row>
        <row r="367">
          <cell r="B367">
            <v>203.97499999999999</v>
          </cell>
          <cell r="C367">
            <v>105.2</v>
          </cell>
        </row>
        <row r="368">
          <cell r="B368">
            <v>204</v>
          </cell>
          <cell r="C368">
            <v>106</v>
          </cell>
        </row>
        <row r="369">
          <cell r="B369">
            <v>204.02500000000001</v>
          </cell>
          <cell r="C369">
            <v>106.825</v>
          </cell>
        </row>
        <row r="370">
          <cell r="B370">
            <v>204.05</v>
          </cell>
          <cell r="C370">
            <v>107.65</v>
          </cell>
        </row>
        <row r="371">
          <cell r="B371">
            <v>204.07499999999999</v>
          </cell>
          <cell r="C371">
            <v>108.47499999999999</v>
          </cell>
        </row>
        <row r="372">
          <cell r="B372">
            <v>204.1</v>
          </cell>
          <cell r="C372">
            <v>109.3</v>
          </cell>
        </row>
        <row r="373">
          <cell r="B373">
            <v>204.125</v>
          </cell>
          <cell r="C373">
            <v>110.125</v>
          </cell>
        </row>
        <row r="374">
          <cell r="B374">
            <v>204.15</v>
          </cell>
          <cell r="C374">
            <v>110.95</v>
          </cell>
        </row>
        <row r="375">
          <cell r="B375">
            <v>204.17500000000001</v>
          </cell>
          <cell r="C375">
            <v>111.77500000000001</v>
          </cell>
        </row>
        <row r="376">
          <cell r="B376">
            <v>204.2</v>
          </cell>
          <cell r="C376">
            <v>112.6</v>
          </cell>
        </row>
        <row r="377">
          <cell r="B377">
            <v>204.22499999999999</v>
          </cell>
          <cell r="C377">
            <v>113.425</v>
          </cell>
        </row>
        <row r="378">
          <cell r="B378">
            <v>204.25</v>
          </cell>
          <cell r="C378">
            <v>114.25</v>
          </cell>
        </row>
        <row r="379">
          <cell r="B379">
            <v>204.27500000000001</v>
          </cell>
          <cell r="C379">
            <v>115.075</v>
          </cell>
        </row>
        <row r="380">
          <cell r="B380">
            <v>204.3</v>
          </cell>
          <cell r="C380">
            <v>115.9</v>
          </cell>
        </row>
        <row r="381">
          <cell r="B381">
            <v>204.32499999999999</v>
          </cell>
          <cell r="C381">
            <v>116.72499999999999</v>
          </cell>
        </row>
        <row r="382">
          <cell r="B382">
            <v>204.35</v>
          </cell>
          <cell r="C382">
            <v>117.55</v>
          </cell>
        </row>
        <row r="383">
          <cell r="B383">
            <v>204.375</v>
          </cell>
          <cell r="C383">
            <v>118.375</v>
          </cell>
        </row>
        <row r="384">
          <cell r="B384">
            <v>204.4</v>
          </cell>
          <cell r="C384">
            <v>119.2</v>
          </cell>
        </row>
        <row r="385">
          <cell r="B385">
            <v>204.42500000000001</v>
          </cell>
          <cell r="C385">
            <v>120.02500000000001</v>
          </cell>
        </row>
        <row r="386">
          <cell r="B386">
            <v>204.45</v>
          </cell>
          <cell r="C386">
            <v>120.85</v>
          </cell>
        </row>
        <row r="387">
          <cell r="B387">
            <v>204.47499999999999</v>
          </cell>
          <cell r="C387">
            <v>121.675</v>
          </cell>
        </row>
        <row r="388">
          <cell r="B388">
            <v>204.5</v>
          </cell>
          <cell r="C388">
            <v>122.5</v>
          </cell>
        </row>
        <row r="389">
          <cell r="B389">
            <v>204.52500000000001</v>
          </cell>
          <cell r="C389">
            <v>123.375</v>
          </cell>
        </row>
        <row r="390">
          <cell r="B390">
            <v>204.55</v>
          </cell>
          <cell r="C390">
            <v>124.25</v>
          </cell>
        </row>
        <row r="391">
          <cell r="B391">
            <v>204.57499999999999</v>
          </cell>
          <cell r="C391">
            <v>125.125</v>
          </cell>
        </row>
        <row r="392">
          <cell r="B392">
            <v>204.6</v>
          </cell>
          <cell r="C392">
            <v>126</v>
          </cell>
        </row>
        <row r="393">
          <cell r="B393">
            <v>204.625</v>
          </cell>
          <cell r="C393">
            <v>126.875</v>
          </cell>
        </row>
        <row r="394">
          <cell r="B394">
            <v>204.65</v>
          </cell>
          <cell r="C394">
            <v>127.75</v>
          </cell>
        </row>
        <row r="395">
          <cell r="B395">
            <v>204.67500000000001</v>
          </cell>
          <cell r="C395">
            <v>128.625</v>
          </cell>
        </row>
        <row r="396">
          <cell r="B396">
            <v>204.7</v>
          </cell>
          <cell r="C396">
            <v>129.5</v>
          </cell>
        </row>
        <row r="397">
          <cell r="B397">
            <v>204.72499999999999</v>
          </cell>
          <cell r="C397">
            <v>130.375</v>
          </cell>
        </row>
        <row r="398">
          <cell r="B398">
            <v>204.75</v>
          </cell>
          <cell r="C398">
            <v>131.25</v>
          </cell>
        </row>
        <row r="399">
          <cell r="B399">
            <v>204.77500000000001</v>
          </cell>
          <cell r="C399">
            <v>132.125</v>
          </cell>
        </row>
        <row r="400">
          <cell r="B400">
            <v>204.8</v>
          </cell>
          <cell r="C400">
            <v>133</v>
          </cell>
        </row>
        <row r="401">
          <cell r="B401">
            <v>204.82499999999999</v>
          </cell>
          <cell r="C401">
            <v>133.875</v>
          </cell>
        </row>
        <row r="402">
          <cell r="B402">
            <v>204.85</v>
          </cell>
          <cell r="C402">
            <v>134.75</v>
          </cell>
        </row>
        <row r="403">
          <cell r="B403">
            <v>204.875</v>
          </cell>
          <cell r="C403">
            <v>135.625</v>
          </cell>
        </row>
        <row r="404">
          <cell r="B404">
            <v>204.9</v>
          </cell>
          <cell r="C404">
            <v>136.5</v>
          </cell>
        </row>
        <row r="405">
          <cell r="B405">
            <v>204.92500000000001</v>
          </cell>
          <cell r="C405">
            <v>137.375</v>
          </cell>
        </row>
        <row r="406">
          <cell r="B406">
            <v>204.95</v>
          </cell>
          <cell r="C406">
            <v>138.25</v>
          </cell>
        </row>
        <row r="407">
          <cell r="B407">
            <v>204.97499999999999</v>
          </cell>
          <cell r="C407">
            <v>139.125</v>
          </cell>
        </row>
        <row r="408">
          <cell r="B408">
            <v>205</v>
          </cell>
          <cell r="C408">
            <v>140</v>
          </cell>
        </row>
        <row r="409">
          <cell r="B409">
            <v>205.02500000000001</v>
          </cell>
          <cell r="C409">
            <v>141</v>
          </cell>
        </row>
        <row r="410">
          <cell r="B410">
            <v>205.05</v>
          </cell>
          <cell r="C410">
            <v>142</v>
          </cell>
        </row>
        <row r="411">
          <cell r="B411">
            <v>205.07499999999999</v>
          </cell>
          <cell r="C411">
            <v>143</v>
          </cell>
        </row>
        <row r="412">
          <cell r="B412">
            <v>205.1</v>
          </cell>
          <cell r="C412">
            <v>144</v>
          </cell>
        </row>
        <row r="413">
          <cell r="B413">
            <v>205.125</v>
          </cell>
          <cell r="C413">
            <v>145</v>
          </cell>
        </row>
        <row r="414">
          <cell r="B414">
            <v>205.15</v>
          </cell>
          <cell r="C414">
            <v>146</v>
          </cell>
        </row>
        <row r="415">
          <cell r="B415">
            <v>205.17500000000001</v>
          </cell>
          <cell r="C415">
            <v>147</v>
          </cell>
        </row>
        <row r="416">
          <cell r="B416">
            <v>205.2</v>
          </cell>
          <cell r="C416">
            <v>148</v>
          </cell>
        </row>
        <row r="417">
          <cell r="B417">
            <v>205.22499999999999</v>
          </cell>
          <cell r="C417">
            <v>149</v>
          </cell>
        </row>
        <row r="418">
          <cell r="B418">
            <v>205.25</v>
          </cell>
          <cell r="C418">
            <v>150</v>
          </cell>
        </row>
        <row r="419">
          <cell r="B419">
            <v>205.27500000000001</v>
          </cell>
          <cell r="C419">
            <v>151</v>
          </cell>
        </row>
        <row r="420">
          <cell r="B420">
            <v>205.3</v>
          </cell>
          <cell r="C420">
            <v>152</v>
          </cell>
        </row>
        <row r="421">
          <cell r="B421">
            <v>205.32499999999999</v>
          </cell>
          <cell r="C421">
            <v>153</v>
          </cell>
        </row>
        <row r="422">
          <cell r="B422">
            <v>205.35</v>
          </cell>
          <cell r="C422">
            <v>154</v>
          </cell>
        </row>
        <row r="423">
          <cell r="B423">
            <v>205.375</v>
          </cell>
          <cell r="C423">
            <v>155</v>
          </cell>
        </row>
        <row r="424">
          <cell r="B424">
            <v>205.4</v>
          </cell>
          <cell r="C424">
            <v>156</v>
          </cell>
        </row>
        <row r="425">
          <cell r="B425">
            <v>205.42500000000001</v>
          </cell>
          <cell r="C425">
            <v>157</v>
          </cell>
        </row>
        <row r="426">
          <cell r="B426">
            <v>205.45</v>
          </cell>
          <cell r="C426">
            <v>158</v>
          </cell>
        </row>
        <row r="427">
          <cell r="B427">
            <v>205.47499999999999</v>
          </cell>
          <cell r="C427">
            <v>159</v>
          </cell>
        </row>
        <row r="428">
          <cell r="B428">
            <v>205.5</v>
          </cell>
          <cell r="C428">
            <v>160</v>
          </cell>
        </row>
        <row r="429">
          <cell r="B429">
            <v>205.52500000000001</v>
          </cell>
          <cell r="C429">
            <v>161</v>
          </cell>
        </row>
        <row r="430">
          <cell r="B430">
            <v>205.55</v>
          </cell>
          <cell r="C430">
            <v>162</v>
          </cell>
        </row>
        <row r="431">
          <cell r="B431">
            <v>205.57499999999999</v>
          </cell>
          <cell r="C431">
            <v>163</v>
          </cell>
        </row>
        <row r="432">
          <cell r="B432">
            <v>205.6</v>
          </cell>
          <cell r="C432">
            <v>164</v>
          </cell>
        </row>
        <row r="433">
          <cell r="B433">
            <v>205.625</v>
          </cell>
          <cell r="C433">
            <v>165</v>
          </cell>
        </row>
        <row r="434">
          <cell r="B434">
            <v>205.65</v>
          </cell>
          <cell r="C434">
            <v>166</v>
          </cell>
        </row>
        <row r="435">
          <cell r="B435">
            <v>205.67500000000001</v>
          </cell>
          <cell r="C435">
            <v>167</v>
          </cell>
        </row>
        <row r="436">
          <cell r="B436">
            <v>205.7</v>
          </cell>
          <cell r="C436">
            <v>168</v>
          </cell>
        </row>
        <row r="437">
          <cell r="B437">
            <v>205.72499999999999</v>
          </cell>
          <cell r="C437">
            <v>169</v>
          </cell>
        </row>
        <row r="438">
          <cell r="B438">
            <v>205.75</v>
          </cell>
          <cell r="C438">
            <v>170</v>
          </cell>
        </row>
        <row r="439">
          <cell r="B439">
            <v>205.77500000000001</v>
          </cell>
          <cell r="C439">
            <v>171</v>
          </cell>
        </row>
        <row r="440">
          <cell r="B440">
            <v>205.8</v>
          </cell>
          <cell r="C440">
            <v>172</v>
          </cell>
        </row>
        <row r="441">
          <cell r="B441">
            <v>205.82499999999999</v>
          </cell>
          <cell r="C441">
            <v>173</v>
          </cell>
        </row>
        <row r="442">
          <cell r="B442">
            <v>205.85</v>
          </cell>
          <cell r="C442">
            <v>174</v>
          </cell>
        </row>
        <row r="443">
          <cell r="B443">
            <v>205.875</v>
          </cell>
          <cell r="C443">
            <v>175</v>
          </cell>
        </row>
        <row r="444">
          <cell r="B444">
            <v>205.9</v>
          </cell>
          <cell r="C444">
            <v>176</v>
          </cell>
        </row>
        <row r="445">
          <cell r="B445">
            <v>205.92500000000001</v>
          </cell>
          <cell r="C445">
            <v>177</v>
          </cell>
        </row>
        <row r="446">
          <cell r="B446">
            <v>205.95</v>
          </cell>
          <cell r="C446">
            <v>178</v>
          </cell>
        </row>
        <row r="447">
          <cell r="B447">
            <v>205.97499999999999</v>
          </cell>
          <cell r="C447">
            <v>179</v>
          </cell>
        </row>
        <row r="448">
          <cell r="B448">
            <v>206</v>
          </cell>
          <cell r="C448">
            <v>180</v>
          </cell>
        </row>
        <row r="449">
          <cell r="B449">
            <v>206.02500000000001</v>
          </cell>
          <cell r="C449">
            <v>181.15</v>
          </cell>
        </row>
        <row r="450">
          <cell r="B450">
            <v>206.05</v>
          </cell>
          <cell r="C450">
            <v>182.3</v>
          </cell>
        </row>
        <row r="451">
          <cell r="B451">
            <v>206.07499999999999</v>
          </cell>
          <cell r="C451">
            <v>183.45</v>
          </cell>
        </row>
        <row r="452">
          <cell r="B452">
            <v>206.1</v>
          </cell>
          <cell r="C452">
            <v>184.6</v>
          </cell>
        </row>
        <row r="453">
          <cell r="B453">
            <v>206.125</v>
          </cell>
          <cell r="C453">
            <v>185.75</v>
          </cell>
        </row>
        <row r="454">
          <cell r="B454">
            <v>206.15</v>
          </cell>
          <cell r="C454">
            <v>186.9</v>
          </cell>
        </row>
        <row r="455">
          <cell r="B455">
            <v>206.17500000000001</v>
          </cell>
          <cell r="C455">
            <v>188.05</v>
          </cell>
        </row>
        <row r="456">
          <cell r="B456">
            <v>206.2</v>
          </cell>
          <cell r="C456">
            <v>189.2</v>
          </cell>
        </row>
        <row r="457">
          <cell r="B457">
            <v>206.22499999999999</v>
          </cell>
          <cell r="C457">
            <v>190.35</v>
          </cell>
        </row>
        <row r="458">
          <cell r="B458">
            <v>206.25</v>
          </cell>
          <cell r="C458">
            <v>191.5</v>
          </cell>
        </row>
        <row r="459">
          <cell r="B459">
            <v>206.27500000000001</v>
          </cell>
          <cell r="C459">
            <v>192.65</v>
          </cell>
        </row>
        <row r="460">
          <cell r="B460">
            <v>206.3</v>
          </cell>
          <cell r="C460">
            <v>193.8</v>
          </cell>
        </row>
        <row r="461">
          <cell r="B461">
            <v>206.32499999999999</v>
          </cell>
          <cell r="C461">
            <v>194.95</v>
          </cell>
        </row>
        <row r="462">
          <cell r="B462">
            <v>206.35</v>
          </cell>
          <cell r="C462">
            <v>196.1</v>
          </cell>
        </row>
        <row r="463">
          <cell r="B463">
            <v>206.375</v>
          </cell>
          <cell r="C463">
            <v>197.25</v>
          </cell>
        </row>
        <row r="464">
          <cell r="B464">
            <v>206.4</v>
          </cell>
          <cell r="C464">
            <v>198.4</v>
          </cell>
        </row>
        <row r="465">
          <cell r="B465">
            <v>206.42500000000001</v>
          </cell>
          <cell r="C465">
            <v>199.55</v>
          </cell>
        </row>
        <row r="466">
          <cell r="B466">
            <v>206.45</v>
          </cell>
          <cell r="C466">
            <v>200.7</v>
          </cell>
        </row>
        <row r="467">
          <cell r="B467">
            <v>206.47499999999999</v>
          </cell>
          <cell r="C467">
            <v>201.85</v>
          </cell>
        </row>
        <row r="468">
          <cell r="B468">
            <v>206.5</v>
          </cell>
          <cell r="C468">
            <v>203</v>
          </cell>
        </row>
        <row r="469">
          <cell r="B469">
            <v>206.52500000000001</v>
          </cell>
          <cell r="C469">
            <v>204.17500000000001</v>
          </cell>
        </row>
        <row r="470">
          <cell r="B470">
            <v>206.55</v>
          </cell>
          <cell r="C470">
            <v>205.35</v>
          </cell>
        </row>
        <row r="471">
          <cell r="B471">
            <v>206.57499999999999</v>
          </cell>
          <cell r="C471">
            <v>206.52500000000001</v>
          </cell>
        </row>
        <row r="472">
          <cell r="B472">
            <v>206.6</v>
          </cell>
          <cell r="C472">
            <v>207.7</v>
          </cell>
        </row>
        <row r="473">
          <cell r="B473">
            <v>206.625</v>
          </cell>
          <cell r="C473">
            <v>208.875</v>
          </cell>
        </row>
        <row r="474">
          <cell r="B474">
            <v>206.65</v>
          </cell>
          <cell r="C474">
            <v>210.05</v>
          </cell>
        </row>
        <row r="475">
          <cell r="B475">
            <v>206.67500000000001</v>
          </cell>
          <cell r="C475">
            <v>211.22499999999999</v>
          </cell>
        </row>
        <row r="476">
          <cell r="B476">
            <v>206.7</v>
          </cell>
          <cell r="C476">
            <v>212.4</v>
          </cell>
        </row>
        <row r="477">
          <cell r="B477">
            <v>206.72499999999999</v>
          </cell>
          <cell r="C477">
            <v>213.57499999999999</v>
          </cell>
        </row>
        <row r="478">
          <cell r="B478">
            <v>206.75</v>
          </cell>
          <cell r="C478">
            <v>214.75</v>
          </cell>
        </row>
        <row r="479">
          <cell r="B479">
            <v>206.77500000000001</v>
          </cell>
          <cell r="C479">
            <v>215.92500000000001</v>
          </cell>
        </row>
        <row r="480">
          <cell r="B480">
            <v>206.8</v>
          </cell>
          <cell r="C480">
            <v>217.1</v>
          </cell>
        </row>
        <row r="481">
          <cell r="B481">
            <v>206.82499999999999</v>
          </cell>
          <cell r="C481">
            <v>218.27500000000001</v>
          </cell>
        </row>
        <row r="482">
          <cell r="B482">
            <v>206.85</v>
          </cell>
          <cell r="C482">
            <v>219.45</v>
          </cell>
        </row>
        <row r="483">
          <cell r="B483">
            <v>206.875</v>
          </cell>
          <cell r="C483">
            <v>220.625</v>
          </cell>
        </row>
        <row r="484">
          <cell r="B484">
            <v>206.9</v>
          </cell>
          <cell r="C484">
            <v>221.8</v>
          </cell>
        </row>
        <row r="485">
          <cell r="B485">
            <v>206.92500000000001</v>
          </cell>
          <cell r="C485">
            <v>222.97499999999999</v>
          </cell>
        </row>
        <row r="486">
          <cell r="B486">
            <v>206.95</v>
          </cell>
          <cell r="C486">
            <v>224.15</v>
          </cell>
        </row>
        <row r="487">
          <cell r="B487">
            <v>206.97499999999999</v>
          </cell>
          <cell r="C487">
            <v>225.32499999999999</v>
          </cell>
        </row>
        <row r="488">
          <cell r="B488">
            <v>207</v>
          </cell>
          <cell r="C488">
            <v>226.5</v>
          </cell>
        </row>
        <row r="489">
          <cell r="B489">
            <v>207.02500000000001</v>
          </cell>
          <cell r="C489">
            <v>227.8</v>
          </cell>
        </row>
        <row r="490">
          <cell r="B490">
            <v>207.05</v>
          </cell>
          <cell r="C490">
            <v>229.1</v>
          </cell>
        </row>
        <row r="491">
          <cell r="B491">
            <v>207.07499999999999</v>
          </cell>
          <cell r="C491">
            <v>230.4</v>
          </cell>
        </row>
        <row r="492">
          <cell r="B492">
            <v>207.1</v>
          </cell>
          <cell r="C492">
            <v>231.7</v>
          </cell>
        </row>
        <row r="493">
          <cell r="B493">
            <v>207.125</v>
          </cell>
          <cell r="C493">
            <v>233</v>
          </cell>
        </row>
        <row r="494">
          <cell r="B494">
            <v>207.15</v>
          </cell>
          <cell r="C494">
            <v>234.3</v>
          </cell>
        </row>
        <row r="495">
          <cell r="B495">
            <v>207.17500000000001</v>
          </cell>
          <cell r="C495">
            <v>235.6</v>
          </cell>
        </row>
        <row r="496">
          <cell r="B496">
            <v>207.2</v>
          </cell>
          <cell r="C496">
            <v>236.9</v>
          </cell>
        </row>
        <row r="497">
          <cell r="B497">
            <v>207.22499999999999</v>
          </cell>
          <cell r="C497">
            <v>238.2</v>
          </cell>
        </row>
        <row r="498">
          <cell r="B498">
            <v>207.25</v>
          </cell>
          <cell r="C498">
            <v>239.5</v>
          </cell>
        </row>
        <row r="499">
          <cell r="B499">
            <v>207.27500000000001</v>
          </cell>
          <cell r="C499">
            <v>240.8</v>
          </cell>
        </row>
        <row r="500">
          <cell r="B500">
            <v>207.3</v>
          </cell>
          <cell r="C500">
            <v>242.1</v>
          </cell>
        </row>
        <row r="501">
          <cell r="B501">
            <v>207.32499999999999</v>
          </cell>
          <cell r="C501">
            <v>243.4</v>
          </cell>
        </row>
        <row r="502">
          <cell r="B502">
            <v>207.35</v>
          </cell>
          <cell r="C502">
            <v>244.7</v>
          </cell>
        </row>
        <row r="503">
          <cell r="B503">
            <v>207.375</v>
          </cell>
          <cell r="C503">
            <v>246</v>
          </cell>
        </row>
        <row r="504">
          <cell r="B504">
            <v>207.4</v>
          </cell>
          <cell r="C504">
            <v>247.3</v>
          </cell>
        </row>
        <row r="505">
          <cell r="B505">
            <v>207.42500000000001</v>
          </cell>
          <cell r="C505">
            <v>248.6</v>
          </cell>
        </row>
        <row r="506">
          <cell r="B506">
            <v>207.45</v>
          </cell>
          <cell r="C506">
            <v>249.9</v>
          </cell>
        </row>
        <row r="507">
          <cell r="B507">
            <v>207.47499999999999</v>
          </cell>
          <cell r="C507">
            <v>251.2</v>
          </cell>
        </row>
        <row r="508">
          <cell r="B508">
            <v>207.5</v>
          </cell>
          <cell r="C508">
            <v>252.5</v>
          </cell>
        </row>
        <row r="509">
          <cell r="B509">
            <v>207.52500000000001</v>
          </cell>
          <cell r="C509">
            <v>253.92500000000001</v>
          </cell>
        </row>
        <row r="510">
          <cell r="B510">
            <v>207.55</v>
          </cell>
          <cell r="C510">
            <v>255.35</v>
          </cell>
        </row>
        <row r="511">
          <cell r="B511">
            <v>207.57499999999999</v>
          </cell>
          <cell r="C511">
            <v>256.77499999999998</v>
          </cell>
        </row>
        <row r="512">
          <cell r="B512">
            <v>207.6</v>
          </cell>
          <cell r="C512">
            <v>258.2</v>
          </cell>
        </row>
        <row r="513">
          <cell r="B513">
            <v>207.625</v>
          </cell>
          <cell r="C513">
            <v>259.625</v>
          </cell>
        </row>
        <row r="514">
          <cell r="B514">
            <v>207.65</v>
          </cell>
          <cell r="C514">
            <v>261.05</v>
          </cell>
        </row>
        <row r="515">
          <cell r="B515">
            <v>207.67500000000001</v>
          </cell>
          <cell r="C515">
            <v>262.47500000000002</v>
          </cell>
        </row>
        <row r="516">
          <cell r="B516">
            <v>207.7</v>
          </cell>
          <cell r="C516">
            <v>263.89999999999998</v>
          </cell>
        </row>
        <row r="517">
          <cell r="B517">
            <v>207.72499999999999</v>
          </cell>
          <cell r="C517">
            <v>265.32499999999999</v>
          </cell>
        </row>
        <row r="518">
          <cell r="B518">
            <v>207.75</v>
          </cell>
          <cell r="C518">
            <v>266.75</v>
          </cell>
        </row>
        <row r="519">
          <cell r="B519">
            <v>207.77500000000001</v>
          </cell>
          <cell r="C519">
            <v>268.17500000000001</v>
          </cell>
        </row>
        <row r="520">
          <cell r="B520">
            <v>207.8</v>
          </cell>
          <cell r="C520">
            <v>269.60000000000002</v>
          </cell>
        </row>
        <row r="521">
          <cell r="B521">
            <v>207.82499999999999</v>
          </cell>
          <cell r="C521">
            <v>271.02499999999998</v>
          </cell>
        </row>
        <row r="522">
          <cell r="B522">
            <v>207.85</v>
          </cell>
          <cell r="C522">
            <v>272.45</v>
          </cell>
        </row>
        <row r="523">
          <cell r="B523">
            <v>207.875</v>
          </cell>
          <cell r="C523">
            <v>273.875</v>
          </cell>
        </row>
        <row r="524">
          <cell r="B524">
            <v>207.9</v>
          </cell>
          <cell r="C524">
            <v>275.3</v>
          </cell>
        </row>
        <row r="525">
          <cell r="B525">
            <v>207.92500000000001</v>
          </cell>
          <cell r="C525">
            <v>276.72500000000002</v>
          </cell>
        </row>
        <row r="526">
          <cell r="B526">
            <v>207.95</v>
          </cell>
          <cell r="C526">
            <v>278.14999999999998</v>
          </cell>
        </row>
        <row r="527">
          <cell r="B527">
            <v>207.97499999999999</v>
          </cell>
          <cell r="C527">
            <v>279.57499999999999</v>
          </cell>
        </row>
        <row r="528">
          <cell r="B528">
            <v>208</v>
          </cell>
          <cell r="C528">
            <v>281</v>
          </cell>
        </row>
      </sheetData>
      <sheetData sheetId="1" refreshError="1"/>
      <sheetData sheetId="2" refreshError="1"/>
      <sheetData sheetId="3" refreshError="1"/>
      <sheetData sheetId="4" refreshError="1"/>
      <sheetData sheetId="5"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Summary"/>
      <sheetName val="BHUSAWAL"/>
      <sheetName val="F1(Bhu)"/>
      <sheetName val="F2.1(Bhu)"/>
      <sheetName val="F2.2(Bhu)"/>
      <sheetName val="F2.3(Bhu)"/>
      <sheetName val="F2.6(Bhu)"/>
      <sheetName val="F3(Bhu)"/>
      <sheetName val="F3.1(Bhu)"/>
      <sheetName val="F3.2(Bhu)"/>
      <sheetName val="F3.3(Bhu)"/>
      <sheetName val="F4(Bhu)"/>
      <sheetName val="F5(Bhu)"/>
      <sheetName val="F5.1(Bhu)"/>
      <sheetName val="F5.2(Bhu)"/>
      <sheetName val="F5.3(Bhu)"/>
      <sheetName val="F5.4(Bhu)"/>
      <sheetName val="F6(Bhu)"/>
      <sheetName val="F11(Bhu)"/>
      <sheetName val="F12(Bhu)"/>
      <sheetName val="Chandrapur"/>
      <sheetName val="F1(Cha)"/>
      <sheetName val="F2.1(Cha)"/>
      <sheetName val="F2.2(Cha)"/>
      <sheetName val="F2.3(Cha)"/>
      <sheetName val="F2.6(Cha)"/>
      <sheetName val="F3(Cha)"/>
      <sheetName val="F3.1(Cha)"/>
      <sheetName val="F3.2(Cha)"/>
      <sheetName val="F3.3(Cha)"/>
      <sheetName val="F4(Cha)"/>
      <sheetName val="F5(Cha)"/>
      <sheetName val="F5.1(Cha)"/>
      <sheetName val="F5.2(Cha)"/>
      <sheetName val="F5.3(Cha)"/>
      <sheetName val="F5.4(Cha)"/>
      <sheetName val="F6(Cha)"/>
      <sheetName val="F11(Cha)"/>
      <sheetName val="F12(Cha)"/>
      <sheetName val="Koradi"/>
      <sheetName val="F1(Kor)"/>
      <sheetName val="F2.1(Kor)"/>
      <sheetName val="F2.2(Kor)"/>
      <sheetName val="F2.3(Kor)"/>
      <sheetName val="F2.6(Kor)"/>
      <sheetName val="F3(Kor)"/>
      <sheetName val="F3.1(Kor)"/>
      <sheetName val="F3.2(Kor)"/>
      <sheetName val="F3.3(Kor)"/>
      <sheetName val="F4(Kor)"/>
      <sheetName val="F5(Kor)"/>
      <sheetName val="F5.1(Kor)"/>
      <sheetName val="F5.2(Kor)"/>
      <sheetName val="F5.3(Kor)"/>
      <sheetName val="F5.4(Kor)"/>
      <sheetName val="F6(Kor)"/>
      <sheetName val="F11(Kor)"/>
      <sheetName val="F12(Kor)"/>
      <sheetName val="Paras"/>
      <sheetName val="F1(Paras)"/>
      <sheetName val="F2.1(Paras)"/>
      <sheetName val="F2.2(Paras)"/>
      <sheetName val="F2.3(Paras)"/>
      <sheetName val="F2.6(Paras)"/>
      <sheetName val="F3(Paras)"/>
      <sheetName val="F3.1(Paras)"/>
      <sheetName val="F3.2(Paras)"/>
      <sheetName val="F3.3(Paras)"/>
      <sheetName val="F4(Paras)"/>
      <sheetName val="F5(Paras)"/>
      <sheetName val="F5.1(Paras)"/>
      <sheetName val="F5.2(Paras)"/>
      <sheetName val="F5.3(Paras)"/>
      <sheetName val="F5.4(Paras)"/>
      <sheetName val="F6(Paras)"/>
      <sheetName val="F11(Paras)"/>
      <sheetName val="F12(Paras)"/>
      <sheetName val="Parli"/>
      <sheetName val="F1(Parli)"/>
      <sheetName val="F2.1(Parli)"/>
      <sheetName val="F2.2(Parli)"/>
      <sheetName val="F2.3(Parli)"/>
      <sheetName val="F2.6(Parli)"/>
      <sheetName val="F3(Parli)"/>
      <sheetName val="F3.1(Parli)"/>
      <sheetName val="F3.2(Parli)"/>
      <sheetName val="F3.3(Parli)"/>
      <sheetName val="F4(Parli)"/>
      <sheetName val="F5(Parli)"/>
      <sheetName val="F5.1(Parli)"/>
      <sheetName val="F5.2(Parli)"/>
      <sheetName val="F5.3(Parli)"/>
      <sheetName val="F5.4(Parli)"/>
      <sheetName val="F6(Parli)"/>
      <sheetName val="F11(Parli)"/>
      <sheetName val="F12(Parli)"/>
      <sheetName val="Khaperkheda"/>
      <sheetName val="F1(Kha)"/>
      <sheetName val="F2.1(Kha)"/>
      <sheetName val="F2.2(Kha)"/>
      <sheetName val="F2.3(Kha)"/>
      <sheetName val="F2.6(Kha)"/>
      <sheetName val="F3(Kha)"/>
      <sheetName val="F3.1(Kha)"/>
      <sheetName val="F3.2(Kha)"/>
      <sheetName val="F3.3(Kha)"/>
      <sheetName val="F4(Kha)"/>
      <sheetName val="F5(Kha)"/>
      <sheetName val="F5.1(Kha)"/>
      <sheetName val="F5.2(Kha)"/>
      <sheetName val="F5.3(Kha)"/>
      <sheetName val="F5.4(Kha)"/>
      <sheetName val="F6(Kha)"/>
      <sheetName val="F11(Kha)"/>
      <sheetName val="F12(Kha)"/>
      <sheetName val="Nasik"/>
      <sheetName val="F1(Nasi)"/>
      <sheetName val="F2.1(Nasi)"/>
      <sheetName val="F2.2(Nasi)"/>
      <sheetName val="F2.3(Nasi)"/>
      <sheetName val="F2.6(Nasi)"/>
      <sheetName val="F3(Nasi)"/>
      <sheetName val="F3.1(Nasi)"/>
      <sheetName val="F3.2(Nasi)"/>
      <sheetName val="F3.3(Nasi)"/>
      <sheetName val="F4(Nasi)"/>
      <sheetName val="F5(Nasi)"/>
      <sheetName val="F5.1(Nasi)"/>
      <sheetName val="F5.2(Nasi)"/>
      <sheetName val="F5.3(Nasi)"/>
      <sheetName val="F5.4(Nasi)"/>
      <sheetName val="F6(Nasi)"/>
      <sheetName val="F11(Nasi)"/>
      <sheetName val="F12(Nasi)"/>
      <sheetName val="Uran"/>
      <sheetName val="F1(Uran)"/>
      <sheetName val="F2.1(Uran)"/>
      <sheetName val="F2.2(Uran)"/>
      <sheetName val="F2.3(Uran)"/>
      <sheetName val="F2.6(Uran)"/>
      <sheetName val="F3(Uran)"/>
      <sheetName val="F3.1(Uran)"/>
      <sheetName val="F3.2(Uran)"/>
      <sheetName val="F3.3(Uran)"/>
      <sheetName val="F4(Uran)"/>
      <sheetName val="F5(Uran)"/>
      <sheetName val="F5.1(Uran)"/>
      <sheetName val="F5.2(Uran)"/>
      <sheetName val="F5.3(Uran)"/>
      <sheetName val="F5.4(Uran)"/>
      <sheetName val="F6(Uran)"/>
      <sheetName val="F11(Uran)"/>
      <sheetName val="F12(Uran)"/>
      <sheetName val="Hydro"/>
      <sheetName val="F1(Hydro)"/>
      <sheetName val="F2.1(Hydro)"/>
      <sheetName val="F2.3(Hydro)"/>
      <sheetName val="F2.4(Hydro)"/>
      <sheetName val="F2.6(Hydro)"/>
      <sheetName val="F3(Hydro)"/>
      <sheetName val="F3.1(Hydro)"/>
      <sheetName val="F3.2(Hydro)"/>
      <sheetName val="F3.3(Hydro)"/>
      <sheetName val="F4(Hydro)"/>
      <sheetName val="F4(Koyna)"/>
      <sheetName val="F4(PuneHydro)"/>
      <sheetName val="F4(NasikHydro)"/>
      <sheetName val="F5(Hydro)"/>
      <sheetName val="F5.1(Hydro)"/>
      <sheetName val="F5.2(Hydro)"/>
      <sheetName val="F5.3(PuneHydro)"/>
      <sheetName val="F5.4(PuneHydro)"/>
      <sheetName val="F5.3(NasikHydro)"/>
      <sheetName val="F5.4(NasikHydro)"/>
      <sheetName val="F5.3(Koyna)"/>
      <sheetName val="F5.4(Koyna)"/>
      <sheetName val="F6(Hydro)"/>
      <sheetName val="F11(Hydro)"/>
      <sheetName val="F12(Hydro)"/>
      <sheetName val="Level_qty"/>
    </sheetNames>
    <sheetDataSet>
      <sheetData sheetId="0">
        <row r="4">
          <cell r="B4">
            <v>7.8600000000000003E-2</v>
          </cell>
        </row>
        <row r="5">
          <cell r="B5">
            <v>7.8600000000000003E-2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MI"/>
      <sheetName val="DRS"/>
      <sheetName val="6 mths price data"/>
      <sheetName val="EPS"/>
      <sheetName val="ACT"/>
      <sheetName val="SEGMENT"/>
      <sheetName val="Sheet3"/>
      <sheetName val="SW"/>
      <sheetName val="BASE"/>
      <sheetName val="RRT"/>
      <sheetName val="INDEX"/>
      <sheetName val="QR"/>
      <sheetName val="Sheet1"/>
      <sheetName val="Income-Expn. summary"/>
      <sheetName val="PAT Correspondeing"/>
      <sheetName val="PAT-Trailing"/>
      <sheetName val="hilights"/>
      <sheetName val="Sheet2"/>
      <sheetName val="DIVNWISE"/>
      <sheetName val="segwise"/>
      <sheetName val="EPC Profit"/>
      <sheetName val="PROFIT RECO"/>
      <sheetName val="agtotal"/>
      <sheetName val="A&amp;G"/>
      <sheetName val="BS"/>
      <sheetName val="RATIO"/>
      <sheetName val="WORK-RATIO"/>
      <sheetName val="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
      <sheetName val="Part A"/>
      <sheetName val="Beneficial Owners"/>
      <sheetName val="Directors"/>
      <sheetName val="Subsidiary Companies"/>
      <sheetName val="Balance Sheet"/>
      <sheetName val="Profit and Loss"/>
      <sheetName val="Other Information"/>
      <sheetName val="Part B"/>
      <sheetName val="Part C"/>
      <sheetName val="Schedule 1 - Computation"/>
      <sheetName val="Schedule 2 - Capital Gains"/>
      <sheetName val="Schedule 2 - STCG"/>
      <sheetName val="Schedule  - LTCG"/>
      <sheetName val="Schedule 3 - Depreciation"/>
      <sheetName val="Schedule 4 - House Property"/>
      <sheetName val="Schedule 5 - Other Sources"/>
      <sheetName val="Schedule 6"/>
      <sheetName val="Schedule 7"/>
      <sheetName val="Schedule 8"/>
      <sheetName val="Schedule 9 - Deductions Sec. 10"/>
      <sheetName val="Schedule 10 - Deductions Ch VIA"/>
      <sheetName val="Schedule 11 - Rate Purpose"/>
      <sheetName val="Schedule 12 -Tax @ special rate"/>
      <sheetName val="Schedule 13 - Exempt Income"/>
      <sheetName val="Schedule 14 - Rebate"/>
      <sheetName val="Schedule 15 - tax Sec 115JB"/>
      <sheetName val="Schedule 16- Distributed Profit"/>
      <sheetName val="Schedule 17 - Value of FBT"/>
      <sheetName val="Schedule 18 - Bank Accounts"/>
      <sheetName val="Schedule 19 - Advance Tax"/>
      <sheetName val="Schedule 20 - Self Assmnt Tax"/>
      <sheetName val="Schedule 21 - Dividend Tax"/>
      <sheetName val="Schedule 22 - Advance FBT"/>
      <sheetName val="Schedule 23 - FBT Self Assmnt"/>
      <sheetName val="Schedule 24 - TDS"/>
      <sheetName val="Schedule 25 - TCS"/>
      <sheetName val="Principal Item -Trading"/>
      <sheetName val="Principal Item - Raw material"/>
      <sheetName val="Principal Item - Products"/>
      <sheetName val="Calculation (2)"/>
      <sheetName val="10-city points"/>
      <sheetName val="CRITERIA4"/>
    </sheetNames>
    <sheetDataSet>
      <sheetData sheetId="0" refreshError="1">
        <row r="61">
          <cell r="A61" t="str">
            <v>21 - Sec 115WD(1)</v>
          </cell>
        </row>
        <row r="62">
          <cell r="A62" t="str">
            <v>22 - Sec 115WD(2)</v>
          </cell>
        </row>
        <row r="63">
          <cell r="A63" t="str">
            <v>23 - Sec 115WH</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efreshError="1"/>
      <sheetData sheetId="41" refreshError="1"/>
      <sheetData sheetId="42"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evisions"/>
      <sheetName val="Factor Grid"/>
      <sheetName val="Assumptions"/>
      <sheetName val="Security concerns"/>
      <sheetName val="Impact of Cost"/>
      <sheetName val="Summary Sheet"/>
      <sheetName val="RKA FSA &amp; Coal Price"/>
      <sheetName val="tariff_rattanpower"/>
      <sheetName val="RKA Coal Cost Calculation"/>
      <sheetName val="Financial"/>
      <sheetName val="Coal Cost revised"/>
      <sheetName val="OC - Annexures (2)"/>
      <sheetName val="FY18 &amp;19 Statements"/>
      <sheetName val="Company's revenue assumption"/>
      <sheetName val="O&amp;M cost Assumption"/>
      <sheetName val="Rough financial data"/>
      <sheetName val="RKA Debt Sch"/>
      <sheetName val="RKA Dep Sch"/>
      <sheetName val="RKA CAPM"/>
      <sheetName val="RKA Projection"/>
      <sheetName val="Asset Summary"/>
      <sheetName val="RKA Summary"/>
      <sheetName val="Coal Analysis"/>
      <sheetName val="OCCRPS and Prov."/>
      <sheetName val="New Working Capital "/>
      <sheetName val="New Debt"/>
      <sheetName val="Equity"/>
      <sheetName val="New Financial (2)"/>
      <sheetName val="New Financial_Company Ebitda"/>
      <sheetName val="Revised Tax"/>
      <sheetName val="Comparison of WC effect"/>
      <sheetName val="Working Capital"/>
      <sheetName val="For OC proposal"/>
      <sheetName val="Payout to Lenders"/>
      <sheetName val="Equit_OCD"/>
      <sheetName val="Repayment Part A"/>
      <sheetName val="for tables_OC summary"/>
      <sheetName val="OCD and Prov."/>
      <sheetName val="Phasing"/>
      <sheetName val="Tax Check"/>
      <sheetName val="Sheet5"/>
      <sheetName val="Financial_original"/>
      <sheetName val="H1FY2018"/>
      <sheetName val="TEV_Cashflow"/>
      <sheetName val="TEV_Assumption"/>
      <sheetName val="TEV_Working"/>
      <sheetName val="Ratios &amp; IRR"/>
      <sheetName val="Debt Sheet"/>
      <sheetName val="Operating Ratios"/>
      <sheetName val="Financials_per unit"/>
      <sheetName val="OC - Annexures"/>
      <sheetName val="Sustainability Test"/>
      <sheetName val="Original Debt_not linked to S4A"/>
      <sheetName val="Original Debt"/>
      <sheetName val="Test"/>
      <sheetName val="CF"/>
      <sheetName val="COG (2)"/>
      <sheetName val="COG"/>
      <sheetName val="Rail_freight"/>
      <sheetName val="Sheet2"/>
      <sheetName val="Project Cost"/>
      <sheetName val="Coal Cost"/>
      <sheetName val="CMA"/>
      <sheetName val="MERC order"/>
      <sheetName val="Depreciation_unit (1)"/>
      <sheetName val="Depreciation_unit (2)"/>
      <sheetName val="Depreciation_unit (3)"/>
      <sheetName val="Depreciation_unit (4)"/>
      <sheetName val="Depreciation_unit (5)"/>
      <sheetName val="IRR &amp; WACC Computation"/>
      <sheetName val="Share Price"/>
      <sheetName val="Share Price New"/>
      <sheetName val="Sheet3"/>
      <sheetName val="Sheet4"/>
      <sheetName val="Provisioning Comparison"/>
      <sheetName val="Share Price_SEBI"/>
      <sheetName val="RIPL Share Price"/>
      <sheetName val="Share Price - 52 week Ref date"/>
      <sheetName val="Sheet6"/>
      <sheetName val="Cash Flow"/>
      <sheetName val="Sheet1"/>
      <sheetName val="Comparison with S4A"/>
      <sheetName val="Sheet7"/>
      <sheetName val="Unit-wise Analysis"/>
      <sheetName val="For PPT"/>
      <sheetName val="Outstanding"/>
    </sheetNames>
    <sheetDataSet>
      <sheetData sheetId="0"/>
      <sheetData sheetId="1"/>
      <sheetData sheetId="2"/>
      <sheetData sheetId="3">
        <row r="46">
          <cell r="D46">
            <v>0</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3-04|71"/>
      <sheetName val="03-04|72"/>
      <sheetName val="03-04|74"/>
      <sheetName val="03-04|75"/>
      <sheetName val="03-04|76"/>
      <sheetName val="03-04|77"/>
      <sheetName val="03-04|79"/>
      <sheetName val="03-04|83"/>
      <sheetName val="03-04|Master"/>
      <sheetName val="04RE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nge Info"/>
      <sheetName val="Sheet1"/>
      <sheetName val="MPR Summ"/>
      <sheetName val="MPR Cons"/>
      <sheetName val="CPGA"/>
      <sheetName val="Channel Wise Subs"/>
      <sheetName val="False"/>
      <sheetName val="Financial Position (C)"/>
      <sheetName val="Capex Details"/>
      <sheetName val="Profit &amp; Loss Account (C)"/>
      <sheetName val="Fixed License-Entry Fee"/>
      <sheetName val="Investment"/>
      <sheetName val="Deposit"/>
      <sheetName val="Advances"/>
      <sheetName val="Other CA"/>
      <sheetName val="Cash &amp; Bank Balance"/>
      <sheetName val="Inventories"/>
      <sheetName val="Debtors"/>
      <sheetName val="Roaming  Debtors"/>
      <sheetName val="Borrowings"/>
      <sheetName val="Creditors"/>
      <sheetName val="Sub Dep"/>
      <sheetName val="Revenue Statement (C)"/>
      <sheetName val="Engineering Expenses (C)"/>
      <sheetName val="Customer Servicing Expenses (C)"/>
      <sheetName val="Marketing Expenses (C)"/>
      <sheetName val="General &amp; Admin Expenses (C)"/>
      <sheetName val="Interest &amp; Fin Expenses (C)"/>
      <sheetName val="MPR SUMM (M)"/>
      <sheetName val="MPR Maha"/>
      <sheetName val="False M"/>
      <sheetName val="Capex (M)"/>
      <sheetName val="Financial Position"/>
      <sheetName val="Profit &amp; Loss Account"/>
      <sheetName val="Revenue Statement"/>
      <sheetName val="Engineering Expenses"/>
      <sheetName val="Customer Servicing Expenses"/>
      <sheetName val="Marketing Expenses"/>
      <sheetName val="General &amp; Admin Expenses"/>
      <sheetName val="Interest &amp; Financing Expenses"/>
      <sheetName val="MPR Summ (G)"/>
      <sheetName val="MPR GUJ"/>
      <sheetName val="False G"/>
      <sheetName val="Financial Position (2)"/>
      <sheetName val="Capex Guj"/>
      <sheetName val="Profit &amp; Loss Account (G)"/>
      <sheetName val="Revenue Statement (G)"/>
      <sheetName val="Engineering Expenses (G)"/>
      <sheetName val="Customer Servicing Expenses (G)"/>
      <sheetName val="Marketing Expenses (G)"/>
      <sheetName val="General &amp; Admin Expenses (G)"/>
      <sheetName val="Interest &amp; Fin Expenses (G)"/>
      <sheetName val="ARPU Statement"/>
      <sheetName val="Sheet2"/>
      <sheetName val="Sheet3"/>
      <sheetName val="Inc_st"/>
      <sheetName val="Input"/>
      <sheetName val="b"/>
      <sheetName val="fco"/>
      <sheetName val="FACTORS"/>
      <sheetName val="INI"/>
      <sheetName val="Assumptions"/>
      <sheetName val="Output"/>
      <sheetName val="Sheet4"/>
      <sheetName val="AC1"/>
      <sheetName val="O1"/>
      <sheetName val="Information"/>
    </sheetNames>
    <sheetDataSet>
      <sheetData sheetId="0" refreshError="1"/>
      <sheetData sheetId="1" refreshError="1">
        <row r="4">
          <cell r="B4">
            <v>36831</v>
          </cell>
        </row>
        <row r="10">
          <cell r="A10" t="str">
            <v>Million</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sheetData sheetId="54"/>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TC-Insulation_Volume"/>
    </sheetNames>
    <sheetDataSet>
      <sheetData sheetId="0"/>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MA SBI Change"/>
      <sheetName val="Sensitivity"/>
      <sheetName val="Input"/>
      <sheetName val="Depreciation"/>
      <sheetName val="Tax"/>
      <sheetName val="Repayment"/>
      <sheetName val="CERC_FC"/>
      <sheetName val="CERC_VC"/>
      <sheetName val="APERC_VC"/>
      <sheetName val="APERC_FC"/>
      <sheetName val="IM"/>
      <sheetName val="Revenue"/>
      <sheetName val="BS"/>
      <sheetName val="P&amp;L"/>
      <sheetName val="CF"/>
      <sheetName val="CMA"/>
      <sheetName val="Equity IRR"/>
      <sheetName val="Project IRR"/>
      <sheetName val="Sheet1"/>
      <sheetName val="LLMS"/>
      <sheetName val="Sheet2"/>
    </sheetNames>
    <sheetDataSet>
      <sheetData sheetId="0" refreshError="1"/>
      <sheetData sheetId="1" refreshError="1"/>
      <sheetData sheetId="2">
        <row r="8">
          <cell r="J8">
            <v>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14">
          <cell r="I14">
            <v>1153.8273699730714</v>
          </cell>
        </row>
      </sheetData>
      <sheetData sheetId="13">
        <row r="11">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row>
        <row r="12">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row>
      </sheetData>
      <sheetData sheetId="14">
        <row r="8">
          <cell r="I8">
            <v>0</v>
          </cell>
        </row>
        <row r="37">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row>
        <row r="43">
          <cell r="D43">
            <v>0</v>
          </cell>
        </row>
        <row r="46">
          <cell r="D46">
            <v>0</v>
          </cell>
        </row>
      </sheetData>
      <sheetData sheetId="15">
        <row r="93">
          <cell r="I93">
            <v>689.12</v>
          </cell>
        </row>
      </sheetData>
      <sheetData sheetId="16" refreshError="1"/>
      <sheetData sheetId="17">
        <row r="3">
          <cell r="I3">
            <v>42825</v>
          </cell>
        </row>
      </sheetData>
      <sheetData sheetId="18" refreshError="1"/>
      <sheetData sheetId="19" refreshError="1"/>
      <sheetData sheetId="2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1 "/>
      <sheetName val="A 2.1 PY"/>
      <sheetName val="A 2.1 CY"/>
      <sheetName val="A 2.1 EY"/>
      <sheetName val="A 2.2"/>
      <sheetName val="A 2.3"/>
      <sheetName val="Power Pur 3.1 (PY)"/>
      <sheetName val="Power Pur 3.1 (CY)"/>
      <sheetName val="Power Pur 3.1 (EY)"/>
      <sheetName val="A 3.2"/>
      <sheetName val="A 3.3 PY"/>
      <sheetName val="A 3.3 CY"/>
      <sheetName val="A 3.3 EY"/>
      <sheetName val="A 3.4"/>
      <sheetName val="A 3.5"/>
      <sheetName val="A 3.6 (PY)"/>
      <sheetName val="A 3.6 (CY)"/>
      <sheetName val="A 3.6 (EY)"/>
      <sheetName val="A 3.7"/>
      <sheetName val="A 3.8"/>
      <sheetName val="A 3.9"/>
      <sheetName val="A 3.10 "/>
      <sheetName val="A-5.1(PY)"/>
      <sheetName val="A-5.1(CY) "/>
      <sheetName val="A-5.1(EY)"/>
      <sheetName val="A-5.2(PY)"/>
      <sheetName val="A-5.2(CY)"/>
      <sheetName val="A-5.2(EY)"/>
      <sheetName val="A -5.3"/>
      <sheetName val="form 6.1 (PY) Gen"/>
      <sheetName val="form 6.1(PY)T&amp;D "/>
      <sheetName val="form 6.1 (CY) Gen"/>
      <sheetName val="form 6.1(CY) T&amp;D"/>
      <sheetName val="form 6.1 (EY) Gen "/>
      <sheetName val="form 6.1(EY) T&amp;D"/>
      <sheetName val="A 7.1"/>
      <sheetName val="A 7.2"/>
      <sheetName val="A 7.3"/>
      <sheetName val="A 7.4"/>
      <sheetName val="A 8.1"/>
      <sheetName val="A 8.2"/>
      <sheetName val="A 8.3"/>
      <sheetName val="A 8.4"/>
      <sheetName val="A 8.5"/>
      <sheetName val="A 8.6"/>
      <sheetName val="A 8.7"/>
      <sheetName val="A 8.8"/>
      <sheetName val="A 8.9"/>
      <sheetName val="A 8.10"/>
      <sheetName val="8.11 PY"/>
      <sheetName val="8.11 CY"/>
      <sheetName val="8.11 EY"/>
      <sheetName val="A-10.1"/>
      <sheetName val="A 10.2 (A)"/>
      <sheetName val="A 10.2 B"/>
      <sheetName val="A 10.2 C"/>
      <sheetName val="A 10.2 D"/>
      <sheetName val="A 10.3"/>
      <sheetName val="A 10.4"/>
      <sheetName val="Rev Calculation"/>
      <sheetName val="A 9.1"/>
      <sheetName val="dpc cost"/>
      <sheetName val="SUMMERY"/>
      <sheetName val="A 3_7"/>
      <sheetName val="form_x0000__x0000__x0000__x0000__x0000__x0000__x0000__x0000__x0000__x0000__x0000__x0000__x0000_"/>
      <sheetName val=""/>
      <sheetName val="form"/>
      <sheetName val="A-1_1_"/>
      <sheetName val="A_2_1_PY"/>
      <sheetName val="A_2_1_CY"/>
      <sheetName val="A_2_1_EY"/>
      <sheetName val="A_2_2"/>
      <sheetName val="A_2_3"/>
      <sheetName val="Power_Pur_3_1_(PY)"/>
      <sheetName val="Power_Pur_3_1_(CY)"/>
      <sheetName val="Power_Pur_3_1_(EY)"/>
      <sheetName val="A_3_2"/>
      <sheetName val="A_3_3_PY"/>
      <sheetName val="A_3_3_CY"/>
      <sheetName val="A_3_3_EY"/>
      <sheetName val="A_3_4"/>
      <sheetName val="A_3_5"/>
      <sheetName val="A_3_6_(PY)"/>
      <sheetName val="A_3_6_(CY)"/>
      <sheetName val="A_3_6_(EY)"/>
      <sheetName val="A_3_7"/>
      <sheetName val="A_3_8"/>
      <sheetName val="A_3_9"/>
      <sheetName val="A_3_10_"/>
      <sheetName val="A-5_1(PY)"/>
      <sheetName val="A-5_1(CY)_"/>
      <sheetName val="A-5_1(EY)"/>
      <sheetName val="A-5_2(PY)"/>
      <sheetName val="A-5_2(CY)"/>
      <sheetName val="A-5_2(EY)"/>
      <sheetName val="A_-5_3"/>
      <sheetName val="form_6_1_(PY)_Gen"/>
      <sheetName val="form_6_1(PY)T&amp;D_"/>
      <sheetName val="form_6_1_(CY)_Gen"/>
      <sheetName val="form_6_1(CY)_T&amp;D"/>
      <sheetName val="form_6_1_(EY)_Gen_"/>
      <sheetName val="form_6_1(EY)_T&amp;D"/>
      <sheetName val="A_7_1"/>
      <sheetName val="A_7_2"/>
      <sheetName val="A_7_3"/>
      <sheetName val="A_7_4"/>
      <sheetName val="A_8_1"/>
      <sheetName val="A_8_2"/>
      <sheetName val="A_8_3"/>
      <sheetName val="A_8_4"/>
      <sheetName val="A_8_5"/>
      <sheetName val="A_8_6"/>
      <sheetName val="A_8_7"/>
      <sheetName val="A_8_8"/>
      <sheetName val="A_8_9"/>
      <sheetName val="A_8_10"/>
      <sheetName val="8_11_PY"/>
      <sheetName val="8_11_CY"/>
      <sheetName val="8_11_EY"/>
      <sheetName val="A-10_1"/>
      <sheetName val="A_10_2_(A)"/>
      <sheetName val="A_10_2_B"/>
      <sheetName val="A_10_2_C"/>
      <sheetName val="A_10_2_D"/>
      <sheetName val="A_10_3"/>
      <sheetName val="A_10_4"/>
      <sheetName val="Rev_Calculation"/>
      <sheetName val="A_9_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35">
          <cell r="G35">
            <v>64254.226096970044</v>
          </cell>
          <cell r="H35">
            <v>59093.238057586968</v>
          </cell>
          <cell r="I35">
            <v>63490.540060935658</v>
          </cell>
        </row>
        <row r="44">
          <cell r="G44">
            <v>24259.407938726315</v>
          </cell>
          <cell r="H44">
            <v>16526.511773419461</v>
          </cell>
          <cell r="I44">
            <v>17654.636270525258</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sheetData sheetId="62" refreshError="1"/>
      <sheetData sheetId="63"/>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
      <sheetName val="Part A"/>
      <sheetName val="Beneficial Owners"/>
      <sheetName val="Directors"/>
      <sheetName val="Subsidiary Companies"/>
      <sheetName val="Balance Sheet"/>
      <sheetName val="Profit and Loss"/>
      <sheetName val="Other Information"/>
      <sheetName val="Part B"/>
      <sheetName val="Part C"/>
      <sheetName val="Schedule 1 - Computation"/>
      <sheetName val="Schedule 2 - Capital Gains"/>
      <sheetName val="Schedule 2 - STCG"/>
      <sheetName val="Schedule  - LTCG"/>
      <sheetName val="Schedule 3 - Depreciation"/>
      <sheetName val="Schedule 4 - House Property"/>
      <sheetName val="Schedule 5 - Other Sources"/>
      <sheetName val="Schedule 6"/>
      <sheetName val="Schedule 7"/>
      <sheetName val="Schedule 8"/>
      <sheetName val="Schedule 9 - Deductions Sec. 10"/>
      <sheetName val="Schedule 10 - Deductions Ch VIA"/>
      <sheetName val="Schedule 11 - Rate Purpose"/>
      <sheetName val="Schedule 12 -Tax @ special rate"/>
      <sheetName val="Schedule 13 - Exempt Income"/>
      <sheetName val="Schedule 14 - Rebate"/>
      <sheetName val="Schedule 15 - tax Sec 115JB"/>
      <sheetName val="Schedule 16- Distributed Profit"/>
      <sheetName val="Schedule 17 - Value of FBT"/>
      <sheetName val="Schedule 18 - Bank Accounts"/>
      <sheetName val="Schedule 19 - Advance Tax"/>
      <sheetName val="Schedule 20 - Self Assmnt Tax"/>
      <sheetName val="Schedule 21 - Dividend Tax"/>
      <sheetName val="Schedule 22 - Advance FBT"/>
      <sheetName val="Schedule 23 - FBT Self Assmnt"/>
      <sheetName val="Schedule 24 - TDS"/>
      <sheetName val="Schedule 25 - TCS"/>
      <sheetName val="Principal Item -Trading"/>
      <sheetName val="Principal Item - Raw material"/>
      <sheetName val="Principal Item - Products"/>
    </sheetNames>
    <sheetDataSet>
      <sheetData sheetId="0">
        <row r="16">
          <cell r="A16" t="str">
            <v xml:space="preserve">01 - ANDAMAN AND NICOBAR ISLANDS </v>
          </cell>
        </row>
        <row r="17">
          <cell r="A17" t="str">
            <v xml:space="preserve">02 - ANDHRA PRADESH </v>
          </cell>
        </row>
        <row r="18">
          <cell r="A18" t="str">
            <v xml:space="preserve">03 - ARUNACHAL PRADESH </v>
          </cell>
        </row>
        <row r="19">
          <cell r="A19" t="str">
            <v xml:space="preserve">04 - ASSAM </v>
          </cell>
        </row>
        <row r="20">
          <cell r="A20" t="str">
            <v xml:space="preserve">05 - BIHAR </v>
          </cell>
        </row>
        <row r="21">
          <cell r="A21" t="str">
            <v xml:space="preserve">06 - CHANDIGARH </v>
          </cell>
        </row>
        <row r="22">
          <cell r="A22" t="str">
            <v xml:space="preserve">07 - DADRA &amp; NAGAR HAVELI </v>
          </cell>
        </row>
        <row r="23">
          <cell r="A23" t="str">
            <v xml:space="preserve">08 - DAMAN &amp; DIU </v>
          </cell>
        </row>
        <row r="24">
          <cell r="A24" t="str">
            <v xml:space="preserve">09 - DELHI </v>
          </cell>
        </row>
        <row r="25">
          <cell r="A25" t="str">
            <v xml:space="preserve">10 - GOA </v>
          </cell>
        </row>
        <row r="26">
          <cell r="A26" t="str">
            <v xml:space="preserve">11 - GUJARAT </v>
          </cell>
        </row>
        <row r="27">
          <cell r="A27" t="str">
            <v xml:space="preserve">12 - HARYANA </v>
          </cell>
        </row>
        <row r="28">
          <cell r="A28" t="str">
            <v xml:space="preserve">13 - HIMACHAL PRADESH </v>
          </cell>
        </row>
        <row r="29">
          <cell r="A29" t="str">
            <v xml:space="preserve">14 - JAMMU &amp; KASHMIR </v>
          </cell>
        </row>
        <row r="30">
          <cell r="A30" t="str">
            <v xml:space="preserve">15 - KARNATAKA </v>
          </cell>
        </row>
        <row r="31">
          <cell r="A31" t="str">
            <v xml:space="preserve">16 - KERALA </v>
          </cell>
        </row>
        <row r="32">
          <cell r="A32" t="str">
            <v xml:space="preserve">17 - LAKHSWADEEP </v>
          </cell>
        </row>
        <row r="33">
          <cell r="A33" t="str">
            <v xml:space="preserve">18 - MADHYA PRADESH </v>
          </cell>
        </row>
        <row r="34">
          <cell r="A34" t="str">
            <v xml:space="preserve">19 - MAHARASHTRA </v>
          </cell>
        </row>
        <row r="35">
          <cell r="A35" t="str">
            <v xml:space="preserve">20 - MANIPUR </v>
          </cell>
        </row>
        <row r="36">
          <cell r="A36" t="str">
            <v xml:space="preserve">21 - MEGHALAYA </v>
          </cell>
        </row>
        <row r="37">
          <cell r="A37" t="str">
            <v xml:space="preserve">22 - MIZORAM </v>
          </cell>
        </row>
        <row r="38">
          <cell r="A38" t="str">
            <v xml:space="preserve">23 - NAGALAND </v>
          </cell>
        </row>
        <row r="39">
          <cell r="A39" t="str">
            <v xml:space="preserve">24 - ORISSA </v>
          </cell>
        </row>
        <row r="40">
          <cell r="A40" t="str">
            <v xml:space="preserve">25 - PONDICHERRY </v>
          </cell>
        </row>
        <row r="41">
          <cell r="A41" t="str">
            <v xml:space="preserve">26 - PUNJAB </v>
          </cell>
        </row>
        <row r="42">
          <cell r="A42" t="str">
            <v xml:space="preserve">27 - RAJASTHAN </v>
          </cell>
        </row>
        <row r="43">
          <cell r="A43" t="str">
            <v xml:space="preserve">28 - SIKKIM </v>
          </cell>
        </row>
        <row r="44">
          <cell r="A44" t="str">
            <v xml:space="preserve">29 - TAMILNADU </v>
          </cell>
        </row>
        <row r="45">
          <cell r="A45" t="str">
            <v xml:space="preserve">30 - TRIPURA </v>
          </cell>
        </row>
        <row r="46">
          <cell r="A46" t="str">
            <v xml:space="preserve">31 - UTTAR PRADESH </v>
          </cell>
        </row>
        <row r="47">
          <cell r="A47" t="str">
            <v xml:space="preserve">32 - WEST BENGAL </v>
          </cell>
        </row>
        <row r="48">
          <cell r="A48" t="str">
            <v xml:space="preserve">33 - CHHATISHGARH </v>
          </cell>
        </row>
        <row r="49">
          <cell r="A49" t="str">
            <v xml:space="preserve">34 - UTTARANCHAL </v>
          </cell>
        </row>
        <row r="50">
          <cell r="A50" t="str">
            <v>35 - JHARKHAND</v>
          </cell>
        </row>
        <row r="56">
          <cell r="A56" t="str">
            <v>11- Sec 139</v>
          </cell>
        </row>
        <row r="57">
          <cell r="A57" t="str">
            <v>12 - Sec 142</v>
          </cell>
        </row>
        <row r="58">
          <cell r="A58" t="str">
            <v>13 - Sec 148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s"/>
      <sheetName val="Inputs"/>
      <sheetName val="Traffic Assumptions"/>
      <sheetName val="Capital Cost"/>
      <sheetName val="JNPT"/>
      <sheetName val="Loan_JNPT"/>
      <sheetName val="BOT"/>
      <sheetName val="Loan_BOT"/>
      <sheetName val="Ratios"/>
      <sheetName val="Scenario Summary 2"/>
      <sheetName val="Sheet1"/>
    </sheetNames>
    <sheetDataSet>
      <sheetData sheetId="0" refreshError="1"/>
      <sheetData sheetId="1"/>
      <sheetData sheetId="2" refreshError="1"/>
      <sheetData sheetId="3">
        <row r="111">
          <cell r="A111" t="str">
            <v>Loan Counter</v>
          </cell>
          <cell r="D111">
            <v>0</v>
          </cell>
          <cell r="E111">
            <v>1</v>
          </cell>
          <cell r="F111">
            <v>2</v>
          </cell>
          <cell r="G111">
            <v>3</v>
          </cell>
          <cell r="H111">
            <v>4</v>
          </cell>
          <cell r="I111">
            <v>5</v>
          </cell>
          <cell r="J111">
            <v>5</v>
          </cell>
          <cell r="K111">
            <v>6</v>
          </cell>
          <cell r="L111">
            <v>6</v>
          </cell>
          <cell r="M111">
            <v>6</v>
          </cell>
          <cell r="N111">
            <v>6</v>
          </cell>
          <cell r="O111">
            <v>6</v>
          </cell>
          <cell r="P111">
            <v>6</v>
          </cell>
          <cell r="Q111">
            <v>6</v>
          </cell>
          <cell r="R111">
            <v>6</v>
          </cell>
          <cell r="S111">
            <v>6</v>
          </cell>
          <cell r="T111">
            <v>6</v>
          </cell>
          <cell r="U111">
            <v>6</v>
          </cell>
          <cell r="V111">
            <v>6</v>
          </cell>
          <cell r="W111">
            <v>6</v>
          </cell>
          <cell r="X111">
            <v>7</v>
          </cell>
          <cell r="Y111">
            <v>7</v>
          </cell>
          <cell r="Z111">
            <v>8</v>
          </cell>
          <cell r="AA111">
            <v>9</v>
          </cell>
          <cell r="AB111">
            <v>9</v>
          </cell>
          <cell r="AC111">
            <v>9</v>
          </cell>
          <cell r="AD111">
            <v>9</v>
          </cell>
          <cell r="AE111">
            <v>9</v>
          </cell>
          <cell r="AF111">
            <v>9</v>
          </cell>
          <cell r="AG111">
            <v>9</v>
          </cell>
          <cell r="AH111">
            <v>9</v>
          </cell>
          <cell r="AI111">
            <v>9</v>
          </cell>
        </row>
      </sheetData>
      <sheetData sheetId="4">
        <row r="7">
          <cell r="A7" t="str">
            <v>Year</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ily input"/>
      <sheetName val="Daily report"/>
      <sheetName val="OCM2"/>
      <sheetName val="OCM4"/>
      <sheetName val="OCM1"/>
      <sheetName val="OCM3"/>
      <sheetName val="OCM5"/>
      <sheetName val="OCM7"/>
      <sheetName val="INDEX"/>
      <sheetName val="OCM6"/>
      <sheetName val="highlight"/>
      <sheetName val="water"/>
      <sheetName val="AWARD"/>
      <sheetName val="CE"/>
      <sheetName val="hrawd"/>
      <sheetName val="Assumptions"/>
      <sheetName val="A 3.7"/>
      <sheetName val="water_bal"/>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UN"/>
      <sheetName val="WELCOME"/>
      <sheetName val="PARAMS"/>
      <sheetName val="SALE_MODE"/>
      <sheetName val="EXECUTING_AGENCY"/>
      <sheetName val="STATE"/>
      <sheetName val="SECTOR"/>
      <sheetName val="CATEGORIES"/>
      <sheetName val="PLANT_TYPE"/>
      <sheetName val="PLANT_SUB_TYPE"/>
      <sheetName val="STATUS"/>
      <sheetName val="PLAN"/>
      <sheetName val="Pivot Table"/>
      <sheetName val="PLANT"/>
      <sheetName val="Futr_Capacity Summ_Domest_Coal"/>
      <sheetName val="ALLOCATION"/>
      <sheetName val="Future_Capacity Addition"/>
      <sheetName val="SALE_AGREEMENT_TYPE"/>
      <sheetName val="REGIONAL_CAPACITY"/>
      <sheetName val="VARIABLE_COST"/>
      <sheetName val="PLF_PERCENT"/>
      <sheetName val="PLF_4_FUTURE"/>
      <sheetName val="PROBABILITY_SLIPPAGES"/>
      <sheetName val="MONTHS_DAYS"/>
      <sheetName val="TRANSMISSION_LOSSES"/>
      <sheetName val="AUXILLIARY_CONSUMPTION"/>
      <sheetName val="HOURLY_HYDRO_PATTERN"/>
      <sheetName val="AVG_PLF"/>
      <sheetName val="VC_PROJECTION"/>
    </sheetNames>
    <sheetDataSet>
      <sheetData sheetId="0" refreshError="1"/>
      <sheetData sheetId="1" refreshError="1"/>
      <sheetData sheetId="2" refreshError="1"/>
      <sheetData sheetId="3">
        <row r="2">
          <cell r="A2" t="str">
            <v>Regional</v>
          </cell>
        </row>
      </sheetData>
      <sheetData sheetId="4" refreshError="1"/>
      <sheetData sheetId="5">
        <row r="2">
          <cell r="A2" t="str">
            <v>Andaman &amp; Nicobar</v>
          </cell>
        </row>
      </sheetData>
      <sheetData sheetId="6">
        <row r="2">
          <cell r="A2" t="str">
            <v>Private</v>
          </cell>
        </row>
      </sheetData>
      <sheetData sheetId="7" refreshError="1"/>
      <sheetData sheetId="8">
        <row r="2">
          <cell r="A2" t="str">
            <v>Hydro</v>
          </cell>
        </row>
      </sheetData>
      <sheetData sheetId="9" refreshError="1"/>
      <sheetData sheetId="10">
        <row r="2">
          <cell r="A2" t="str">
            <v>UC/Synchronised</v>
          </cell>
        </row>
      </sheetData>
      <sheetData sheetId="11">
        <row r="2">
          <cell r="A2" t="str">
            <v>XI</v>
          </cell>
        </row>
        <row r="3">
          <cell r="A3" t="str">
            <v>XII</v>
          </cell>
        </row>
        <row r="4">
          <cell r="A4" t="str">
            <v>XIII</v>
          </cell>
        </row>
      </sheetData>
      <sheetData sheetId="12" refreshError="1"/>
      <sheetData sheetId="13">
        <row r="2">
          <cell r="F2" t="str">
            <v>A.P.SAHIB  ST.I</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UN"/>
      <sheetName val="WELCOME"/>
      <sheetName val="PARAMS"/>
      <sheetName val="SALE_MODE"/>
      <sheetName val="EXECUTING_AGENCY"/>
      <sheetName val="STATE"/>
      <sheetName val="SECTOR"/>
      <sheetName val="CATEGORIES"/>
      <sheetName val="PLANT_TYPE"/>
      <sheetName val="PLANT_SUB_TYPE"/>
      <sheetName val="STATUS"/>
      <sheetName val="PLAN"/>
      <sheetName val="Pivot Table"/>
      <sheetName val="Futr_Capacity Summ_Domest_Coal"/>
      <sheetName val="Future_Capacity Addition"/>
      <sheetName val="PLF_2010-11"/>
      <sheetName val="PLF-2011-12"/>
      <sheetName val="PLF-2012-13"/>
      <sheetName val="PLANT_PLF_ALL"/>
      <sheetName val="SALE_AGREEMENT_TYPE"/>
      <sheetName val="PLF_4_FUTURE"/>
      <sheetName val="MONTHS_DAYS"/>
      <sheetName val="TRANSMISSION_LOSSES"/>
      <sheetName val="AUXILLIARY_CONSUMPTION"/>
      <sheetName val="VC_PROJECTION"/>
      <sheetName val="Sheet3"/>
      <sheetName val="Installed Capacity Addition"/>
      <sheetName val="Sheet5"/>
      <sheetName val="PLANT"/>
      <sheetName val="Sheet8"/>
      <sheetName val="Sheet9"/>
      <sheetName val="Sheet6"/>
      <sheetName val="ALLOCATION"/>
      <sheetName val="PIVOT CAP"/>
      <sheetName val="PLF"/>
      <sheetName val="Sheet1"/>
      <sheetName val="AP,MH,MP,BH,HR,TN,GJ,RJ"/>
      <sheetName val="Sheet7"/>
      <sheetName val="Central &amp; State"/>
      <sheetName val="Private"/>
      <sheetName val="Sheet2"/>
      <sheetName val="new pivot of allocation"/>
      <sheetName val="Sheet4"/>
      <sheetName val="Sheet10"/>
    </sheetNames>
    <sheetDataSet>
      <sheetData sheetId="0"/>
      <sheetData sheetId="1"/>
      <sheetData sheetId="2"/>
      <sheetData sheetId="3">
        <row r="2">
          <cell r="A2" t="str">
            <v>Regional</v>
          </cell>
        </row>
        <row r="3">
          <cell r="A3" t="str">
            <v>Home</v>
          </cell>
        </row>
        <row r="4">
          <cell r="A4" t="str">
            <v>Merchant</v>
          </cell>
        </row>
        <row r="5">
          <cell r="A5" t="str">
            <v>Other</v>
          </cell>
        </row>
      </sheetData>
      <sheetData sheetId="4"/>
      <sheetData sheetId="5">
        <row r="2">
          <cell r="A2" t="str">
            <v>Andaman &amp; Nicobar</v>
          </cell>
        </row>
        <row r="3">
          <cell r="A3" t="str">
            <v>Andhra Pradesh</v>
          </cell>
        </row>
        <row r="4">
          <cell r="A4" t="str">
            <v>Arunachal Pradesh</v>
          </cell>
        </row>
        <row r="5">
          <cell r="A5" t="str">
            <v>Assam</v>
          </cell>
        </row>
        <row r="6">
          <cell r="A6" t="str">
            <v>Bihar</v>
          </cell>
        </row>
        <row r="7">
          <cell r="A7" t="str">
            <v>Chandigarh</v>
          </cell>
        </row>
        <row r="8">
          <cell r="A8" t="str">
            <v>Chhattisgarh</v>
          </cell>
        </row>
        <row r="9">
          <cell r="A9" t="str">
            <v>D &amp; N Haveli</v>
          </cell>
        </row>
        <row r="10">
          <cell r="A10" t="str">
            <v>Daman &amp; Diu</v>
          </cell>
        </row>
        <row r="11">
          <cell r="A11" t="str">
            <v>Delhi</v>
          </cell>
        </row>
        <row r="12">
          <cell r="A12" t="str">
            <v>DVC</v>
          </cell>
        </row>
        <row r="13">
          <cell r="A13" t="str">
            <v>Goa</v>
          </cell>
        </row>
        <row r="14">
          <cell r="A14" t="str">
            <v>Gujarat</v>
          </cell>
        </row>
        <row r="15">
          <cell r="A15" t="str">
            <v>Haryana</v>
          </cell>
        </row>
        <row r="16">
          <cell r="A16" t="str">
            <v>Himachal Pradesh</v>
          </cell>
        </row>
        <row r="17">
          <cell r="A17" t="str">
            <v>Jammu &amp; Kashmir</v>
          </cell>
        </row>
        <row r="18">
          <cell r="A18" t="str">
            <v>Jharkhand</v>
          </cell>
        </row>
        <row r="19">
          <cell r="A19" t="str">
            <v>Karnataka</v>
          </cell>
        </row>
        <row r="20">
          <cell r="A20" t="str">
            <v>Kerala</v>
          </cell>
        </row>
        <row r="21">
          <cell r="A21" t="str">
            <v>Lakshwadeep</v>
          </cell>
        </row>
        <row r="22">
          <cell r="A22" t="str">
            <v>Madhya Pradesh</v>
          </cell>
        </row>
        <row r="23">
          <cell r="A23" t="str">
            <v>Maharashtra</v>
          </cell>
        </row>
        <row r="24">
          <cell r="A24" t="str">
            <v>Manipur</v>
          </cell>
        </row>
        <row r="25">
          <cell r="A25" t="str">
            <v>Meghalya</v>
          </cell>
        </row>
        <row r="26">
          <cell r="A26" t="str">
            <v>Mizoram</v>
          </cell>
        </row>
        <row r="27">
          <cell r="A27" t="str">
            <v>Nagaland</v>
          </cell>
        </row>
        <row r="28">
          <cell r="A28" t="str">
            <v>None</v>
          </cell>
        </row>
        <row r="29">
          <cell r="A29" t="str">
            <v>Orissa</v>
          </cell>
        </row>
        <row r="30">
          <cell r="A30" t="str">
            <v>Others</v>
          </cell>
        </row>
        <row r="31">
          <cell r="A31" t="str">
            <v>Pondicherry</v>
          </cell>
        </row>
        <row r="32">
          <cell r="A32" t="str">
            <v>Punjab</v>
          </cell>
        </row>
        <row r="33">
          <cell r="A33" t="str">
            <v>Rajasthan</v>
          </cell>
        </row>
        <row r="34">
          <cell r="A34" t="str">
            <v>Sikkim</v>
          </cell>
        </row>
        <row r="35">
          <cell r="A35" t="str">
            <v>Tamil Nadu</v>
          </cell>
        </row>
        <row r="36">
          <cell r="A36" t="str">
            <v>Tripura</v>
          </cell>
        </row>
        <row r="37">
          <cell r="A37" t="str">
            <v>Uttar Pradesh</v>
          </cell>
        </row>
        <row r="38">
          <cell r="A38" t="str">
            <v>Uttarakhand</v>
          </cell>
        </row>
        <row r="39">
          <cell r="A39" t="str">
            <v>West Bengal</v>
          </cell>
        </row>
        <row r="40">
          <cell r="A40" t="str">
            <v>Bhutan</v>
          </cell>
        </row>
      </sheetData>
      <sheetData sheetId="6">
        <row r="2">
          <cell r="A2" t="str">
            <v>Private</v>
          </cell>
        </row>
        <row r="3">
          <cell r="A3" t="str">
            <v>Central</v>
          </cell>
        </row>
        <row r="4">
          <cell r="A4" t="str">
            <v>State</v>
          </cell>
        </row>
        <row r="5">
          <cell r="A5" t="str">
            <v>Joint Venture</v>
          </cell>
        </row>
      </sheetData>
      <sheetData sheetId="7"/>
      <sheetData sheetId="8">
        <row r="2">
          <cell r="A2" t="str">
            <v>Hydro</v>
          </cell>
        </row>
        <row r="3">
          <cell r="A3" t="str">
            <v>Gas</v>
          </cell>
        </row>
        <row r="4">
          <cell r="A4" t="str">
            <v>Domestic Coal</v>
          </cell>
        </row>
        <row r="5">
          <cell r="A5" t="str">
            <v>Imported Coal</v>
          </cell>
        </row>
        <row r="6">
          <cell r="A6" t="str">
            <v>Nuclear</v>
          </cell>
        </row>
        <row r="7">
          <cell r="A7" t="str">
            <v>Diesel</v>
          </cell>
        </row>
        <row r="8">
          <cell r="A8" t="str">
            <v>Renewables</v>
          </cell>
        </row>
      </sheetData>
      <sheetData sheetId="9"/>
      <sheetData sheetId="10">
        <row r="2">
          <cell r="A2" t="str">
            <v>UC/Synchronised</v>
          </cell>
        </row>
        <row r="3">
          <cell r="A3" t="str">
            <v>DPR under preparation</v>
          </cell>
        </row>
        <row r="4">
          <cell r="A4" t="str">
            <v>Planning</v>
          </cell>
        </row>
        <row r="5">
          <cell r="A5" t="str">
            <v>Fuel Linkage Applied for</v>
          </cell>
        </row>
        <row r="6">
          <cell r="A6" t="str">
            <v>Fuel Linkage/ Eqpt Order</v>
          </cell>
        </row>
        <row r="7">
          <cell r="A7" t="str">
            <v>Clearances Awaited</v>
          </cell>
        </row>
        <row r="8">
          <cell r="A8" t="str">
            <v>Clearances Obtained</v>
          </cell>
        </row>
        <row r="9">
          <cell r="A9" t="str">
            <v>DPR prepared</v>
          </cell>
        </row>
        <row r="10">
          <cell r="A10" t="str">
            <v>Bid Invited</v>
          </cell>
        </row>
        <row r="11">
          <cell r="A11" t="str">
            <v>Bids Awarded</v>
          </cell>
        </row>
        <row r="12">
          <cell r="A12" t="str">
            <v>Financial Closure Awaited</v>
          </cell>
        </row>
        <row r="13">
          <cell r="A13" t="str">
            <v>FC</v>
          </cell>
        </row>
        <row r="14">
          <cell r="A14" t="str">
            <v>Commissioned</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2">
          <cell r="D2">
            <v>0</v>
          </cell>
        </row>
        <row r="3">
          <cell r="D3">
            <v>0</v>
          </cell>
        </row>
        <row r="4">
          <cell r="D4">
            <v>0</v>
          </cell>
        </row>
        <row r="5">
          <cell r="D5">
            <v>0</v>
          </cell>
        </row>
        <row r="6">
          <cell r="D6">
            <v>0</v>
          </cell>
        </row>
        <row r="7">
          <cell r="D7">
            <v>0</v>
          </cell>
        </row>
        <row r="8">
          <cell r="D8">
            <v>0</v>
          </cell>
        </row>
        <row r="9">
          <cell r="D9">
            <v>0</v>
          </cell>
        </row>
        <row r="10">
          <cell r="D10">
            <v>0</v>
          </cell>
        </row>
        <row r="11">
          <cell r="D11">
            <v>0</v>
          </cell>
        </row>
        <row r="12">
          <cell r="D12">
            <v>0</v>
          </cell>
        </row>
        <row r="13">
          <cell r="D13">
            <v>0</v>
          </cell>
        </row>
        <row r="14">
          <cell r="D14">
            <v>0</v>
          </cell>
        </row>
        <row r="15">
          <cell r="D15">
            <v>0</v>
          </cell>
        </row>
        <row r="16">
          <cell r="D16">
            <v>0</v>
          </cell>
        </row>
        <row r="17">
          <cell r="D17">
            <v>0</v>
          </cell>
        </row>
        <row r="18">
          <cell r="D18">
            <v>0</v>
          </cell>
        </row>
        <row r="19">
          <cell r="D19">
            <v>0</v>
          </cell>
        </row>
        <row r="20">
          <cell r="D20">
            <v>0</v>
          </cell>
        </row>
        <row r="21">
          <cell r="D21">
            <v>0</v>
          </cell>
        </row>
        <row r="22">
          <cell r="D22">
            <v>0</v>
          </cell>
        </row>
        <row r="23">
          <cell r="D23">
            <v>0</v>
          </cell>
        </row>
        <row r="24">
          <cell r="D24">
            <v>0</v>
          </cell>
        </row>
        <row r="25">
          <cell r="D25">
            <v>0</v>
          </cell>
        </row>
        <row r="26">
          <cell r="D26">
            <v>0</v>
          </cell>
        </row>
        <row r="27">
          <cell r="D27">
            <v>0</v>
          </cell>
        </row>
        <row r="28">
          <cell r="D28">
            <v>0</v>
          </cell>
        </row>
        <row r="29">
          <cell r="D29">
            <v>0</v>
          </cell>
        </row>
        <row r="30">
          <cell r="D30">
            <v>0</v>
          </cell>
        </row>
        <row r="31">
          <cell r="D31">
            <v>0</v>
          </cell>
        </row>
        <row r="32">
          <cell r="D32">
            <v>0</v>
          </cell>
        </row>
        <row r="33">
          <cell r="D33">
            <v>0</v>
          </cell>
        </row>
        <row r="34">
          <cell r="D34">
            <v>0</v>
          </cell>
        </row>
        <row r="35">
          <cell r="D35">
            <v>0</v>
          </cell>
        </row>
        <row r="36">
          <cell r="D36">
            <v>0</v>
          </cell>
        </row>
        <row r="37">
          <cell r="D37">
            <v>0</v>
          </cell>
        </row>
        <row r="38">
          <cell r="D38">
            <v>0</v>
          </cell>
        </row>
        <row r="39">
          <cell r="D39">
            <v>0</v>
          </cell>
        </row>
        <row r="40">
          <cell r="D40">
            <v>0</v>
          </cell>
        </row>
        <row r="41">
          <cell r="D41">
            <v>0</v>
          </cell>
        </row>
        <row r="42">
          <cell r="D42">
            <v>0</v>
          </cell>
        </row>
        <row r="43">
          <cell r="D43">
            <v>0</v>
          </cell>
        </row>
        <row r="44">
          <cell r="D44">
            <v>0</v>
          </cell>
        </row>
        <row r="45">
          <cell r="D45">
            <v>0</v>
          </cell>
        </row>
        <row r="46">
          <cell r="D46">
            <v>0</v>
          </cell>
        </row>
        <row r="47">
          <cell r="D47">
            <v>0</v>
          </cell>
        </row>
        <row r="48">
          <cell r="D48">
            <v>0</v>
          </cell>
        </row>
        <row r="49">
          <cell r="D49">
            <v>0</v>
          </cell>
        </row>
        <row r="50">
          <cell r="D50">
            <v>0</v>
          </cell>
        </row>
        <row r="51">
          <cell r="D51">
            <v>0</v>
          </cell>
        </row>
        <row r="52">
          <cell r="D52">
            <v>0</v>
          </cell>
        </row>
        <row r="53">
          <cell r="D53">
            <v>0</v>
          </cell>
        </row>
        <row r="54">
          <cell r="D54">
            <v>0</v>
          </cell>
        </row>
        <row r="55">
          <cell r="D55">
            <v>0</v>
          </cell>
        </row>
        <row r="56">
          <cell r="D56">
            <v>0</v>
          </cell>
        </row>
        <row r="57">
          <cell r="D57">
            <v>0</v>
          </cell>
        </row>
        <row r="58">
          <cell r="D58">
            <v>0</v>
          </cell>
        </row>
        <row r="59">
          <cell r="D59">
            <v>0</v>
          </cell>
        </row>
        <row r="60">
          <cell r="D60">
            <v>0</v>
          </cell>
        </row>
        <row r="61">
          <cell r="D61">
            <v>0</v>
          </cell>
        </row>
        <row r="62">
          <cell r="D62">
            <v>0</v>
          </cell>
        </row>
        <row r="63">
          <cell r="D63">
            <v>0</v>
          </cell>
        </row>
        <row r="64">
          <cell r="D64">
            <v>0</v>
          </cell>
        </row>
        <row r="65">
          <cell r="D65">
            <v>0</v>
          </cell>
        </row>
        <row r="66">
          <cell r="D66">
            <v>0</v>
          </cell>
        </row>
        <row r="67">
          <cell r="D67">
            <v>0</v>
          </cell>
        </row>
        <row r="68">
          <cell r="D68">
            <v>0</v>
          </cell>
        </row>
        <row r="69">
          <cell r="D69">
            <v>0</v>
          </cell>
        </row>
        <row r="70">
          <cell r="D70">
            <v>0</v>
          </cell>
        </row>
        <row r="71">
          <cell r="D71">
            <v>0</v>
          </cell>
        </row>
        <row r="72">
          <cell r="D72">
            <v>0</v>
          </cell>
        </row>
        <row r="73">
          <cell r="D73">
            <v>0</v>
          </cell>
        </row>
        <row r="74">
          <cell r="D74">
            <v>0</v>
          </cell>
        </row>
        <row r="75">
          <cell r="D75">
            <v>0</v>
          </cell>
        </row>
        <row r="76">
          <cell r="D76">
            <v>0</v>
          </cell>
        </row>
        <row r="77">
          <cell r="D77">
            <v>0</v>
          </cell>
        </row>
        <row r="78">
          <cell r="D78">
            <v>0</v>
          </cell>
        </row>
        <row r="79">
          <cell r="D79">
            <v>0</v>
          </cell>
        </row>
        <row r="80">
          <cell r="D80">
            <v>0</v>
          </cell>
        </row>
        <row r="81">
          <cell r="D81">
            <v>0</v>
          </cell>
        </row>
        <row r="82">
          <cell r="D82">
            <v>0</v>
          </cell>
        </row>
        <row r="83">
          <cell r="D83">
            <v>0</v>
          </cell>
        </row>
        <row r="84">
          <cell r="D84">
            <v>0</v>
          </cell>
        </row>
        <row r="85">
          <cell r="D85">
            <v>0</v>
          </cell>
        </row>
        <row r="86">
          <cell r="D86">
            <v>0</v>
          </cell>
        </row>
        <row r="87">
          <cell r="D87">
            <v>0</v>
          </cell>
        </row>
        <row r="88">
          <cell r="D88">
            <v>0</v>
          </cell>
        </row>
        <row r="89">
          <cell r="D89">
            <v>0</v>
          </cell>
        </row>
        <row r="90">
          <cell r="D90">
            <v>0</v>
          </cell>
        </row>
        <row r="91">
          <cell r="D91">
            <v>0</v>
          </cell>
        </row>
        <row r="92">
          <cell r="D92">
            <v>0</v>
          </cell>
        </row>
        <row r="93">
          <cell r="D93">
            <v>0</v>
          </cell>
        </row>
        <row r="94">
          <cell r="D94">
            <v>0</v>
          </cell>
        </row>
        <row r="95">
          <cell r="D95">
            <v>0</v>
          </cell>
        </row>
        <row r="96">
          <cell r="D96">
            <v>0</v>
          </cell>
        </row>
        <row r="97">
          <cell r="D97">
            <v>0</v>
          </cell>
        </row>
        <row r="98">
          <cell r="D98">
            <v>0</v>
          </cell>
        </row>
        <row r="99">
          <cell r="D99">
            <v>0</v>
          </cell>
        </row>
        <row r="100">
          <cell r="D100">
            <v>0</v>
          </cell>
        </row>
        <row r="101">
          <cell r="D101">
            <v>0</v>
          </cell>
        </row>
        <row r="102">
          <cell r="D102">
            <v>0</v>
          </cell>
        </row>
        <row r="103">
          <cell r="D103">
            <v>0</v>
          </cell>
        </row>
        <row r="104">
          <cell r="D104">
            <v>0</v>
          </cell>
        </row>
        <row r="105">
          <cell r="D105">
            <v>0</v>
          </cell>
        </row>
        <row r="106">
          <cell r="D106">
            <v>0</v>
          </cell>
        </row>
        <row r="107">
          <cell r="D107">
            <v>0</v>
          </cell>
        </row>
        <row r="108">
          <cell r="D108">
            <v>0</v>
          </cell>
        </row>
        <row r="109">
          <cell r="D109">
            <v>0</v>
          </cell>
        </row>
        <row r="110">
          <cell r="D110">
            <v>0</v>
          </cell>
        </row>
        <row r="111">
          <cell r="D111">
            <v>0</v>
          </cell>
        </row>
        <row r="112">
          <cell r="D112">
            <v>0</v>
          </cell>
        </row>
        <row r="113">
          <cell r="D113">
            <v>0</v>
          </cell>
        </row>
        <row r="114">
          <cell r="D114">
            <v>0</v>
          </cell>
        </row>
        <row r="115">
          <cell r="D115">
            <v>0</v>
          </cell>
        </row>
        <row r="116">
          <cell r="D116">
            <v>0</v>
          </cell>
        </row>
        <row r="117">
          <cell r="D117">
            <v>0</v>
          </cell>
        </row>
        <row r="118">
          <cell r="D118">
            <v>0</v>
          </cell>
        </row>
        <row r="119">
          <cell r="D119">
            <v>0</v>
          </cell>
        </row>
        <row r="120">
          <cell r="D120">
            <v>0</v>
          </cell>
        </row>
        <row r="121">
          <cell r="D121">
            <v>0</v>
          </cell>
        </row>
        <row r="122">
          <cell r="D122">
            <v>0</v>
          </cell>
        </row>
        <row r="123">
          <cell r="D123">
            <v>0</v>
          </cell>
        </row>
        <row r="124">
          <cell r="D124">
            <v>0</v>
          </cell>
        </row>
        <row r="125">
          <cell r="D125">
            <v>0</v>
          </cell>
        </row>
        <row r="126">
          <cell r="D126">
            <v>0</v>
          </cell>
        </row>
        <row r="127">
          <cell r="D127">
            <v>0</v>
          </cell>
        </row>
        <row r="128">
          <cell r="D128">
            <v>0</v>
          </cell>
        </row>
        <row r="129">
          <cell r="D129">
            <v>0</v>
          </cell>
        </row>
        <row r="130">
          <cell r="D130">
            <v>0</v>
          </cell>
        </row>
        <row r="131">
          <cell r="D131">
            <v>0</v>
          </cell>
        </row>
        <row r="132">
          <cell r="D132">
            <v>0</v>
          </cell>
        </row>
        <row r="133">
          <cell r="D133">
            <v>0</v>
          </cell>
        </row>
        <row r="134">
          <cell r="D134">
            <v>0</v>
          </cell>
        </row>
        <row r="135">
          <cell r="D135">
            <v>0</v>
          </cell>
        </row>
        <row r="136">
          <cell r="D136">
            <v>0</v>
          </cell>
        </row>
        <row r="137">
          <cell r="D137">
            <v>0</v>
          </cell>
        </row>
        <row r="138">
          <cell r="D138">
            <v>0</v>
          </cell>
        </row>
        <row r="139">
          <cell r="D139">
            <v>0</v>
          </cell>
        </row>
        <row r="140">
          <cell r="D140">
            <v>0</v>
          </cell>
        </row>
        <row r="141">
          <cell r="D141">
            <v>0</v>
          </cell>
        </row>
        <row r="142">
          <cell r="D142">
            <v>0</v>
          </cell>
        </row>
        <row r="143">
          <cell r="D143">
            <v>0</v>
          </cell>
        </row>
        <row r="144">
          <cell r="D144">
            <v>0</v>
          </cell>
        </row>
        <row r="145">
          <cell r="D145">
            <v>0</v>
          </cell>
        </row>
        <row r="146">
          <cell r="D146">
            <v>0</v>
          </cell>
        </row>
        <row r="147">
          <cell r="D147">
            <v>0</v>
          </cell>
        </row>
        <row r="148">
          <cell r="D148">
            <v>0</v>
          </cell>
        </row>
        <row r="149">
          <cell r="D149">
            <v>0</v>
          </cell>
        </row>
        <row r="150">
          <cell r="D150">
            <v>0</v>
          </cell>
        </row>
        <row r="151">
          <cell r="D151">
            <v>0</v>
          </cell>
        </row>
        <row r="152">
          <cell r="D152">
            <v>0</v>
          </cell>
        </row>
        <row r="153">
          <cell r="D153">
            <v>0</v>
          </cell>
        </row>
        <row r="154">
          <cell r="D154">
            <v>0</v>
          </cell>
        </row>
        <row r="155">
          <cell r="D155">
            <v>0</v>
          </cell>
        </row>
        <row r="156">
          <cell r="D156">
            <v>0</v>
          </cell>
        </row>
        <row r="157">
          <cell r="D157">
            <v>0</v>
          </cell>
        </row>
        <row r="158">
          <cell r="D158">
            <v>0</v>
          </cell>
        </row>
        <row r="159">
          <cell r="D159">
            <v>0</v>
          </cell>
        </row>
        <row r="160">
          <cell r="D160">
            <v>0</v>
          </cell>
        </row>
        <row r="161">
          <cell r="D161">
            <v>0</v>
          </cell>
        </row>
        <row r="162">
          <cell r="D162">
            <v>0</v>
          </cell>
        </row>
        <row r="163">
          <cell r="D163">
            <v>0</v>
          </cell>
        </row>
        <row r="164">
          <cell r="D164">
            <v>0</v>
          </cell>
        </row>
        <row r="165">
          <cell r="D165">
            <v>0</v>
          </cell>
        </row>
        <row r="166">
          <cell r="D166">
            <v>0</v>
          </cell>
        </row>
        <row r="167">
          <cell r="D167">
            <v>0</v>
          </cell>
        </row>
        <row r="168">
          <cell r="D168">
            <v>0</v>
          </cell>
        </row>
        <row r="169">
          <cell r="D169">
            <v>0</v>
          </cell>
        </row>
        <row r="170">
          <cell r="D170">
            <v>0</v>
          </cell>
        </row>
        <row r="171">
          <cell r="D171">
            <v>0</v>
          </cell>
        </row>
        <row r="172">
          <cell r="D172">
            <v>0</v>
          </cell>
        </row>
        <row r="173">
          <cell r="D173">
            <v>0</v>
          </cell>
        </row>
        <row r="174">
          <cell r="D174">
            <v>0</v>
          </cell>
        </row>
        <row r="175">
          <cell r="D175">
            <v>0</v>
          </cell>
        </row>
        <row r="176">
          <cell r="D176">
            <v>0</v>
          </cell>
        </row>
        <row r="177">
          <cell r="D177">
            <v>0</v>
          </cell>
        </row>
        <row r="178">
          <cell r="D178">
            <v>0</v>
          </cell>
        </row>
        <row r="179">
          <cell r="D179">
            <v>0</v>
          </cell>
        </row>
        <row r="180">
          <cell r="D180">
            <v>0</v>
          </cell>
        </row>
        <row r="181">
          <cell r="D181">
            <v>0</v>
          </cell>
        </row>
        <row r="182">
          <cell r="D182">
            <v>0</v>
          </cell>
        </row>
        <row r="183">
          <cell r="D183">
            <v>0</v>
          </cell>
        </row>
        <row r="184">
          <cell r="D184">
            <v>0</v>
          </cell>
        </row>
        <row r="185">
          <cell r="D185">
            <v>0</v>
          </cell>
        </row>
        <row r="186">
          <cell r="D186">
            <v>0</v>
          </cell>
        </row>
        <row r="187">
          <cell r="D187">
            <v>0</v>
          </cell>
        </row>
        <row r="188">
          <cell r="D188">
            <v>0</v>
          </cell>
        </row>
        <row r="189">
          <cell r="D189">
            <v>0</v>
          </cell>
        </row>
        <row r="190">
          <cell r="D190">
            <v>0</v>
          </cell>
        </row>
        <row r="191">
          <cell r="D191">
            <v>0</v>
          </cell>
        </row>
        <row r="192">
          <cell r="D192">
            <v>0</v>
          </cell>
        </row>
        <row r="193">
          <cell r="D193">
            <v>0</v>
          </cell>
        </row>
        <row r="194">
          <cell r="D194">
            <v>0</v>
          </cell>
        </row>
        <row r="195">
          <cell r="D195">
            <v>0</v>
          </cell>
        </row>
        <row r="196">
          <cell r="D196">
            <v>0</v>
          </cell>
        </row>
        <row r="197">
          <cell r="D197">
            <v>0</v>
          </cell>
        </row>
        <row r="198">
          <cell r="D198">
            <v>0</v>
          </cell>
        </row>
        <row r="199">
          <cell r="D199">
            <v>0</v>
          </cell>
        </row>
        <row r="200">
          <cell r="D200">
            <v>0</v>
          </cell>
        </row>
        <row r="201">
          <cell r="D201">
            <v>0</v>
          </cell>
        </row>
        <row r="202">
          <cell r="D202">
            <v>0</v>
          </cell>
        </row>
        <row r="203">
          <cell r="D203">
            <v>0</v>
          </cell>
        </row>
        <row r="204">
          <cell r="D204">
            <v>0</v>
          </cell>
        </row>
        <row r="205">
          <cell r="D205">
            <v>0</v>
          </cell>
        </row>
        <row r="206">
          <cell r="D206">
            <v>0</v>
          </cell>
        </row>
        <row r="207">
          <cell r="D207">
            <v>0</v>
          </cell>
        </row>
        <row r="208">
          <cell r="D208">
            <v>0</v>
          </cell>
        </row>
        <row r="209">
          <cell r="D209">
            <v>0</v>
          </cell>
        </row>
        <row r="210">
          <cell r="D210">
            <v>0</v>
          </cell>
        </row>
        <row r="211">
          <cell r="D211">
            <v>0</v>
          </cell>
        </row>
        <row r="212">
          <cell r="D212">
            <v>0</v>
          </cell>
        </row>
        <row r="213">
          <cell r="D213">
            <v>0</v>
          </cell>
        </row>
        <row r="214">
          <cell r="D214">
            <v>0</v>
          </cell>
        </row>
        <row r="215">
          <cell r="D215">
            <v>0</v>
          </cell>
        </row>
        <row r="216">
          <cell r="D216">
            <v>0</v>
          </cell>
        </row>
        <row r="217">
          <cell r="D217">
            <v>0</v>
          </cell>
        </row>
        <row r="218">
          <cell r="D218">
            <v>0</v>
          </cell>
        </row>
        <row r="219">
          <cell r="D219">
            <v>0</v>
          </cell>
        </row>
        <row r="220">
          <cell r="D220">
            <v>0</v>
          </cell>
        </row>
        <row r="221">
          <cell r="D221">
            <v>0</v>
          </cell>
        </row>
        <row r="222">
          <cell r="D222">
            <v>0</v>
          </cell>
        </row>
        <row r="223">
          <cell r="D223">
            <v>0</v>
          </cell>
        </row>
        <row r="224">
          <cell r="D224">
            <v>0</v>
          </cell>
        </row>
        <row r="225">
          <cell r="D225">
            <v>0</v>
          </cell>
        </row>
        <row r="226">
          <cell r="D226">
            <v>0</v>
          </cell>
        </row>
        <row r="227">
          <cell r="D227">
            <v>0</v>
          </cell>
        </row>
        <row r="228">
          <cell r="D228">
            <v>0</v>
          </cell>
        </row>
        <row r="229">
          <cell r="D229">
            <v>0</v>
          </cell>
        </row>
        <row r="230">
          <cell r="D230">
            <v>0</v>
          </cell>
        </row>
        <row r="231">
          <cell r="D231">
            <v>0</v>
          </cell>
        </row>
        <row r="232">
          <cell r="D232">
            <v>0</v>
          </cell>
        </row>
        <row r="233">
          <cell r="D233">
            <v>0</v>
          </cell>
        </row>
        <row r="234">
          <cell r="D234">
            <v>0</v>
          </cell>
        </row>
        <row r="235">
          <cell r="D235">
            <v>0</v>
          </cell>
        </row>
        <row r="236">
          <cell r="D236">
            <v>0</v>
          </cell>
        </row>
        <row r="237">
          <cell r="D237">
            <v>0</v>
          </cell>
        </row>
        <row r="238">
          <cell r="D238">
            <v>0</v>
          </cell>
        </row>
        <row r="239">
          <cell r="D239">
            <v>0</v>
          </cell>
        </row>
        <row r="240">
          <cell r="D240">
            <v>0</v>
          </cell>
        </row>
        <row r="241">
          <cell r="D241">
            <v>0</v>
          </cell>
        </row>
        <row r="242">
          <cell r="D242">
            <v>0</v>
          </cell>
        </row>
        <row r="243">
          <cell r="D243">
            <v>0</v>
          </cell>
        </row>
        <row r="244">
          <cell r="D244">
            <v>0</v>
          </cell>
        </row>
        <row r="245">
          <cell r="D245">
            <v>0</v>
          </cell>
        </row>
        <row r="246">
          <cell r="D246">
            <v>0</v>
          </cell>
        </row>
        <row r="247">
          <cell r="D247">
            <v>0</v>
          </cell>
        </row>
        <row r="248">
          <cell r="D248">
            <v>0</v>
          </cell>
        </row>
        <row r="249">
          <cell r="D249">
            <v>0</v>
          </cell>
        </row>
        <row r="250">
          <cell r="D250">
            <v>0</v>
          </cell>
        </row>
        <row r="251">
          <cell r="D251">
            <v>0</v>
          </cell>
        </row>
        <row r="252">
          <cell r="D252">
            <v>0</v>
          </cell>
        </row>
        <row r="253">
          <cell r="D253">
            <v>0</v>
          </cell>
        </row>
        <row r="254">
          <cell r="D254">
            <v>0</v>
          </cell>
        </row>
        <row r="255">
          <cell r="D255">
            <v>0</v>
          </cell>
        </row>
        <row r="256">
          <cell r="D256">
            <v>0</v>
          </cell>
        </row>
        <row r="257">
          <cell r="D257">
            <v>0</v>
          </cell>
        </row>
        <row r="258">
          <cell r="D258">
            <v>0</v>
          </cell>
        </row>
        <row r="259">
          <cell r="D259">
            <v>0</v>
          </cell>
        </row>
        <row r="260">
          <cell r="D260">
            <v>0</v>
          </cell>
        </row>
        <row r="261">
          <cell r="D261">
            <v>0</v>
          </cell>
        </row>
        <row r="262">
          <cell r="D262">
            <v>0</v>
          </cell>
        </row>
        <row r="263">
          <cell r="D263">
            <v>0</v>
          </cell>
        </row>
        <row r="264">
          <cell r="D264">
            <v>0</v>
          </cell>
        </row>
        <row r="265">
          <cell r="D265">
            <v>0</v>
          </cell>
        </row>
        <row r="266">
          <cell r="D266">
            <v>0</v>
          </cell>
        </row>
        <row r="267">
          <cell r="D267">
            <v>0</v>
          </cell>
        </row>
        <row r="268">
          <cell r="D268">
            <v>0</v>
          </cell>
        </row>
        <row r="269">
          <cell r="D269">
            <v>0</v>
          </cell>
        </row>
        <row r="270">
          <cell r="D270">
            <v>0</v>
          </cell>
        </row>
        <row r="271">
          <cell r="D271">
            <v>0</v>
          </cell>
        </row>
        <row r="272">
          <cell r="D272">
            <v>0</v>
          </cell>
        </row>
        <row r="273">
          <cell r="D273">
            <v>0</v>
          </cell>
        </row>
        <row r="274">
          <cell r="D274">
            <v>0</v>
          </cell>
        </row>
        <row r="275">
          <cell r="D275">
            <v>0</v>
          </cell>
        </row>
        <row r="276">
          <cell r="D276">
            <v>0</v>
          </cell>
        </row>
        <row r="277">
          <cell r="D277">
            <v>0</v>
          </cell>
        </row>
        <row r="278">
          <cell r="D278">
            <v>0</v>
          </cell>
        </row>
        <row r="279">
          <cell r="D279">
            <v>0</v>
          </cell>
        </row>
        <row r="280">
          <cell r="D280">
            <v>0</v>
          </cell>
        </row>
        <row r="281">
          <cell r="D281">
            <v>0</v>
          </cell>
        </row>
        <row r="282">
          <cell r="D282">
            <v>0</v>
          </cell>
        </row>
        <row r="283">
          <cell r="D283">
            <v>0</v>
          </cell>
        </row>
        <row r="284">
          <cell r="D284">
            <v>0</v>
          </cell>
        </row>
        <row r="285">
          <cell r="D285">
            <v>0</v>
          </cell>
        </row>
        <row r="286">
          <cell r="D286">
            <v>0</v>
          </cell>
        </row>
        <row r="287">
          <cell r="D287">
            <v>0</v>
          </cell>
        </row>
        <row r="288">
          <cell r="D288">
            <v>0</v>
          </cell>
        </row>
        <row r="289">
          <cell r="D289">
            <v>0</v>
          </cell>
        </row>
        <row r="290">
          <cell r="D290">
            <v>0</v>
          </cell>
        </row>
        <row r="291">
          <cell r="D291">
            <v>0</v>
          </cell>
        </row>
        <row r="292">
          <cell r="D292">
            <v>0</v>
          </cell>
        </row>
        <row r="293">
          <cell r="D293">
            <v>0</v>
          </cell>
        </row>
        <row r="294">
          <cell r="D294">
            <v>0</v>
          </cell>
        </row>
        <row r="295">
          <cell r="D295">
            <v>0</v>
          </cell>
        </row>
        <row r="296">
          <cell r="D296">
            <v>0</v>
          </cell>
        </row>
        <row r="297">
          <cell r="D297">
            <v>0</v>
          </cell>
        </row>
        <row r="298">
          <cell r="D298">
            <v>0</v>
          </cell>
        </row>
        <row r="299">
          <cell r="D299">
            <v>0</v>
          </cell>
        </row>
        <row r="300">
          <cell r="D300">
            <v>0</v>
          </cell>
        </row>
        <row r="301">
          <cell r="D301">
            <v>0</v>
          </cell>
        </row>
        <row r="302">
          <cell r="D302">
            <v>0</v>
          </cell>
        </row>
        <row r="303">
          <cell r="D303">
            <v>0</v>
          </cell>
        </row>
        <row r="304">
          <cell r="D304">
            <v>0</v>
          </cell>
        </row>
        <row r="305">
          <cell r="D305">
            <v>0</v>
          </cell>
        </row>
        <row r="306">
          <cell r="D306">
            <v>0</v>
          </cell>
        </row>
        <row r="307">
          <cell r="D307">
            <v>0</v>
          </cell>
        </row>
        <row r="308">
          <cell r="D308">
            <v>0</v>
          </cell>
        </row>
        <row r="309">
          <cell r="D309">
            <v>0</v>
          </cell>
        </row>
        <row r="310">
          <cell r="D310">
            <v>0</v>
          </cell>
        </row>
        <row r="311">
          <cell r="D311">
            <v>0</v>
          </cell>
        </row>
        <row r="312">
          <cell r="D312">
            <v>0</v>
          </cell>
        </row>
        <row r="313">
          <cell r="D313">
            <v>0</v>
          </cell>
        </row>
        <row r="314">
          <cell r="D314">
            <v>0</v>
          </cell>
        </row>
        <row r="315">
          <cell r="D315">
            <v>0</v>
          </cell>
        </row>
        <row r="316">
          <cell r="D316">
            <v>0</v>
          </cell>
        </row>
        <row r="317">
          <cell r="D317">
            <v>0</v>
          </cell>
        </row>
        <row r="318">
          <cell r="D318">
            <v>0</v>
          </cell>
        </row>
        <row r="319">
          <cell r="D319">
            <v>0</v>
          </cell>
        </row>
        <row r="320">
          <cell r="D320">
            <v>0</v>
          </cell>
        </row>
        <row r="321">
          <cell r="D321">
            <v>0</v>
          </cell>
        </row>
        <row r="322">
          <cell r="D322">
            <v>0</v>
          </cell>
        </row>
        <row r="323">
          <cell r="D323">
            <v>0</v>
          </cell>
        </row>
        <row r="324">
          <cell r="D324">
            <v>0</v>
          </cell>
        </row>
        <row r="325">
          <cell r="D325">
            <v>0</v>
          </cell>
        </row>
        <row r="326">
          <cell r="D326">
            <v>0</v>
          </cell>
        </row>
        <row r="327">
          <cell r="D327">
            <v>0</v>
          </cell>
        </row>
        <row r="328">
          <cell r="D328">
            <v>0</v>
          </cell>
        </row>
        <row r="329">
          <cell r="D329">
            <v>0</v>
          </cell>
        </row>
        <row r="330">
          <cell r="D330">
            <v>0</v>
          </cell>
        </row>
        <row r="331">
          <cell r="D331">
            <v>0</v>
          </cell>
        </row>
        <row r="332">
          <cell r="D332">
            <v>0</v>
          </cell>
        </row>
        <row r="333">
          <cell r="D333">
            <v>0</v>
          </cell>
        </row>
        <row r="334">
          <cell r="D334">
            <v>0</v>
          </cell>
        </row>
        <row r="335">
          <cell r="D335">
            <v>0</v>
          </cell>
        </row>
        <row r="336">
          <cell r="D336">
            <v>0</v>
          </cell>
        </row>
        <row r="337">
          <cell r="D337">
            <v>0</v>
          </cell>
        </row>
        <row r="338">
          <cell r="D338">
            <v>0</v>
          </cell>
        </row>
        <row r="339">
          <cell r="D339">
            <v>0</v>
          </cell>
        </row>
        <row r="340">
          <cell r="D340">
            <v>0</v>
          </cell>
        </row>
        <row r="341">
          <cell r="D341">
            <v>0</v>
          </cell>
        </row>
        <row r="342">
          <cell r="D342">
            <v>0</v>
          </cell>
        </row>
        <row r="343">
          <cell r="D343">
            <v>0</v>
          </cell>
        </row>
        <row r="344">
          <cell r="D344">
            <v>0</v>
          </cell>
        </row>
        <row r="345">
          <cell r="D345">
            <v>0</v>
          </cell>
        </row>
        <row r="346">
          <cell r="D346">
            <v>0</v>
          </cell>
        </row>
        <row r="347">
          <cell r="D347">
            <v>0</v>
          </cell>
        </row>
        <row r="348">
          <cell r="D348">
            <v>0</v>
          </cell>
        </row>
        <row r="349">
          <cell r="D349">
            <v>0</v>
          </cell>
        </row>
        <row r="350">
          <cell r="D350">
            <v>0</v>
          </cell>
        </row>
        <row r="351">
          <cell r="D351">
            <v>0</v>
          </cell>
        </row>
        <row r="352">
          <cell r="D352">
            <v>0</v>
          </cell>
        </row>
        <row r="353">
          <cell r="D353">
            <v>0</v>
          </cell>
        </row>
        <row r="354">
          <cell r="D354">
            <v>0</v>
          </cell>
        </row>
        <row r="355">
          <cell r="D355">
            <v>0</v>
          </cell>
        </row>
        <row r="356">
          <cell r="D356">
            <v>0</v>
          </cell>
        </row>
        <row r="357">
          <cell r="D357">
            <v>0</v>
          </cell>
        </row>
        <row r="358">
          <cell r="D358">
            <v>0</v>
          </cell>
        </row>
        <row r="359">
          <cell r="D359">
            <v>0</v>
          </cell>
        </row>
        <row r="360">
          <cell r="D360">
            <v>0</v>
          </cell>
        </row>
        <row r="361">
          <cell r="D361">
            <v>0</v>
          </cell>
        </row>
        <row r="362">
          <cell r="D362">
            <v>0</v>
          </cell>
        </row>
        <row r="363">
          <cell r="D363">
            <v>0</v>
          </cell>
        </row>
        <row r="364">
          <cell r="D364">
            <v>0</v>
          </cell>
        </row>
        <row r="365">
          <cell r="D365">
            <v>0</v>
          </cell>
        </row>
        <row r="366">
          <cell r="D366">
            <v>0</v>
          </cell>
        </row>
        <row r="367">
          <cell r="D367">
            <v>0</v>
          </cell>
        </row>
        <row r="368">
          <cell r="D368">
            <v>0</v>
          </cell>
        </row>
        <row r="369">
          <cell r="D369">
            <v>0</v>
          </cell>
        </row>
        <row r="370">
          <cell r="D370">
            <v>0</v>
          </cell>
        </row>
        <row r="371">
          <cell r="D371">
            <v>0</v>
          </cell>
        </row>
        <row r="372">
          <cell r="D372">
            <v>0</v>
          </cell>
        </row>
        <row r="373">
          <cell r="D373">
            <v>0</v>
          </cell>
        </row>
        <row r="374">
          <cell r="D374">
            <v>0</v>
          </cell>
        </row>
        <row r="375">
          <cell r="D375">
            <v>0</v>
          </cell>
        </row>
        <row r="376">
          <cell r="D376">
            <v>0</v>
          </cell>
        </row>
        <row r="377">
          <cell r="D377">
            <v>0</v>
          </cell>
        </row>
        <row r="378">
          <cell r="D378">
            <v>0</v>
          </cell>
        </row>
        <row r="379">
          <cell r="D379">
            <v>0</v>
          </cell>
        </row>
        <row r="380">
          <cell r="D380">
            <v>0</v>
          </cell>
        </row>
        <row r="381">
          <cell r="D381">
            <v>0</v>
          </cell>
        </row>
        <row r="382">
          <cell r="D382">
            <v>0</v>
          </cell>
        </row>
        <row r="383">
          <cell r="D383">
            <v>0</v>
          </cell>
        </row>
        <row r="384">
          <cell r="D384">
            <v>0</v>
          </cell>
        </row>
        <row r="385">
          <cell r="D385">
            <v>0</v>
          </cell>
        </row>
        <row r="386">
          <cell r="D386">
            <v>0</v>
          </cell>
        </row>
        <row r="387">
          <cell r="D387">
            <v>0</v>
          </cell>
        </row>
        <row r="388">
          <cell r="D388">
            <v>0</v>
          </cell>
        </row>
        <row r="389">
          <cell r="D389">
            <v>0</v>
          </cell>
        </row>
        <row r="390">
          <cell r="D390">
            <v>0</v>
          </cell>
        </row>
        <row r="391">
          <cell r="D391">
            <v>0</v>
          </cell>
        </row>
        <row r="392">
          <cell r="D392">
            <v>0</v>
          </cell>
        </row>
        <row r="393">
          <cell r="D393">
            <v>0</v>
          </cell>
        </row>
        <row r="394">
          <cell r="D394">
            <v>0</v>
          </cell>
        </row>
        <row r="395">
          <cell r="D395" t="str">
            <v>PowerGrid Meeting</v>
          </cell>
        </row>
        <row r="396">
          <cell r="D396" t="str">
            <v>PowerGrid Meeting</v>
          </cell>
        </row>
        <row r="397">
          <cell r="D397" t="str">
            <v>PowerGrid Meeting</v>
          </cell>
        </row>
        <row r="398">
          <cell r="D398" t="str">
            <v>PowerGrid Meeting</v>
          </cell>
        </row>
        <row r="399">
          <cell r="D399">
            <v>0</v>
          </cell>
        </row>
        <row r="400">
          <cell r="D400">
            <v>0</v>
          </cell>
        </row>
        <row r="401">
          <cell r="D401">
            <v>0</v>
          </cell>
        </row>
        <row r="402">
          <cell r="D402">
            <v>0</v>
          </cell>
        </row>
        <row r="403">
          <cell r="D403">
            <v>0</v>
          </cell>
        </row>
        <row r="404">
          <cell r="D404">
            <v>0</v>
          </cell>
        </row>
        <row r="405">
          <cell r="D405">
            <v>0</v>
          </cell>
        </row>
        <row r="406">
          <cell r="D406">
            <v>0</v>
          </cell>
        </row>
        <row r="407">
          <cell r="D407">
            <v>0</v>
          </cell>
        </row>
        <row r="408">
          <cell r="D408">
            <v>0</v>
          </cell>
        </row>
        <row r="409">
          <cell r="D409">
            <v>0</v>
          </cell>
        </row>
        <row r="410">
          <cell r="D410">
            <v>0</v>
          </cell>
        </row>
        <row r="411">
          <cell r="D411">
            <v>0</v>
          </cell>
        </row>
        <row r="412">
          <cell r="D412">
            <v>0</v>
          </cell>
        </row>
        <row r="413">
          <cell r="D413">
            <v>0</v>
          </cell>
        </row>
        <row r="414">
          <cell r="D414">
            <v>0</v>
          </cell>
        </row>
        <row r="415">
          <cell r="D415">
            <v>0</v>
          </cell>
        </row>
        <row r="416">
          <cell r="D416">
            <v>0</v>
          </cell>
        </row>
        <row r="417">
          <cell r="D417">
            <v>0</v>
          </cell>
        </row>
        <row r="418">
          <cell r="D418">
            <v>0</v>
          </cell>
        </row>
        <row r="419">
          <cell r="D419">
            <v>0</v>
          </cell>
        </row>
        <row r="420">
          <cell r="D420">
            <v>0</v>
          </cell>
        </row>
        <row r="421">
          <cell r="D421">
            <v>0</v>
          </cell>
        </row>
        <row r="422">
          <cell r="D422">
            <v>0</v>
          </cell>
        </row>
        <row r="423">
          <cell r="D423">
            <v>0</v>
          </cell>
        </row>
        <row r="424">
          <cell r="D424">
            <v>0</v>
          </cell>
        </row>
        <row r="425">
          <cell r="D425">
            <v>0</v>
          </cell>
        </row>
        <row r="426">
          <cell r="D426">
            <v>0</v>
          </cell>
        </row>
        <row r="427">
          <cell r="D427">
            <v>0</v>
          </cell>
        </row>
        <row r="428">
          <cell r="D428">
            <v>0</v>
          </cell>
        </row>
        <row r="429">
          <cell r="D429">
            <v>0</v>
          </cell>
        </row>
        <row r="430">
          <cell r="D430">
            <v>0</v>
          </cell>
        </row>
        <row r="431">
          <cell r="D431">
            <v>0</v>
          </cell>
        </row>
        <row r="432">
          <cell r="D432">
            <v>0</v>
          </cell>
        </row>
        <row r="433">
          <cell r="D433">
            <v>0</v>
          </cell>
        </row>
        <row r="434">
          <cell r="D434">
            <v>0</v>
          </cell>
        </row>
        <row r="435">
          <cell r="D435">
            <v>0</v>
          </cell>
        </row>
        <row r="436">
          <cell r="D436">
            <v>0</v>
          </cell>
        </row>
        <row r="437">
          <cell r="D437">
            <v>0</v>
          </cell>
        </row>
        <row r="438">
          <cell r="D438">
            <v>0</v>
          </cell>
        </row>
        <row r="439">
          <cell r="D439">
            <v>0</v>
          </cell>
        </row>
        <row r="440">
          <cell r="D440">
            <v>0</v>
          </cell>
        </row>
        <row r="441">
          <cell r="D441">
            <v>0</v>
          </cell>
        </row>
        <row r="442">
          <cell r="D442">
            <v>0</v>
          </cell>
        </row>
        <row r="443">
          <cell r="D443">
            <v>0</v>
          </cell>
        </row>
        <row r="444">
          <cell r="D444">
            <v>0</v>
          </cell>
        </row>
        <row r="445">
          <cell r="D445">
            <v>0</v>
          </cell>
        </row>
        <row r="446">
          <cell r="D446">
            <v>0</v>
          </cell>
        </row>
        <row r="447">
          <cell r="D447">
            <v>0</v>
          </cell>
        </row>
        <row r="448">
          <cell r="D448">
            <v>0</v>
          </cell>
        </row>
        <row r="449">
          <cell r="D449">
            <v>0</v>
          </cell>
        </row>
        <row r="450">
          <cell r="D450">
            <v>0</v>
          </cell>
        </row>
        <row r="451">
          <cell r="D451">
            <v>0</v>
          </cell>
        </row>
        <row r="452">
          <cell r="D452">
            <v>0</v>
          </cell>
        </row>
        <row r="453">
          <cell r="D453">
            <v>0</v>
          </cell>
        </row>
        <row r="454">
          <cell r="D454">
            <v>0</v>
          </cell>
        </row>
        <row r="455">
          <cell r="D455">
            <v>0</v>
          </cell>
        </row>
        <row r="456">
          <cell r="D456">
            <v>0</v>
          </cell>
        </row>
        <row r="457">
          <cell r="D457">
            <v>0</v>
          </cell>
        </row>
        <row r="458">
          <cell r="D458">
            <v>0</v>
          </cell>
        </row>
        <row r="459">
          <cell r="D459">
            <v>0</v>
          </cell>
        </row>
        <row r="460">
          <cell r="D460">
            <v>0</v>
          </cell>
        </row>
        <row r="461">
          <cell r="D461">
            <v>0</v>
          </cell>
        </row>
        <row r="462">
          <cell r="D462">
            <v>0</v>
          </cell>
        </row>
        <row r="463">
          <cell r="D463">
            <v>0</v>
          </cell>
        </row>
        <row r="464">
          <cell r="D464">
            <v>0</v>
          </cell>
        </row>
        <row r="465">
          <cell r="D465">
            <v>0</v>
          </cell>
        </row>
        <row r="466">
          <cell r="D466">
            <v>0</v>
          </cell>
        </row>
        <row r="467">
          <cell r="D467">
            <v>0</v>
          </cell>
        </row>
        <row r="468">
          <cell r="D468">
            <v>0</v>
          </cell>
        </row>
        <row r="469">
          <cell r="D469">
            <v>0</v>
          </cell>
        </row>
        <row r="470">
          <cell r="D470">
            <v>0</v>
          </cell>
        </row>
        <row r="471">
          <cell r="D471">
            <v>0</v>
          </cell>
        </row>
        <row r="472">
          <cell r="D472">
            <v>0</v>
          </cell>
        </row>
        <row r="473">
          <cell r="D473">
            <v>0</v>
          </cell>
        </row>
        <row r="474">
          <cell r="D474">
            <v>0</v>
          </cell>
        </row>
        <row r="475">
          <cell r="D475">
            <v>0</v>
          </cell>
        </row>
        <row r="476">
          <cell r="D476">
            <v>0</v>
          </cell>
        </row>
        <row r="477">
          <cell r="D477">
            <v>0</v>
          </cell>
        </row>
        <row r="478">
          <cell r="D478">
            <v>0</v>
          </cell>
        </row>
        <row r="479">
          <cell r="D479">
            <v>0</v>
          </cell>
        </row>
        <row r="480">
          <cell r="D480">
            <v>0</v>
          </cell>
        </row>
        <row r="481">
          <cell r="D481">
            <v>0</v>
          </cell>
        </row>
        <row r="482">
          <cell r="D482">
            <v>0</v>
          </cell>
        </row>
        <row r="483">
          <cell r="D483">
            <v>0</v>
          </cell>
        </row>
        <row r="484">
          <cell r="D484">
            <v>0</v>
          </cell>
        </row>
        <row r="485">
          <cell r="D485">
            <v>0</v>
          </cell>
        </row>
        <row r="486">
          <cell r="D486">
            <v>0</v>
          </cell>
        </row>
        <row r="487">
          <cell r="D487">
            <v>0</v>
          </cell>
        </row>
        <row r="488">
          <cell r="D488">
            <v>0</v>
          </cell>
        </row>
        <row r="489">
          <cell r="D489">
            <v>0</v>
          </cell>
        </row>
        <row r="490">
          <cell r="D490">
            <v>0</v>
          </cell>
        </row>
        <row r="491">
          <cell r="D491">
            <v>0</v>
          </cell>
        </row>
        <row r="492">
          <cell r="D492">
            <v>0</v>
          </cell>
        </row>
        <row r="493">
          <cell r="D493">
            <v>0</v>
          </cell>
        </row>
        <row r="494">
          <cell r="D494">
            <v>0</v>
          </cell>
        </row>
        <row r="495">
          <cell r="D495">
            <v>0</v>
          </cell>
        </row>
        <row r="496">
          <cell r="D496">
            <v>0</v>
          </cell>
        </row>
        <row r="497">
          <cell r="D497">
            <v>0</v>
          </cell>
        </row>
        <row r="498">
          <cell r="D498">
            <v>0</v>
          </cell>
        </row>
        <row r="499">
          <cell r="D499">
            <v>0</v>
          </cell>
        </row>
        <row r="500">
          <cell r="D500">
            <v>0</v>
          </cell>
        </row>
        <row r="501">
          <cell r="D501">
            <v>0</v>
          </cell>
        </row>
        <row r="502">
          <cell r="D502">
            <v>0</v>
          </cell>
        </row>
        <row r="503">
          <cell r="D503">
            <v>0</v>
          </cell>
        </row>
        <row r="504">
          <cell r="D504">
            <v>0</v>
          </cell>
        </row>
        <row r="505">
          <cell r="D505">
            <v>0</v>
          </cell>
        </row>
        <row r="506">
          <cell r="D506">
            <v>0</v>
          </cell>
        </row>
        <row r="507">
          <cell r="D507">
            <v>0</v>
          </cell>
        </row>
        <row r="508">
          <cell r="D508">
            <v>0</v>
          </cell>
        </row>
        <row r="509">
          <cell r="D509">
            <v>0</v>
          </cell>
        </row>
        <row r="510">
          <cell r="D510">
            <v>0</v>
          </cell>
        </row>
        <row r="511">
          <cell r="D511">
            <v>0</v>
          </cell>
        </row>
        <row r="512">
          <cell r="D512">
            <v>0</v>
          </cell>
        </row>
        <row r="513">
          <cell r="D513">
            <v>0</v>
          </cell>
        </row>
        <row r="514">
          <cell r="D514">
            <v>0</v>
          </cell>
        </row>
        <row r="515">
          <cell r="D515">
            <v>0</v>
          </cell>
        </row>
        <row r="516">
          <cell r="D516">
            <v>0</v>
          </cell>
        </row>
        <row r="517">
          <cell r="D517">
            <v>0</v>
          </cell>
        </row>
        <row r="518">
          <cell r="D518">
            <v>0</v>
          </cell>
        </row>
        <row r="519">
          <cell r="D519">
            <v>0</v>
          </cell>
        </row>
        <row r="520">
          <cell r="D520">
            <v>0</v>
          </cell>
        </row>
        <row r="521">
          <cell r="D521">
            <v>0</v>
          </cell>
        </row>
        <row r="522">
          <cell r="D522">
            <v>0</v>
          </cell>
        </row>
        <row r="523">
          <cell r="D523">
            <v>0</v>
          </cell>
        </row>
        <row r="524">
          <cell r="D524">
            <v>0</v>
          </cell>
        </row>
        <row r="525">
          <cell r="D525">
            <v>0</v>
          </cell>
        </row>
        <row r="526">
          <cell r="D526">
            <v>0</v>
          </cell>
        </row>
        <row r="527">
          <cell r="D527">
            <v>0</v>
          </cell>
        </row>
        <row r="528">
          <cell r="D528">
            <v>0</v>
          </cell>
        </row>
        <row r="529">
          <cell r="D529">
            <v>0</v>
          </cell>
        </row>
        <row r="530">
          <cell r="D530">
            <v>0</v>
          </cell>
        </row>
        <row r="531">
          <cell r="D531">
            <v>0</v>
          </cell>
        </row>
        <row r="532">
          <cell r="D532">
            <v>0</v>
          </cell>
        </row>
        <row r="533">
          <cell r="D533">
            <v>0</v>
          </cell>
        </row>
        <row r="534">
          <cell r="D534">
            <v>0</v>
          </cell>
        </row>
        <row r="535">
          <cell r="D535">
            <v>0</v>
          </cell>
        </row>
        <row r="536">
          <cell r="D536">
            <v>0</v>
          </cell>
        </row>
        <row r="537">
          <cell r="D537">
            <v>0</v>
          </cell>
        </row>
        <row r="538">
          <cell r="D538">
            <v>0</v>
          </cell>
        </row>
        <row r="539">
          <cell r="D539">
            <v>0</v>
          </cell>
        </row>
        <row r="540">
          <cell r="D540">
            <v>0</v>
          </cell>
        </row>
        <row r="541">
          <cell r="D541">
            <v>0</v>
          </cell>
        </row>
        <row r="542">
          <cell r="D542">
            <v>0</v>
          </cell>
        </row>
        <row r="543">
          <cell r="D543">
            <v>0</v>
          </cell>
        </row>
        <row r="544">
          <cell r="D544">
            <v>0</v>
          </cell>
        </row>
        <row r="545">
          <cell r="D545">
            <v>0</v>
          </cell>
        </row>
        <row r="546">
          <cell r="D546">
            <v>0</v>
          </cell>
        </row>
        <row r="547">
          <cell r="D547">
            <v>0</v>
          </cell>
        </row>
        <row r="548">
          <cell r="D548">
            <v>0</v>
          </cell>
        </row>
        <row r="549">
          <cell r="D549">
            <v>0</v>
          </cell>
        </row>
        <row r="550">
          <cell r="D550">
            <v>0</v>
          </cell>
        </row>
        <row r="551">
          <cell r="D551">
            <v>0</v>
          </cell>
        </row>
        <row r="552">
          <cell r="D552">
            <v>0</v>
          </cell>
        </row>
        <row r="553">
          <cell r="D553">
            <v>0</v>
          </cell>
        </row>
        <row r="554">
          <cell r="D554">
            <v>0</v>
          </cell>
        </row>
        <row r="555">
          <cell r="D555">
            <v>0</v>
          </cell>
        </row>
        <row r="556">
          <cell r="D556">
            <v>0</v>
          </cell>
        </row>
        <row r="557">
          <cell r="D557">
            <v>0</v>
          </cell>
        </row>
        <row r="558">
          <cell r="D558">
            <v>0</v>
          </cell>
        </row>
        <row r="559">
          <cell r="D559">
            <v>0</v>
          </cell>
        </row>
        <row r="560">
          <cell r="D560">
            <v>0</v>
          </cell>
        </row>
        <row r="561">
          <cell r="D561">
            <v>0</v>
          </cell>
        </row>
        <row r="562">
          <cell r="D562">
            <v>0</v>
          </cell>
        </row>
        <row r="563">
          <cell r="D563">
            <v>0</v>
          </cell>
        </row>
        <row r="564">
          <cell r="D564">
            <v>0</v>
          </cell>
        </row>
        <row r="565">
          <cell r="D565">
            <v>0</v>
          </cell>
        </row>
        <row r="566">
          <cell r="D566">
            <v>0</v>
          </cell>
        </row>
        <row r="567">
          <cell r="D567">
            <v>0</v>
          </cell>
        </row>
        <row r="568">
          <cell r="D568">
            <v>0</v>
          </cell>
        </row>
        <row r="569">
          <cell r="D569">
            <v>0</v>
          </cell>
        </row>
        <row r="570">
          <cell r="D570">
            <v>0</v>
          </cell>
        </row>
        <row r="571">
          <cell r="D571">
            <v>0</v>
          </cell>
        </row>
        <row r="572">
          <cell r="D572">
            <v>0</v>
          </cell>
        </row>
        <row r="573">
          <cell r="D573">
            <v>0</v>
          </cell>
        </row>
        <row r="574">
          <cell r="D574">
            <v>0</v>
          </cell>
        </row>
        <row r="575">
          <cell r="D575">
            <v>0</v>
          </cell>
        </row>
        <row r="576">
          <cell r="D576">
            <v>0</v>
          </cell>
        </row>
        <row r="577">
          <cell r="D577">
            <v>0</v>
          </cell>
        </row>
        <row r="578">
          <cell r="D578">
            <v>0</v>
          </cell>
        </row>
        <row r="579">
          <cell r="D579">
            <v>0</v>
          </cell>
        </row>
        <row r="580">
          <cell r="D580">
            <v>0</v>
          </cell>
        </row>
        <row r="581">
          <cell r="D581">
            <v>0</v>
          </cell>
        </row>
        <row r="582">
          <cell r="D582">
            <v>0</v>
          </cell>
        </row>
        <row r="583">
          <cell r="D583">
            <v>0</v>
          </cell>
        </row>
        <row r="584">
          <cell r="D584">
            <v>0</v>
          </cell>
        </row>
        <row r="585">
          <cell r="D585">
            <v>0</v>
          </cell>
        </row>
        <row r="586">
          <cell r="D586">
            <v>0</v>
          </cell>
        </row>
        <row r="587">
          <cell r="D587">
            <v>0</v>
          </cell>
        </row>
        <row r="588">
          <cell r="D588">
            <v>0</v>
          </cell>
        </row>
        <row r="589">
          <cell r="D589">
            <v>0</v>
          </cell>
        </row>
        <row r="590">
          <cell r="D590">
            <v>0</v>
          </cell>
        </row>
        <row r="591">
          <cell r="D591">
            <v>0</v>
          </cell>
        </row>
        <row r="592">
          <cell r="D592">
            <v>0</v>
          </cell>
        </row>
        <row r="593">
          <cell r="D593">
            <v>0</v>
          </cell>
        </row>
        <row r="594">
          <cell r="D594">
            <v>0</v>
          </cell>
        </row>
        <row r="595">
          <cell r="D595">
            <v>0</v>
          </cell>
        </row>
        <row r="596">
          <cell r="D596">
            <v>0</v>
          </cell>
        </row>
        <row r="597">
          <cell r="D597">
            <v>0</v>
          </cell>
        </row>
        <row r="598">
          <cell r="D598">
            <v>0</v>
          </cell>
        </row>
        <row r="599">
          <cell r="D599">
            <v>0</v>
          </cell>
        </row>
        <row r="600">
          <cell r="D600">
            <v>0</v>
          </cell>
        </row>
        <row r="601">
          <cell r="D601">
            <v>0</v>
          </cell>
        </row>
        <row r="602">
          <cell r="D602">
            <v>0</v>
          </cell>
        </row>
        <row r="603">
          <cell r="D603">
            <v>0</v>
          </cell>
        </row>
        <row r="604">
          <cell r="D604">
            <v>0</v>
          </cell>
        </row>
        <row r="605">
          <cell r="D605">
            <v>0</v>
          </cell>
        </row>
        <row r="606">
          <cell r="D606">
            <v>0</v>
          </cell>
        </row>
        <row r="607">
          <cell r="D607">
            <v>0</v>
          </cell>
        </row>
        <row r="608">
          <cell r="D608">
            <v>0</v>
          </cell>
        </row>
        <row r="609">
          <cell r="D609">
            <v>0</v>
          </cell>
        </row>
        <row r="610">
          <cell r="D610">
            <v>0</v>
          </cell>
        </row>
        <row r="611">
          <cell r="D611">
            <v>0</v>
          </cell>
        </row>
        <row r="612">
          <cell r="D612">
            <v>0</v>
          </cell>
        </row>
        <row r="613">
          <cell r="D613">
            <v>0</v>
          </cell>
        </row>
        <row r="614">
          <cell r="D614">
            <v>0</v>
          </cell>
        </row>
        <row r="615">
          <cell r="D615">
            <v>0</v>
          </cell>
        </row>
        <row r="616">
          <cell r="D616">
            <v>0</v>
          </cell>
        </row>
        <row r="617">
          <cell r="D617">
            <v>0</v>
          </cell>
        </row>
        <row r="618">
          <cell r="D618">
            <v>0</v>
          </cell>
        </row>
        <row r="619">
          <cell r="D619">
            <v>0</v>
          </cell>
        </row>
        <row r="620">
          <cell r="D620">
            <v>0</v>
          </cell>
        </row>
        <row r="621">
          <cell r="D621">
            <v>0</v>
          </cell>
        </row>
        <row r="622">
          <cell r="D622">
            <v>0</v>
          </cell>
        </row>
        <row r="623">
          <cell r="D623">
            <v>0</v>
          </cell>
        </row>
        <row r="624">
          <cell r="D624">
            <v>0</v>
          </cell>
        </row>
        <row r="625">
          <cell r="D625">
            <v>0</v>
          </cell>
        </row>
        <row r="626">
          <cell r="D626">
            <v>0</v>
          </cell>
        </row>
        <row r="627">
          <cell r="D627">
            <v>0</v>
          </cell>
        </row>
        <row r="628">
          <cell r="D628">
            <v>0</v>
          </cell>
        </row>
        <row r="629">
          <cell r="D629">
            <v>0</v>
          </cell>
        </row>
        <row r="630">
          <cell r="D630">
            <v>0</v>
          </cell>
        </row>
        <row r="631">
          <cell r="D631">
            <v>0</v>
          </cell>
        </row>
        <row r="632">
          <cell r="D632">
            <v>0</v>
          </cell>
        </row>
        <row r="633">
          <cell r="D633">
            <v>0</v>
          </cell>
        </row>
        <row r="634">
          <cell r="D634">
            <v>0</v>
          </cell>
        </row>
        <row r="635">
          <cell r="D635">
            <v>0</v>
          </cell>
        </row>
        <row r="636">
          <cell r="D636">
            <v>0</v>
          </cell>
        </row>
        <row r="637">
          <cell r="D637">
            <v>0</v>
          </cell>
        </row>
        <row r="638">
          <cell r="D638">
            <v>0</v>
          </cell>
        </row>
        <row r="639">
          <cell r="D639">
            <v>0</v>
          </cell>
        </row>
        <row r="640">
          <cell r="D640">
            <v>0</v>
          </cell>
        </row>
        <row r="641">
          <cell r="D641">
            <v>0</v>
          </cell>
        </row>
        <row r="642">
          <cell r="D642">
            <v>0</v>
          </cell>
        </row>
        <row r="643">
          <cell r="D643">
            <v>0</v>
          </cell>
        </row>
        <row r="644">
          <cell r="D644">
            <v>0</v>
          </cell>
        </row>
        <row r="645">
          <cell r="D645">
            <v>0</v>
          </cell>
        </row>
        <row r="646">
          <cell r="D646">
            <v>0</v>
          </cell>
        </row>
        <row r="647">
          <cell r="D647">
            <v>0</v>
          </cell>
        </row>
        <row r="648">
          <cell r="D648">
            <v>0</v>
          </cell>
        </row>
        <row r="649">
          <cell r="D649">
            <v>0</v>
          </cell>
        </row>
        <row r="650">
          <cell r="D650">
            <v>0</v>
          </cell>
        </row>
        <row r="651">
          <cell r="D651">
            <v>0</v>
          </cell>
        </row>
        <row r="652">
          <cell r="D652">
            <v>0</v>
          </cell>
        </row>
        <row r="653">
          <cell r="D653">
            <v>0</v>
          </cell>
        </row>
        <row r="654">
          <cell r="D654">
            <v>0</v>
          </cell>
        </row>
        <row r="655">
          <cell r="D655">
            <v>0</v>
          </cell>
        </row>
        <row r="656">
          <cell r="D656">
            <v>0</v>
          </cell>
        </row>
        <row r="657">
          <cell r="D657">
            <v>0</v>
          </cell>
        </row>
        <row r="658">
          <cell r="D658">
            <v>0</v>
          </cell>
        </row>
        <row r="659">
          <cell r="D659">
            <v>0</v>
          </cell>
        </row>
        <row r="660">
          <cell r="D660">
            <v>0</v>
          </cell>
        </row>
        <row r="661">
          <cell r="D661">
            <v>0</v>
          </cell>
        </row>
        <row r="662">
          <cell r="D662">
            <v>0</v>
          </cell>
        </row>
        <row r="663">
          <cell r="D663">
            <v>0</v>
          </cell>
        </row>
        <row r="664">
          <cell r="D664">
            <v>0</v>
          </cell>
        </row>
        <row r="665">
          <cell r="D665">
            <v>0</v>
          </cell>
        </row>
        <row r="666">
          <cell r="D666">
            <v>0</v>
          </cell>
        </row>
        <row r="667">
          <cell r="D667">
            <v>0</v>
          </cell>
        </row>
        <row r="668">
          <cell r="D668">
            <v>0</v>
          </cell>
        </row>
        <row r="669">
          <cell r="D669">
            <v>0</v>
          </cell>
        </row>
        <row r="670">
          <cell r="D670">
            <v>0</v>
          </cell>
        </row>
        <row r="671">
          <cell r="D671">
            <v>0</v>
          </cell>
        </row>
        <row r="672">
          <cell r="D672">
            <v>0</v>
          </cell>
        </row>
        <row r="673">
          <cell r="D673">
            <v>0</v>
          </cell>
        </row>
        <row r="674">
          <cell r="D674">
            <v>0</v>
          </cell>
        </row>
        <row r="675">
          <cell r="D675">
            <v>0</v>
          </cell>
        </row>
        <row r="676">
          <cell r="D676">
            <v>0</v>
          </cell>
        </row>
        <row r="677">
          <cell r="D677">
            <v>0</v>
          </cell>
        </row>
        <row r="678">
          <cell r="D678">
            <v>0</v>
          </cell>
        </row>
        <row r="679">
          <cell r="D679">
            <v>0</v>
          </cell>
        </row>
        <row r="680">
          <cell r="D680">
            <v>0</v>
          </cell>
        </row>
        <row r="681">
          <cell r="D681">
            <v>0</v>
          </cell>
        </row>
        <row r="682">
          <cell r="D682">
            <v>0</v>
          </cell>
        </row>
        <row r="683">
          <cell r="D683">
            <v>0</v>
          </cell>
        </row>
        <row r="684">
          <cell r="D684">
            <v>0</v>
          </cell>
        </row>
        <row r="685">
          <cell r="D685">
            <v>0</v>
          </cell>
        </row>
        <row r="686">
          <cell r="D686">
            <v>0</v>
          </cell>
        </row>
        <row r="687">
          <cell r="D687">
            <v>0</v>
          </cell>
        </row>
        <row r="688">
          <cell r="D688">
            <v>0</v>
          </cell>
        </row>
        <row r="689">
          <cell r="D689">
            <v>0</v>
          </cell>
        </row>
        <row r="690">
          <cell r="D690">
            <v>0</v>
          </cell>
        </row>
        <row r="691">
          <cell r="D691">
            <v>0</v>
          </cell>
        </row>
        <row r="692">
          <cell r="D692">
            <v>0</v>
          </cell>
        </row>
        <row r="693">
          <cell r="D693">
            <v>0</v>
          </cell>
        </row>
        <row r="694">
          <cell r="D694">
            <v>0</v>
          </cell>
        </row>
        <row r="695">
          <cell r="D695">
            <v>0</v>
          </cell>
        </row>
        <row r="696">
          <cell r="D696">
            <v>0</v>
          </cell>
        </row>
        <row r="697">
          <cell r="D697">
            <v>0</v>
          </cell>
        </row>
        <row r="698">
          <cell r="D698">
            <v>0</v>
          </cell>
        </row>
        <row r="699">
          <cell r="D699">
            <v>0</v>
          </cell>
        </row>
        <row r="700">
          <cell r="D700">
            <v>0</v>
          </cell>
        </row>
        <row r="701">
          <cell r="D701">
            <v>0</v>
          </cell>
        </row>
        <row r="702">
          <cell r="D702">
            <v>0</v>
          </cell>
        </row>
        <row r="703">
          <cell r="D703">
            <v>0</v>
          </cell>
        </row>
        <row r="704">
          <cell r="D704">
            <v>0</v>
          </cell>
        </row>
        <row r="705">
          <cell r="D705">
            <v>0</v>
          </cell>
        </row>
        <row r="706">
          <cell r="D706">
            <v>0</v>
          </cell>
        </row>
        <row r="707">
          <cell r="D707">
            <v>0</v>
          </cell>
        </row>
        <row r="708">
          <cell r="D708">
            <v>0</v>
          </cell>
        </row>
        <row r="709">
          <cell r="D709">
            <v>0</v>
          </cell>
        </row>
        <row r="710">
          <cell r="D710">
            <v>0</v>
          </cell>
        </row>
        <row r="711">
          <cell r="D711">
            <v>0</v>
          </cell>
        </row>
        <row r="712">
          <cell r="D712">
            <v>0</v>
          </cell>
        </row>
        <row r="713">
          <cell r="D713">
            <v>0</v>
          </cell>
        </row>
        <row r="714">
          <cell r="D714">
            <v>0</v>
          </cell>
        </row>
        <row r="715">
          <cell r="D715">
            <v>0</v>
          </cell>
        </row>
        <row r="716">
          <cell r="D716">
            <v>0</v>
          </cell>
        </row>
        <row r="717">
          <cell r="D717">
            <v>0</v>
          </cell>
        </row>
        <row r="718">
          <cell r="D718">
            <v>0</v>
          </cell>
        </row>
        <row r="719">
          <cell r="D719">
            <v>0</v>
          </cell>
        </row>
        <row r="720">
          <cell r="D720">
            <v>0</v>
          </cell>
        </row>
        <row r="721">
          <cell r="D721">
            <v>0</v>
          </cell>
        </row>
        <row r="722">
          <cell r="D722">
            <v>0</v>
          </cell>
        </row>
        <row r="723">
          <cell r="D723">
            <v>0</v>
          </cell>
        </row>
        <row r="724">
          <cell r="D724">
            <v>0</v>
          </cell>
        </row>
        <row r="725">
          <cell r="D725">
            <v>0</v>
          </cell>
        </row>
        <row r="726">
          <cell r="D726">
            <v>0</v>
          </cell>
        </row>
        <row r="727">
          <cell r="D727">
            <v>0</v>
          </cell>
        </row>
        <row r="728">
          <cell r="D728">
            <v>0</v>
          </cell>
        </row>
        <row r="729">
          <cell r="D729">
            <v>0</v>
          </cell>
        </row>
        <row r="730">
          <cell r="D730">
            <v>0</v>
          </cell>
        </row>
        <row r="731">
          <cell r="D731">
            <v>0</v>
          </cell>
        </row>
        <row r="732">
          <cell r="D732">
            <v>0</v>
          </cell>
        </row>
        <row r="733">
          <cell r="D733">
            <v>0</v>
          </cell>
        </row>
        <row r="734">
          <cell r="D734">
            <v>0</v>
          </cell>
        </row>
        <row r="735">
          <cell r="D735">
            <v>0</v>
          </cell>
        </row>
        <row r="736">
          <cell r="D736">
            <v>0</v>
          </cell>
        </row>
        <row r="737">
          <cell r="D737">
            <v>0</v>
          </cell>
        </row>
        <row r="738">
          <cell r="D738">
            <v>0</v>
          </cell>
        </row>
        <row r="739">
          <cell r="D739">
            <v>0</v>
          </cell>
        </row>
        <row r="740">
          <cell r="D740">
            <v>0</v>
          </cell>
        </row>
        <row r="741">
          <cell r="D741">
            <v>0</v>
          </cell>
        </row>
        <row r="742">
          <cell r="D742">
            <v>0</v>
          </cell>
        </row>
        <row r="743">
          <cell r="D743">
            <v>0</v>
          </cell>
        </row>
        <row r="744">
          <cell r="D744">
            <v>0</v>
          </cell>
        </row>
        <row r="745">
          <cell r="D745">
            <v>0</v>
          </cell>
        </row>
        <row r="746">
          <cell r="D746">
            <v>0</v>
          </cell>
        </row>
        <row r="747">
          <cell r="D747">
            <v>0</v>
          </cell>
        </row>
        <row r="748">
          <cell r="D748">
            <v>0</v>
          </cell>
        </row>
        <row r="749">
          <cell r="D749">
            <v>0</v>
          </cell>
        </row>
        <row r="750">
          <cell r="D750">
            <v>0</v>
          </cell>
        </row>
        <row r="751">
          <cell r="D751">
            <v>0</v>
          </cell>
        </row>
        <row r="752">
          <cell r="D752">
            <v>0</v>
          </cell>
        </row>
        <row r="753">
          <cell r="D753">
            <v>0</v>
          </cell>
        </row>
        <row r="754">
          <cell r="D754">
            <v>0</v>
          </cell>
        </row>
        <row r="755">
          <cell r="D755">
            <v>0</v>
          </cell>
        </row>
        <row r="756">
          <cell r="D756">
            <v>0</v>
          </cell>
        </row>
        <row r="757">
          <cell r="D757">
            <v>0</v>
          </cell>
        </row>
        <row r="758">
          <cell r="D758">
            <v>0</v>
          </cell>
        </row>
        <row r="759">
          <cell r="D759">
            <v>0</v>
          </cell>
        </row>
        <row r="760">
          <cell r="D760">
            <v>0</v>
          </cell>
        </row>
        <row r="761">
          <cell r="D761">
            <v>0</v>
          </cell>
        </row>
        <row r="762">
          <cell r="D762">
            <v>0</v>
          </cell>
        </row>
        <row r="763">
          <cell r="D763">
            <v>0</v>
          </cell>
        </row>
        <row r="764">
          <cell r="D764">
            <v>0</v>
          </cell>
        </row>
        <row r="765">
          <cell r="D765">
            <v>0</v>
          </cell>
        </row>
        <row r="766">
          <cell r="D766">
            <v>0</v>
          </cell>
        </row>
        <row r="767">
          <cell r="D767">
            <v>0</v>
          </cell>
        </row>
        <row r="768">
          <cell r="D768">
            <v>0</v>
          </cell>
        </row>
        <row r="769">
          <cell r="D769">
            <v>0</v>
          </cell>
        </row>
        <row r="770">
          <cell r="D770">
            <v>0</v>
          </cell>
        </row>
        <row r="771">
          <cell r="D771">
            <v>0</v>
          </cell>
        </row>
        <row r="772">
          <cell r="D772">
            <v>0</v>
          </cell>
        </row>
        <row r="773">
          <cell r="D773">
            <v>0</v>
          </cell>
        </row>
        <row r="774">
          <cell r="D774">
            <v>0</v>
          </cell>
        </row>
        <row r="775">
          <cell r="D775">
            <v>0</v>
          </cell>
        </row>
        <row r="776">
          <cell r="D776">
            <v>0</v>
          </cell>
        </row>
        <row r="777">
          <cell r="D777">
            <v>0</v>
          </cell>
        </row>
        <row r="778">
          <cell r="D778">
            <v>0</v>
          </cell>
        </row>
        <row r="779">
          <cell r="D779">
            <v>0</v>
          </cell>
        </row>
        <row r="780">
          <cell r="D780">
            <v>0</v>
          </cell>
        </row>
        <row r="781">
          <cell r="D781">
            <v>0</v>
          </cell>
        </row>
        <row r="782">
          <cell r="D782">
            <v>0</v>
          </cell>
        </row>
        <row r="783">
          <cell r="D783">
            <v>0</v>
          </cell>
        </row>
        <row r="784">
          <cell r="D784">
            <v>0</v>
          </cell>
        </row>
        <row r="785">
          <cell r="D785">
            <v>0</v>
          </cell>
        </row>
        <row r="786">
          <cell r="D786">
            <v>0</v>
          </cell>
        </row>
        <row r="787">
          <cell r="D787">
            <v>0</v>
          </cell>
        </row>
        <row r="788">
          <cell r="D788">
            <v>0</v>
          </cell>
        </row>
        <row r="789">
          <cell r="D789">
            <v>0</v>
          </cell>
        </row>
        <row r="790">
          <cell r="D790">
            <v>0</v>
          </cell>
        </row>
        <row r="791">
          <cell r="D791">
            <v>0</v>
          </cell>
        </row>
        <row r="792">
          <cell r="D792">
            <v>0</v>
          </cell>
        </row>
        <row r="793">
          <cell r="D793">
            <v>0</v>
          </cell>
        </row>
        <row r="794">
          <cell r="D794">
            <v>0</v>
          </cell>
        </row>
        <row r="795">
          <cell r="D795">
            <v>0</v>
          </cell>
        </row>
        <row r="796">
          <cell r="D796">
            <v>0</v>
          </cell>
        </row>
        <row r="797">
          <cell r="D797">
            <v>0</v>
          </cell>
        </row>
        <row r="798">
          <cell r="D798">
            <v>0</v>
          </cell>
        </row>
        <row r="799">
          <cell r="D799">
            <v>0</v>
          </cell>
        </row>
        <row r="800">
          <cell r="D800">
            <v>0</v>
          </cell>
        </row>
        <row r="801">
          <cell r="D801">
            <v>0</v>
          </cell>
        </row>
        <row r="802">
          <cell r="D802">
            <v>0</v>
          </cell>
        </row>
        <row r="803">
          <cell r="D803">
            <v>0</v>
          </cell>
        </row>
        <row r="804">
          <cell r="D804">
            <v>0</v>
          </cell>
        </row>
        <row r="805">
          <cell r="D805">
            <v>0</v>
          </cell>
        </row>
        <row r="806">
          <cell r="D806">
            <v>0</v>
          </cell>
        </row>
        <row r="807">
          <cell r="D807">
            <v>0</v>
          </cell>
        </row>
        <row r="808">
          <cell r="D808">
            <v>0</v>
          </cell>
        </row>
        <row r="809">
          <cell r="D809">
            <v>0</v>
          </cell>
        </row>
        <row r="810">
          <cell r="D810">
            <v>0</v>
          </cell>
        </row>
        <row r="811">
          <cell r="D811">
            <v>0</v>
          </cell>
        </row>
        <row r="812">
          <cell r="D812">
            <v>0</v>
          </cell>
        </row>
        <row r="813">
          <cell r="D813">
            <v>0</v>
          </cell>
        </row>
        <row r="814">
          <cell r="D814">
            <v>0</v>
          </cell>
        </row>
        <row r="815">
          <cell r="D815">
            <v>0</v>
          </cell>
        </row>
        <row r="816">
          <cell r="D816">
            <v>0</v>
          </cell>
        </row>
        <row r="817">
          <cell r="D817">
            <v>0</v>
          </cell>
        </row>
        <row r="818">
          <cell r="D818">
            <v>0</v>
          </cell>
        </row>
        <row r="819">
          <cell r="D819">
            <v>0</v>
          </cell>
        </row>
        <row r="820">
          <cell r="D820">
            <v>0</v>
          </cell>
        </row>
        <row r="821">
          <cell r="D821">
            <v>0</v>
          </cell>
        </row>
        <row r="822">
          <cell r="D822">
            <v>0</v>
          </cell>
        </row>
        <row r="823">
          <cell r="D823">
            <v>0</v>
          </cell>
        </row>
        <row r="824">
          <cell r="D824">
            <v>0</v>
          </cell>
        </row>
        <row r="825">
          <cell r="D825">
            <v>0</v>
          </cell>
        </row>
        <row r="826">
          <cell r="D826">
            <v>0</v>
          </cell>
        </row>
        <row r="827">
          <cell r="D827">
            <v>0</v>
          </cell>
        </row>
        <row r="828">
          <cell r="D828">
            <v>0</v>
          </cell>
        </row>
        <row r="829">
          <cell r="D829">
            <v>0</v>
          </cell>
        </row>
        <row r="830">
          <cell r="D830">
            <v>0</v>
          </cell>
        </row>
        <row r="831">
          <cell r="D831">
            <v>0</v>
          </cell>
        </row>
        <row r="832">
          <cell r="D832">
            <v>0</v>
          </cell>
        </row>
        <row r="833">
          <cell r="D833">
            <v>0</v>
          </cell>
        </row>
        <row r="834">
          <cell r="D834">
            <v>0</v>
          </cell>
        </row>
        <row r="835">
          <cell r="D835">
            <v>0</v>
          </cell>
        </row>
        <row r="836">
          <cell r="D836">
            <v>0</v>
          </cell>
        </row>
        <row r="837">
          <cell r="D837">
            <v>0</v>
          </cell>
        </row>
        <row r="838">
          <cell r="D838">
            <v>0</v>
          </cell>
        </row>
        <row r="839">
          <cell r="D839">
            <v>0</v>
          </cell>
        </row>
        <row r="840">
          <cell r="D840">
            <v>0</v>
          </cell>
        </row>
        <row r="841">
          <cell r="D841">
            <v>0</v>
          </cell>
        </row>
        <row r="842">
          <cell r="D842">
            <v>0</v>
          </cell>
        </row>
        <row r="843">
          <cell r="D843">
            <v>0</v>
          </cell>
        </row>
        <row r="844">
          <cell r="D844">
            <v>0</v>
          </cell>
        </row>
        <row r="845">
          <cell r="D845">
            <v>0</v>
          </cell>
        </row>
        <row r="846">
          <cell r="D846">
            <v>0</v>
          </cell>
        </row>
        <row r="847">
          <cell r="D847">
            <v>0</v>
          </cell>
        </row>
        <row r="848">
          <cell r="D848">
            <v>0</v>
          </cell>
        </row>
        <row r="849">
          <cell r="D849">
            <v>0</v>
          </cell>
        </row>
        <row r="850">
          <cell r="D850">
            <v>0</v>
          </cell>
        </row>
        <row r="851">
          <cell r="D851">
            <v>0</v>
          </cell>
        </row>
        <row r="852">
          <cell r="D852">
            <v>0</v>
          </cell>
        </row>
        <row r="853">
          <cell r="D853">
            <v>0</v>
          </cell>
        </row>
        <row r="854">
          <cell r="D854">
            <v>0</v>
          </cell>
        </row>
        <row r="855">
          <cell r="D855">
            <v>0</v>
          </cell>
        </row>
        <row r="856">
          <cell r="D856">
            <v>0</v>
          </cell>
        </row>
        <row r="857">
          <cell r="D857">
            <v>0</v>
          </cell>
        </row>
        <row r="858">
          <cell r="D858">
            <v>0</v>
          </cell>
        </row>
        <row r="859">
          <cell r="D859">
            <v>0</v>
          </cell>
        </row>
        <row r="860">
          <cell r="D860">
            <v>0</v>
          </cell>
        </row>
        <row r="861">
          <cell r="D861">
            <v>0</v>
          </cell>
        </row>
        <row r="862">
          <cell r="D862">
            <v>0</v>
          </cell>
        </row>
        <row r="863">
          <cell r="D863">
            <v>0</v>
          </cell>
        </row>
        <row r="864">
          <cell r="D864">
            <v>0</v>
          </cell>
        </row>
        <row r="865">
          <cell r="D865">
            <v>0</v>
          </cell>
        </row>
        <row r="866">
          <cell r="D866">
            <v>0</v>
          </cell>
        </row>
        <row r="867">
          <cell r="D867">
            <v>0</v>
          </cell>
        </row>
        <row r="868">
          <cell r="D868">
            <v>0</v>
          </cell>
        </row>
        <row r="869">
          <cell r="D869">
            <v>0</v>
          </cell>
        </row>
        <row r="870">
          <cell r="D870">
            <v>0</v>
          </cell>
        </row>
        <row r="871">
          <cell r="D871">
            <v>0</v>
          </cell>
        </row>
        <row r="872">
          <cell r="D872">
            <v>0</v>
          </cell>
        </row>
        <row r="873">
          <cell r="D873">
            <v>0</v>
          </cell>
        </row>
        <row r="874">
          <cell r="D874">
            <v>0</v>
          </cell>
        </row>
        <row r="875">
          <cell r="D875">
            <v>0</v>
          </cell>
        </row>
        <row r="876">
          <cell r="D876">
            <v>0</v>
          </cell>
        </row>
        <row r="877">
          <cell r="D877">
            <v>0</v>
          </cell>
        </row>
        <row r="878">
          <cell r="D878">
            <v>0</v>
          </cell>
        </row>
        <row r="879">
          <cell r="D879">
            <v>0</v>
          </cell>
        </row>
        <row r="880">
          <cell r="D880">
            <v>0</v>
          </cell>
        </row>
        <row r="881">
          <cell r="D881">
            <v>0</v>
          </cell>
        </row>
        <row r="882">
          <cell r="D882">
            <v>0</v>
          </cell>
        </row>
        <row r="883">
          <cell r="D883">
            <v>0</v>
          </cell>
        </row>
        <row r="884">
          <cell r="D884">
            <v>0</v>
          </cell>
        </row>
        <row r="885">
          <cell r="D885">
            <v>0</v>
          </cell>
        </row>
        <row r="886">
          <cell r="D886">
            <v>0</v>
          </cell>
        </row>
        <row r="887">
          <cell r="D887">
            <v>0</v>
          </cell>
        </row>
        <row r="888">
          <cell r="D888">
            <v>0</v>
          </cell>
        </row>
        <row r="889">
          <cell r="D889">
            <v>0</v>
          </cell>
        </row>
        <row r="890">
          <cell r="D890">
            <v>0</v>
          </cell>
        </row>
        <row r="891">
          <cell r="D891">
            <v>0</v>
          </cell>
        </row>
        <row r="892">
          <cell r="D892">
            <v>0</v>
          </cell>
        </row>
        <row r="893">
          <cell r="D893">
            <v>0</v>
          </cell>
        </row>
        <row r="894">
          <cell r="D894">
            <v>0</v>
          </cell>
        </row>
        <row r="895">
          <cell r="D895">
            <v>0</v>
          </cell>
        </row>
        <row r="896">
          <cell r="D896">
            <v>0</v>
          </cell>
        </row>
        <row r="897">
          <cell r="D897">
            <v>0</v>
          </cell>
        </row>
        <row r="898">
          <cell r="D898">
            <v>0</v>
          </cell>
        </row>
        <row r="899">
          <cell r="D899">
            <v>0</v>
          </cell>
        </row>
        <row r="900">
          <cell r="D900">
            <v>0</v>
          </cell>
        </row>
        <row r="901">
          <cell r="D901">
            <v>0</v>
          </cell>
        </row>
        <row r="902">
          <cell r="D902">
            <v>0</v>
          </cell>
        </row>
        <row r="903">
          <cell r="D903">
            <v>0</v>
          </cell>
        </row>
        <row r="904">
          <cell r="D904">
            <v>0</v>
          </cell>
        </row>
        <row r="905">
          <cell r="D905">
            <v>0</v>
          </cell>
        </row>
        <row r="906">
          <cell r="D906">
            <v>0</v>
          </cell>
        </row>
        <row r="907">
          <cell r="D907">
            <v>0</v>
          </cell>
        </row>
        <row r="908">
          <cell r="D908">
            <v>0</v>
          </cell>
        </row>
        <row r="909">
          <cell r="D909">
            <v>0</v>
          </cell>
        </row>
        <row r="910">
          <cell r="D910">
            <v>0</v>
          </cell>
        </row>
        <row r="911">
          <cell r="D911">
            <v>0</v>
          </cell>
        </row>
        <row r="912">
          <cell r="D912">
            <v>0</v>
          </cell>
        </row>
        <row r="913">
          <cell r="D913">
            <v>0</v>
          </cell>
        </row>
        <row r="914">
          <cell r="D914">
            <v>0</v>
          </cell>
        </row>
        <row r="915">
          <cell r="D915">
            <v>0</v>
          </cell>
        </row>
        <row r="916">
          <cell r="D916">
            <v>0</v>
          </cell>
        </row>
        <row r="917">
          <cell r="D917">
            <v>0</v>
          </cell>
        </row>
        <row r="918">
          <cell r="D918">
            <v>0</v>
          </cell>
        </row>
        <row r="919">
          <cell r="D919">
            <v>0</v>
          </cell>
        </row>
        <row r="920">
          <cell r="D920">
            <v>0</v>
          </cell>
        </row>
        <row r="921">
          <cell r="D921">
            <v>0</v>
          </cell>
        </row>
        <row r="922">
          <cell r="D922">
            <v>0</v>
          </cell>
        </row>
        <row r="923">
          <cell r="D923">
            <v>0</v>
          </cell>
        </row>
        <row r="924">
          <cell r="D924">
            <v>0</v>
          </cell>
        </row>
        <row r="925">
          <cell r="D925">
            <v>0</v>
          </cell>
        </row>
        <row r="926">
          <cell r="D926">
            <v>0</v>
          </cell>
        </row>
        <row r="927">
          <cell r="D927">
            <v>0</v>
          </cell>
        </row>
        <row r="928">
          <cell r="D928">
            <v>0</v>
          </cell>
        </row>
        <row r="929">
          <cell r="D929">
            <v>0</v>
          </cell>
        </row>
        <row r="930">
          <cell r="D930">
            <v>0</v>
          </cell>
        </row>
        <row r="931">
          <cell r="D931">
            <v>0</v>
          </cell>
        </row>
        <row r="932">
          <cell r="D932">
            <v>0</v>
          </cell>
        </row>
        <row r="933">
          <cell r="D933">
            <v>0</v>
          </cell>
        </row>
        <row r="934">
          <cell r="D934">
            <v>0</v>
          </cell>
        </row>
        <row r="935">
          <cell r="D935">
            <v>0</v>
          </cell>
        </row>
        <row r="936">
          <cell r="D936">
            <v>0</v>
          </cell>
        </row>
        <row r="937">
          <cell r="D937">
            <v>0</v>
          </cell>
        </row>
        <row r="938">
          <cell r="D938">
            <v>0</v>
          </cell>
        </row>
        <row r="939">
          <cell r="D939">
            <v>0</v>
          </cell>
        </row>
        <row r="940">
          <cell r="D940">
            <v>0</v>
          </cell>
        </row>
        <row r="941">
          <cell r="D941">
            <v>0</v>
          </cell>
        </row>
        <row r="942">
          <cell r="D942">
            <v>0</v>
          </cell>
        </row>
        <row r="943">
          <cell r="D943">
            <v>0</v>
          </cell>
        </row>
        <row r="944">
          <cell r="D944">
            <v>0</v>
          </cell>
        </row>
        <row r="945">
          <cell r="D945">
            <v>0</v>
          </cell>
        </row>
        <row r="946">
          <cell r="D946">
            <v>0</v>
          </cell>
        </row>
        <row r="947">
          <cell r="D947">
            <v>0</v>
          </cell>
        </row>
        <row r="948">
          <cell r="D948">
            <v>0</v>
          </cell>
        </row>
        <row r="949">
          <cell r="D949">
            <v>0</v>
          </cell>
        </row>
        <row r="950">
          <cell r="D950">
            <v>0</v>
          </cell>
        </row>
        <row r="951">
          <cell r="D951">
            <v>0</v>
          </cell>
        </row>
        <row r="952">
          <cell r="D952">
            <v>0</v>
          </cell>
        </row>
        <row r="953">
          <cell r="D953">
            <v>0</v>
          </cell>
        </row>
        <row r="954">
          <cell r="D954">
            <v>0</v>
          </cell>
        </row>
        <row r="955">
          <cell r="D955">
            <v>0</v>
          </cell>
        </row>
        <row r="956">
          <cell r="D956">
            <v>0</v>
          </cell>
        </row>
        <row r="957">
          <cell r="D957">
            <v>0</v>
          </cell>
        </row>
        <row r="958">
          <cell r="D958">
            <v>0</v>
          </cell>
        </row>
        <row r="959">
          <cell r="D959">
            <v>0</v>
          </cell>
        </row>
        <row r="960">
          <cell r="D960">
            <v>0</v>
          </cell>
        </row>
        <row r="961">
          <cell r="D961">
            <v>0</v>
          </cell>
        </row>
        <row r="962">
          <cell r="D962">
            <v>0</v>
          </cell>
        </row>
        <row r="963">
          <cell r="D963">
            <v>0</v>
          </cell>
        </row>
        <row r="964">
          <cell r="D964">
            <v>0</v>
          </cell>
        </row>
        <row r="965">
          <cell r="D965">
            <v>0</v>
          </cell>
        </row>
        <row r="966">
          <cell r="D966">
            <v>0</v>
          </cell>
        </row>
        <row r="967">
          <cell r="D967">
            <v>0</v>
          </cell>
        </row>
        <row r="968">
          <cell r="D968">
            <v>0</v>
          </cell>
        </row>
        <row r="969">
          <cell r="D969">
            <v>0</v>
          </cell>
        </row>
        <row r="970">
          <cell r="D970">
            <v>0</v>
          </cell>
        </row>
        <row r="971">
          <cell r="D971">
            <v>0</v>
          </cell>
        </row>
        <row r="972">
          <cell r="D972">
            <v>0</v>
          </cell>
        </row>
        <row r="973">
          <cell r="D973">
            <v>0</v>
          </cell>
        </row>
        <row r="974">
          <cell r="D974">
            <v>0</v>
          </cell>
        </row>
        <row r="975">
          <cell r="D975">
            <v>0</v>
          </cell>
        </row>
        <row r="976">
          <cell r="D976">
            <v>0</v>
          </cell>
        </row>
        <row r="977">
          <cell r="D977">
            <v>0</v>
          </cell>
        </row>
        <row r="978">
          <cell r="D978">
            <v>0</v>
          </cell>
        </row>
        <row r="979">
          <cell r="D979">
            <v>0</v>
          </cell>
        </row>
        <row r="980">
          <cell r="D980">
            <v>0</v>
          </cell>
        </row>
        <row r="981">
          <cell r="D981">
            <v>0</v>
          </cell>
        </row>
        <row r="982">
          <cell r="D982">
            <v>0</v>
          </cell>
        </row>
        <row r="983">
          <cell r="D983">
            <v>0</v>
          </cell>
        </row>
        <row r="984">
          <cell r="D984">
            <v>0</v>
          </cell>
        </row>
        <row r="985">
          <cell r="D985">
            <v>0</v>
          </cell>
        </row>
        <row r="986">
          <cell r="D986">
            <v>0</v>
          </cell>
        </row>
        <row r="987">
          <cell r="D987">
            <v>0</v>
          </cell>
        </row>
        <row r="988">
          <cell r="D988">
            <v>0</v>
          </cell>
        </row>
        <row r="989">
          <cell r="D989">
            <v>0</v>
          </cell>
        </row>
        <row r="990">
          <cell r="D990">
            <v>0</v>
          </cell>
        </row>
        <row r="991">
          <cell r="D991">
            <v>0</v>
          </cell>
        </row>
        <row r="992">
          <cell r="D992">
            <v>0</v>
          </cell>
        </row>
        <row r="993">
          <cell r="D993">
            <v>0</v>
          </cell>
        </row>
        <row r="994">
          <cell r="D994">
            <v>0</v>
          </cell>
        </row>
        <row r="995">
          <cell r="D995">
            <v>0</v>
          </cell>
        </row>
        <row r="996">
          <cell r="D996">
            <v>0</v>
          </cell>
        </row>
        <row r="997">
          <cell r="D997">
            <v>0</v>
          </cell>
        </row>
        <row r="998">
          <cell r="D998">
            <v>0</v>
          </cell>
        </row>
        <row r="999">
          <cell r="D999">
            <v>0</v>
          </cell>
        </row>
        <row r="1000">
          <cell r="D1000">
            <v>0</v>
          </cell>
        </row>
        <row r="1001">
          <cell r="D1001">
            <v>0</v>
          </cell>
        </row>
        <row r="1002">
          <cell r="D1002">
            <v>0</v>
          </cell>
        </row>
        <row r="1003">
          <cell r="D1003">
            <v>0</v>
          </cell>
        </row>
        <row r="1004">
          <cell r="D1004">
            <v>0</v>
          </cell>
        </row>
        <row r="1005">
          <cell r="D1005">
            <v>0</v>
          </cell>
        </row>
        <row r="1006">
          <cell r="D1006">
            <v>0</v>
          </cell>
        </row>
        <row r="1007">
          <cell r="D1007">
            <v>0</v>
          </cell>
        </row>
        <row r="1008">
          <cell r="D1008">
            <v>0</v>
          </cell>
        </row>
        <row r="1009">
          <cell r="D1009">
            <v>0</v>
          </cell>
        </row>
        <row r="1010">
          <cell r="D1010">
            <v>0</v>
          </cell>
        </row>
        <row r="1011">
          <cell r="D1011">
            <v>0</v>
          </cell>
        </row>
        <row r="1012">
          <cell r="D1012">
            <v>0</v>
          </cell>
        </row>
        <row r="1013">
          <cell r="D1013">
            <v>0</v>
          </cell>
        </row>
        <row r="1014">
          <cell r="D1014">
            <v>0</v>
          </cell>
        </row>
        <row r="1015">
          <cell r="D1015">
            <v>0</v>
          </cell>
        </row>
        <row r="1016">
          <cell r="D1016">
            <v>0</v>
          </cell>
        </row>
        <row r="1017">
          <cell r="D1017">
            <v>0</v>
          </cell>
        </row>
        <row r="1018">
          <cell r="D1018">
            <v>0</v>
          </cell>
        </row>
        <row r="1019">
          <cell r="D1019">
            <v>0</v>
          </cell>
        </row>
        <row r="1020">
          <cell r="D1020">
            <v>0</v>
          </cell>
        </row>
        <row r="1021">
          <cell r="D1021">
            <v>0</v>
          </cell>
        </row>
        <row r="1022">
          <cell r="D1022">
            <v>0</v>
          </cell>
        </row>
        <row r="1023">
          <cell r="D1023">
            <v>0</v>
          </cell>
        </row>
        <row r="1024">
          <cell r="D1024">
            <v>0</v>
          </cell>
        </row>
        <row r="1025">
          <cell r="D1025">
            <v>0</v>
          </cell>
        </row>
        <row r="1026">
          <cell r="D1026">
            <v>0</v>
          </cell>
        </row>
        <row r="1027">
          <cell r="D1027">
            <v>0</v>
          </cell>
        </row>
        <row r="1028">
          <cell r="D1028">
            <v>0</v>
          </cell>
        </row>
        <row r="1029">
          <cell r="D1029">
            <v>0</v>
          </cell>
        </row>
        <row r="1030">
          <cell r="D1030">
            <v>0</v>
          </cell>
        </row>
        <row r="1031">
          <cell r="D1031">
            <v>0</v>
          </cell>
        </row>
        <row r="1032">
          <cell r="D1032">
            <v>0</v>
          </cell>
        </row>
        <row r="1033">
          <cell r="D1033">
            <v>0</v>
          </cell>
        </row>
        <row r="1034">
          <cell r="D1034">
            <v>0</v>
          </cell>
        </row>
        <row r="1035">
          <cell r="D1035">
            <v>0</v>
          </cell>
        </row>
        <row r="1036">
          <cell r="D1036">
            <v>0</v>
          </cell>
        </row>
        <row r="1037">
          <cell r="D1037">
            <v>0</v>
          </cell>
        </row>
        <row r="1038">
          <cell r="D1038">
            <v>0</v>
          </cell>
        </row>
        <row r="1039">
          <cell r="D1039">
            <v>0</v>
          </cell>
        </row>
        <row r="1040">
          <cell r="D1040">
            <v>0</v>
          </cell>
        </row>
        <row r="1041">
          <cell r="D1041">
            <v>0</v>
          </cell>
        </row>
        <row r="1042">
          <cell r="D1042">
            <v>0</v>
          </cell>
        </row>
        <row r="1043">
          <cell r="D1043">
            <v>0</v>
          </cell>
        </row>
        <row r="1044">
          <cell r="D1044">
            <v>0</v>
          </cell>
        </row>
        <row r="1045">
          <cell r="D1045">
            <v>0</v>
          </cell>
        </row>
        <row r="1046">
          <cell r="D1046">
            <v>0</v>
          </cell>
        </row>
        <row r="1047">
          <cell r="D1047">
            <v>0</v>
          </cell>
        </row>
        <row r="1048">
          <cell r="D1048">
            <v>0</v>
          </cell>
        </row>
        <row r="1049">
          <cell r="D1049">
            <v>0</v>
          </cell>
        </row>
        <row r="1050">
          <cell r="D1050">
            <v>0</v>
          </cell>
        </row>
        <row r="1051">
          <cell r="D1051">
            <v>0</v>
          </cell>
        </row>
        <row r="1052">
          <cell r="D1052">
            <v>0</v>
          </cell>
        </row>
        <row r="1053">
          <cell r="D1053">
            <v>0</v>
          </cell>
        </row>
        <row r="1054">
          <cell r="D1054">
            <v>0</v>
          </cell>
        </row>
        <row r="1055">
          <cell r="D1055">
            <v>0</v>
          </cell>
        </row>
        <row r="1056">
          <cell r="D1056">
            <v>0</v>
          </cell>
        </row>
        <row r="1057">
          <cell r="D1057">
            <v>0</v>
          </cell>
        </row>
        <row r="1058">
          <cell r="D1058">
            <v>0</v>
          </cell>
        </row>
        <row r="1059">
          <cell r="D1059">
            <v>0</v>
          </cell>
        </row>
        <row r="1060">
          <cell r="D1060">
            <v>0</v>
          </cell>
        </row>
        <row r="1061">
          <cell r="D1061">
            <v>0</v>
          </cell>
        </row>
        <row r="1062">
          <cell r="D1062">
            <v>0</v>
          </cell>
        </row>
        <row r="1063">
          <cell r="D1063">
            <v>0</v>
          </cell>
        </row>
        <row r="1064">
          <cell r="D1064">
            <v>0</v>
          </cell>
        </row>
        <row r="1065">
          <cell r="D1065">
            <v>0</v>
          </cell>
        </row>
        <row r="1066">
          <cell r="D1066">
            <v>0</v>
          </cell>
        </row>
        <row r="1067">
          <cell r="D1067">
            <v>0</v>
          </cell>
        </row>
        <row r="1068">
          <cell r="D1068">
            <v>0</v>
          </cell>
        </row>
        <row r="1069">
          <cell r="D1069">
            <v>0</v>
          </cell>
        </row>
        <row r="1070">
          <cell r="D1070">
            <v>0</v>
          </cell>
        </row>
        <row r="1071">
          <cell r="D1071">
            <v>0</v>
          </cell>
        </row>
        <row r="1072">
          <cell r="D1072">
            <v>0</v>
          </cell>
        </row>
        <row r="1073">
          <cell r="D1073">
            <v>0</v>
          </cell>
        </row>
        <row r="1074">
          <cell r="D1074">
            <v>0</v>
          </cell>
        </row>
        <row r="1075">
          <cell r="D1075">
            <v>0</v>
          </cell>
        </row>
        <row r="1076">
          <cell r="D1076">
            <v>0</v>
          </cell>
        </row>
        <row r="1077">
          <cell r="D1077">
            <v>0</v>
          </cell>
        </row>
        <row r="1078">
          <cell r="D1078">
            <v>0</v>
          </cell>
        </row>
        <row r="1079">
          <cell r="D1079">
            <v>0</v>
          </cell>
        </row>
        <row r="1080">
          <cell r="D1080">
            <v>0</v>
          </cell>
        </row>
        <row r="1081">
          <cell r="D1081">
            <v>0</v>
          </cell>
        </row>
        <row r="1082">
          <cell r="D1082">
            <v>0</v>
          </cell>
        </row>
        <row r="1083">
          <cell r="D1083">
            <v>0</v>
          </cell>
        </row>
        <row r="1084">
          <cell r="D1084">
            <v>0</v>
          </cell>
        </row>
        <row r="1085">
          <cell r="D1085">
            <v>0</v>
          </cell>
        </row>
        <row r="1086">
          <cell r="D1086">
            <v>0</v>
          </cell>
        </row>
        <row r="1087">
          <cell r="D1087">
            <v>0</v>
          </cell>
        </row>
        <row r="1088">
          <cell r="D1088">
            <v>0</v>
          </cell>
        </row>
        <row r="1089">
          <cell r="D1089">
            <v>0</v>
          </cell>
        </row>
        <row r="1090">
          <cell r="D1090">
            <v>0</v>
          </cell>
        </row>
        <row r="1091">
          <cell r="D1091">
            <v>0</v>
          </cell>
        </row>
        <row r="1092">
          <cell r="D1092">
            <v>0</v>
          </cell>
        </row>
        <row r="1093">
          <cell r="D1093">
            <v>0</v>
          </cell>
        </row>
        <row r="1094">
          <cell r="D1094">
            <v>0</v>
          </cell>
        </row>
        <row r="1095">
          <cell r="D1095">
            <v>0</v>
          </cell>
        </row>
        <row r="1096">
          <cell r="D1096">
            <v>0</v>
          </cell>
        </row>
        <row r="1097">
          <cell r="D1097">
            <v>0</v>
          </cell>
        </row>
        <row r="1098">
          <cell r="D1098">
            <v>0</v>
          </cell>
        </row>
        <row r="1099">
          <cell r="D1099">
            <v>0</v>
          </cell>
        </row>
        <row r="1100">
          <cell r="D1100">
            <v>0</v>
          </cell>
        </row>
        <row r="1101">
          <cell r="D1101" t="str">
            <v>June,2012 CIL Document</v>
          </cell>
        </row>
        <row r="1102">
          <cell r="D1102">
            <v>0</v>
          </cell>
        </row>
        <row r="1103">
          <cell r="D1103">
            <v>0</v>
          </cell>
        </row>
        <row r="1104">
          <cell r="D1104">
            <v>0</v>
          </cell>
        </row>
        <row r="1105">
          <cell r="D1105" t="str">
            <v>June,2012 CIL Document</v>
          </cell>
        </row>
        <row r="1106">
          <cell r="D1106">
            <v>0</v>
          </cell>
        </row>
        <row r="1107">
          <cell r="D1107">
            <v>0</v>
          </cell>
        </row>
        <row r="1108">
          <cell r="D1108">
            <v>0</v>
          </cell>
        </row>
        <row r="1109">
          <cell r="D1109">
            <v>0</v>
          </cell>
        </row>
        <row r="1110">
          <cell r="D1110">
            <v>0</v>
          </cell>
        </row>
        <row r="1111">
          <cell r="D1111">
            <v>0</v>
          </cell>
        </row>
        <row r="1112">
          <cell r="D1112">
            <v>0</v>
          </cell>
        </row>
        <row r="1113">
          <cell r="D1113">
            <v>0</v>
          </cell>
        </row>
        <row r="1114">
          <cell r="D1114" t="str">
            <v>June,2012 CIL Document</v>
          </cell>
        </row>
        <row r="1115">
          <cell r="D1115">
            <v>0</v>
          </cell>
        </row>
        <row r="1116">
          <cell r="D1116">
            <v>0</v>
          </cell>
        </row>
        <row r="1117">
          <cell r="D1117">
            <v>0</v>
          </cell>
        </row>
        <row r="1118">
          <cell r="D1118">
            <v>0</v>
          </cell>
        </row>
        <row r="1119">
          <cell r="D1119">
            <v>0</v>
          </cell>
        </row>
        <row r="1120">
          <cell r="D1120">
            <v>0</v>
          </cell>
        </row>
        <row r="1121">
          <cell r="D1121" t="str">
            <v>June,2012 CIL Document</v>
          </cell>
        </row>
        <row r="1122">
          <cell r="D1122">
            <v>0</v>
          </cell>
        </row>
        <row r="1123">
          <cell r="D1123">
            <v>0</v>
          </cell>
        </row>
        <row r="1124">
          <cell r="D1124">
            <v>0</v>
          </cell>
        </row>
        <row r="1125">
          <cell r="D1125">
            <v>0</v>
          </cell>
        </row>
        <row r="1126">
          <cell r="D1126">
            <v>0</v>
          </cell>
        </row>
        <row r="1127">
          <cell r="D1127">
            <v>0</v>
          </cell>
        </row>
        <row r="1128">
          <cell r="D1128">
            <v>0</v>
          </cell>
        </row>
        <row r="1129">
          <cell r="D1129">
            <v>0</v>
          </cell>
        </row>
        <row r="1130">
          <cell r="D1130">
            <v>0</v>
          </cell>
        </row>
        <row r="1131">
          <cell r="D1131">
            <v>0</v>
          </cell>
        </row>
        <row r="1132">
          <cell r="D1132">
            <v>0</v>
          </cell>
        </row>
        <row r="1133">
          <cell r="D1133">
            <v>0</v>
          </cell>
        </row>
        <row r="1134">
          <cell r="D1134">
            <v>0</v>
          </cell>
        </row>
        <row r="1135">
          <cell r="D1135">
            <v>0</v>
          </cell>
        </row>
        <row r="1136">
          <cell r="D1136">
            <v>0</v>
          </cell>
        </row>
        <row r="1137">
          <cell r="D1137">
            <v>0</v>
          </cell>
        </row>
        <row r="1138">
          <cell r="D1138">
            <v>0</v>
          </cell>
        </row>
        <row r="1139">
          <cell r="D1139">
            <v>0</v>
          </cell>
        </row>
        <row r="1140">
          <cell r="D1140" t="str">
            <v>June,2012 CIL Document</v>
          </cell>
        </row>
        <row r="1141">
          <cell r="D1141">
            <v>0</v>
          </cell>
        </row>
        <row r="1142">
          <cell r="D1142">
            <v>0</v>
          </cell>
        </row>
        <row r="1143">
          <cell r="D1143">
            <v>0</v>
          </cell>
        </row>
        <row r="1144">
          <cell r="D1144">
            <v>0</v>
          </cell>
        </row>
        <row r="1145">
          <cell r="D1145">
            <v>0</v>
          </cell>
        </row>
        <row r="1146">
          <cell r="D1146">
            <v>0</v>
          </cell>
        </row>
        <row r="1147">
          <cell r="D1147">
            <v>0</v>
          </cell>
        </row>
        <row r="1148">
          <cell r="D1148">
            <v>0</v>
          </cell>
        </row>
        <row r="1149">
          <cell r="D1149">
            <v>0</v>
          </cell>
        </row>
        <row r="1150">
          <cell r="D1150">
            <v>0</v>
          </cell>
        </row>
        <row r="1151">
          <cell r="D1151">
            <v>0</v>
          </cell>
        </row>
        <row r="1152">
          <cell r="D1152">
            <v>0</v>
          </cell>
        </row>
        <row r="1153">
          <cell r="D1153">
            <v>0</v>
          </cell>
        </row>
        <row r="1154">
          <cell r="D1154">
            <v>0</v>
          </cell>
        </row>
        <row r="1155">
          <cell r="D1155">
            <v>0</v>
          </cell>
        </row>
        <row r="1156">
          <cell r="D1156">
            <v>0</v>
          </cell>
        </row>
        <row r="1157">
          <cell r="D1157">
            <v>0</v>
          </cell>
        </row>
        <row r="1158">
          <cell r="D1158">
            <v>0</v>
          </cell>
        </row>
        <row r="1159">
          <cell r="D1159">
            <v>0</v>
          </cell>
        </row>
        <row r="1160">
          <cell r="D1160">
            <v>0</v>
          </cell>
        </row>
        <row r="1161">
          <cell r="D1161">
            <v>0</v>
          </cell>
        </row>
        <row r="1162">
          <cell r="D1162">
            <v>0</v>
          </cell>
        </row>
        <row r="1163">
          <cell r="D1163">
            <v>0</v>
          </cell>
        </row>
        <row r="1164">
          <cell r="D1164">
            <v>0</v>
          </cell>
        </row>
        <row r="1165">
          <cell r="D1165">
            <v>0</v>
          </cell>
        </row>
        <row r="1166">
          <cell r="D1166">
            <v>0</v>
          </cell>
        </row>
        <row r="1167">
          <cell r="D1167">
            <v>0</v>
          </cell>
        </row>
        <row r="1168">
          <cell r="D1168">
            <v>0</v>
          </cell>
        </row>
        <row r="1169">
          <cell r="D1169">
            <v>0</v>
          </cell>
        </row>
        <row r="1170">
          <cell r="D1170">
            <v>0</v>
          </cell>
        </row>
        <row r="1171">
          <cell r="D1171">
            <v>0</v>
          </cell>
        </row>
        <row r="1172">
          <cell r="D1172">
            <v>0</v>
          </cell>
        </row>
        <row r="1173">
          <cell r="D1173">
            <v>0</v>
          </cell>
        </row>
        <row r="1174">
          <cell r="D1174">
            <v>0</v>
          </cell>
        </row>
        <row r="1175">
          <cell r="D1175">
            <v>0</v>
          </cell>
        </row>
        <row r="1176">
          <cell r="D1176">
            <v>0</v>
          </cell>
        </row>
        <row r="1177">
          <cell r="D1177">
            <v>0</v>
          </cell>
        </row>
        <row r="1178">
          <cell r="D1178">
            <v>0</v>
          </cell>
        </row>
        <row r="1179">
          <cell r="D1179">
            <v>0</v>
          </cell>
        </row>
        <row r="1180">
          <cell r="D1180">
            <v>0</v>
          </cell>
        </row>
        <row r="1181">
          <cell r="D1181">
            <v>0</v>
          </cell>
        </row>
        <row r="1182">
          <cell r="D1182">
            <v>0</v>
          </cell>
        </row>
        <row r="1183">
          <cell r="D1183" t="str">
            <v>June,2012 CIL Document</v>
          </cell>
        </row>
        <row r="1184">
          <cell r="D1184">
            <v>0</v>
          </cell>
        </row>
        <row r="1185">
          <cell r="D1185">
            <v>0</v>
          </cell>
        </row>
        <row r="1186">
          <cell r="D1186">
            <v>0</v>
          </cell>
        </row>
        <row r="1187">
          <cell r="D1187">
            <v>0</v>
          </cell>
        </row>
        <row r="1188">
          <cell r="D1188">
            <v>0</v>
          </cell>
        </row>
        <row r="1189">
          <cell r="D1189">
            <v>0</v>
          </cell>
        </row>
        <row r="1190">
          <cell r="D1190">
            <v>0</v>
          </cell>
        </row>
        <row r="1191">
          <cell r="D1191">
            <v>0</v>
          </cell>
        </row>
        <row r="1192">
          <cell r="D1192">
            <v>0</v>
          </cell>
        </row>
        <row r="1193">
          <cell r="D1193">
            <v>0</v>
          </cell>
        </row>
        <row r="1194">
          <cell r="D1194" t="str">
            <v>Company's Website</v>
          </cell>
        </row>
        <row r="1195">
          <cell r="D1195" t="str">
            <v>CEA Thermal Document</v>
          </cell>
        </row>
        <row r="1196">
          <cell r="D1196">
            <v>0</v>
          </cell>
        </row>
        <row r="1197">
          <cell r="D1197" t="str">
            <v>June,2012 CIL Document</v>
          </cell>
        </row>
        <row r="1198">
          <cell r="D1198">
            <v>0</v>
          </cell>
        </row>
        <row r="1199">
          <cell r="D1199">
            <v>0</v>
          </cell>
        </row>
        <row r="1200">
          <cell r="D1200">
            <v>0</v>
          </cell>
        </row>
        <row r="1201">
          <cell r="D1201" t="str">
            <v>CEA Thermal Document</v>
          </cell>
        </row>
        <row r="1202">
          <cell r="D1202">
            <v>0</v>
          </cell>
        </row>
        <row r="1203">
          <cell r="D1203" t="str">
            <v>CEA Thermal Document</v>
          </cell>
        </row>
        <row r="1204">
          <cell r="D1204">
            <v>0</v>
          </cell>
        </row>
        <row r="1205">
          <cell r="D1205">
            <v>0</v>
          </cell>
        </row>
        <row r="1206">
          <cell r="D1206">
            <v>0</v>
          </cell>
        </row>
        <row r="1207">
          <cell r="D1207">
            <v>0</v>
          </cell>
        </row>
        <row r="1208">
          <cell r="D1208">
            <v>0</v>
          </cell>
        </row>
        <row r="1209">
          <cell r="D1209">
            <v>0</v>
          </cell>
        </row>
        <row r="1210">
          <cell r="D1210">
            <v>0</v>
          </cell>
        </row>
        <row r="1211">
          <cell r="D1211">
            <v>0</v>
          </cell>
        </row>
        <row r="1212">
          <cell r="D1212">
            <v>0</v>
          </cell>
        </row>
        <row r="1213">
          <cell r="D1213">
            <v>0</v>
          </cell>
        </row>
        <row r="1214">
          <cell r="D1214">
            <v>0</v>
          </cell>
        </row>
        <row r="1215">
          <cell r="D1215">
            <v>0</v>
          </cell>
        </row>
        <row r="1216">
          <cell r="D1216">
            <v>0</v>
          </cell>
        </row>
        <row r="1217">
          <cell r="D1217">
            <v>0</v>
          </cell>
        </row>
        <row r="1218">
          <cell r="D1218">
            <v>0</v>
          </cell>
        </row>
        <row r="1219">
          <cell r="D1219">
            <v>0</v>
          </cell>
        </row>
        <row r="1220">
          <cell r="D1220">
            <v>0</v>
          </cell>
        </row>
        <row r="1221">
          <cell r="D1221">
            <v>0</v>
          </cell>
        </row>
        <row r="1222">
          <cell r="D1222">
            <v>0</v>
          </cell>
        </row>
        <row r="1223">
          <cell r="D1223">
            <v>0</v>
          </cell>
        </row>
        <row r="1224">
          <cell r="D1224">
            <v>0</v>
          </cell>
        </row>
        <row r="1225">
          <cell r="D1225">
            <v>0</v>
          </cell>
        </row>
        <row r="1226">
          <cell r="D1226">
            <v>0</v>
          </cell>
        </row>
        <row r="1227">
          <cell r="D1227">
            <v>0</v>
          </cell>
        </row>
        <row r="1228">
          <cell r="D1228">
            <v>0</v>
          </cell>
        </row>
        <row r="1229">
          <cell r="D1229">
            <v>0</v>
          </cell>
        </row>
        <row r="1230">
          <cell r="D1230">
            <v>0</v>
          </cell>
        </row>
        <row r="1231">
          <cell r="D1231">
            <v>0</v>
          </cell>
        </row>
        <row r="1232">
          <cell r="D1232">
            <v>0</v>
          </cell>
        </row>
        <row r="1233">
          <cell r="D1233">
            <v>0</v>
          </cell>
        </row>
        <row r="1234">
          <cell r="D1234">
            <v>0</v>
          </cell>
        </row>
        <row r="1235">
          <cell r="D1235">
            <v>0</v>
          </cell>
        </row>
        <row r="1236">
          <cell r="D1236" t="str">
            <v>CEA Thermal Document</v>
          </cell>
        </row>
        <row r="1237">
          <cell r="D1237" t="str">
            <v>CEA Thermal Document</v>
          </cell>
        </row>
        <row r="1238">
          <cell r="D1238">
            <v>0</v>
          </cell>
        </row>
        <row r="1239">
          <cell r="D1239">
            <v>0</v>
          </cell>
        </row>
        <row r="1240">
          <cell r="D1240" t="str">
            <v>CEA Thermal Document</v>
          </cell>
        </row>
        <row r="1241">
          <cell r="D1241">
            <v>0</v>
          </cell>
        </row>
        <row r="1242">
          <cell r="D1242" t="str">
            <v>CEA Thermal Document</v>
          </cell>
        </row>
        <row r="1243">
          <cell r="D1243" t="str">
            <v>CEA Thermal Document</v>
          </cell>
        </row>
        <row r="1244">
          <cell r="D1244" t="str">
            <v>Metis Document</v>
          </cell>
        </row>
        <row r="1245">
          <cell r="D1245">
            <v>0</v>
          </cell>
        </row>
        <row r="1246">
          <cell r="D1246">
            <v>0</v>
          </cell>
        </row>
        <row r="1247">
          <cell r="D1247">
            <v>0</v>
          </cell>
        </row>
        <row r="1248">
          <cell r="D1248" t="str">
            <v>CEA Thermal Document</v>
          </cell>
        </row>
        <row r="1249">
          <cell r="D1249">
            <v>0</v>
          </cell>
        </row>
        <row r="1250">
          <cell r="D1250" t="str">
            <v>CEA Thermal Document</v>
          </cell>
        </row>
        <row r="1251">
          <cell r="D1251" t="str">
            <v>Company's Website</v>
          </cell>
        </row>
        <row r="1252">
          <cell r="D1252" t="str">
            <v>CEA Thermal Document</v>
          </cell>
        </row>
        <row r="1253">
          <cell r="D1253" t="str">
            <v>CEA Thermal Document</v>
          </cell>
        </row>
        <row r="1254">
          <cell r="D1254" t="str">
            <v>CEA Thermal Document</v>
          </cell>
        </row>
        <row r="1255">
          <cell r="D1255" t="str">
            <v>CEA Thermal Document</v>
          </cell>
        </row>
        <row r="1256">
          <cell r="D1256" t="str">
            <v>CEA Thermal Document</v>
          </cell>
        </row>
        <row r="1257">
          <cell r="D1257" t="str">
            <v>CEA Thermal Document</v>
          </cell>
        </row>
        <row r="1258">
          <cell r="D1258" t="str">
            <v>CEA Thermal Document</v>
          </cell>
        </row>
        <row r="1259">
          <cell r="D1259">
            <v>0</v>
          </cell>
        </row>
        <row r="1260">
          <cell r="D1260" t="str">
            <v>Company's Website</v>
          </cell>
        </row>
        <row r="1261">
          <cell r="D1261">
            <v>0</v>
          </cell>
        </row>
        <row r="1262">
          <cell r="D1262">
            <v>0</v>
          </cell>
        </row>
        <row r="1263">
          <cell r="D1263" t="str">
            <v>Metis Document</v>
          </cell>
        </row>
        <row r="1264">
          <cell r="D1264" t="str">
            <v>Metis Document</v>
          </cell>
        </row>
        <row r="1265">
          <cell r="D1265">
            <v>0</v>
          </cell>
        </row>
        <row r="1266">
          <cell r="D1266" t="str">
            <v>Company's Website</v>
          </cell>
        </row>
        <row r="1267">
          <cell r="D1267" t="str">
            <v>Company's Website</v>
          </cell>
        </row>
        <row r="1268">
          <cell r="D1268" t="str">
            <v>CEA Thermal Document</v>
          </cell>
        </row>
        <row r="1269">
          <cell r="D1269" t="str">
            <v>CEA Thermal Document</v>
          </cell>
        </row>
        <row r="1270">
          <cell r="D1270" t="str">
            <v>Company's Website</v>
          </cell>
        </row>
        <row r="1271">
          <cell r="D1271" t="str">
            <v>Metis Document</v>
          </cell>
        </row>
        <row r="1272">
          <cell r="D1272" t="str">
            <v>CEA Thermal Document</v>
          </cell>
        </row>
        <row r="1273">
          <cell r="D1273">
            <v>0</v>
          </cell>
        </row>
        <row r="1274">
          <cell r="D1274" t="str">
            <v>CEA Thermal Document</v>
          </cell>
        </row>
        <row r="1275">
          <cell r="D1275">
            <v>0</v>
          </cell>
        </row>
        <row r="1276">
          <cell r="D1276">
            <v>0</v>
          </cell>
        </row>
        <row r="1277">
          <cell r="D1277" t="str">
            <v>CEA Thermal Document</v>
          </cell>
        </row>
        <row r="1278">
          <cell r="D1278">
            <v>0</v>
          </cell>
        </row>
        <row r="1279">
          <cell r="D1279" t="str">
            <v>Metis Document</v>
          </cell>
        </row>
        <row r="1280">
          <cell r="D1280" t="str">
            <v>Metis Document</v>
          </cell>
        </row>
        <row r="1281">
          <cell r="D1281" t="str">
            <v>CEA Thermal Document</v>
          </cell>
        </row>
        <row r="1282">
          <cell r="D1282" t="str">
            <v>CEA Thermal Document</v>
          </cell>
        </row>
        <row r="1283">
          <cell r="D1283" t="str">
            <v>Metis Document</v>
          </cell>
        </row>
        <row r="1284">
          <cell r="D1284" t="str">
            <v>Metis Document</v>
          </cell>
        </row>
        <row r="1285">
          <cell r="D1285" t="str">
            <v>Metis Document</v>
          </cell>
        </row>
        <row r="1286">
          <cell r="D1286" t="str">
            <v>Metis Document</v>
          </cell>
        </row>
        <row r="1287">
          <cell r="D1287" t="str">
            <v>CEA Thermal Document</v>
          </cell>
        </row>
        <row r="1288">
          <cell r="D1288" t="str">
            <v>CEA Thermal Document</v>
          </cell>
        </row>
        <row r="1289">
          <cell r="D1289" t="str">
            <v>CEA Thermal Document</v>
          </cell>
        </row>
        <row r="1290">
          <cell r="D1290">
            <v>0</v>
          </cell>
        </row>
        <row r="1291">
          <cell r="D1291" t="str">
            <v>Company's Website</v>
          </cell>
        </row>
        <row r="1292">
          <cell r="D1292" t="str">
            <v>Company's Website</v>
          </cell>
        </row>
        <row r="1293">
          <cell r="D1293" t="str">
            <v>CEA Thermal Document</v>
          </cell>
        </row>
        <row r="1294">
          <cell r="D1294">
            <v>0</v>
          </cell>
        </row>
        <row r="1295">
          <cell r="D1295" t="str">
            <v>Company's Website</v>
          </cell>
        </row>
        <row r="1296">
          <cell r="D1296" t="str">
            <v>Metis Document</v>
          </cell>
        </row>
        <row r="1297">
          <cell r="D1297" t="str">
            <v>CEA Thermal Document</v>
          </cell>
        </row>
        <row r="1298">
          <cell r="D1298" t="str">
            <v>CEA Thermal Document</v>
          </cell>
        </row>
        <row r="1299">
          <cell r="D1299">
            <v>0</v>
          </cell>
        </row>
        <row r="1300">
          <cell r="D1300">
            <v>0</v>
          </cell>
        </row>
        <row r="1301">
          <cell r="D1301" t="str">
            <v>Company's Website</v>
          </cell>
        </row>
        <row r="1302">
          <cell r="D1302" t="str">
            <v>CEA Thermal Document</v>
          </cell>
        </row>
        <row r="1303">
          <cell r="D1303">
            <v>0</v>
          </cell>
        </row>
        <row r="1304">
          <cell r="D1304">
            <v>0</v>
          </cell>
        </row>
        <row r="1305">
          <cell r="D1305" t="str">
            <v>Company's Website</v>
          </cell>
        </row>
        <row r="1306">
          <cell r="D1306" t="str">
            <v>Company's Website</v>
          </cell>
        </row>
        <row r="1307">
          <cell r="D1307" t="str">
            <v>Company's Website</v>
          </cell>
        </row>
        <row r="1308">
          <cell r="D1308" t="str">
            <v>Metis Document</v>
          </cell>
        </row>
        <row r="1309">
          <cell r="D1309" t="str">
            <v>Company's Website</v>
          </cell>
        </row>
        <row r="1310">
          <cell r="D1310" t="str">
            <v>CEA Thermal Document</v>
          </cell>
        </row>
        <row r="1311">
          <cell r="D1311" t="str">
            <v>Metis Document</v>
          </cell>
        </row>
        <row r="1312">
          <cell r="D1312">
            <v>0</v>
          </cell>
        </row>
        <row r="1313">
          <cell r="D1313">
            <v>0</v>
          </cell>
        </row>
        <row r="1314">
          <cell r="D1314" t="str">
            <v>Company's Website</v>
          </cell>
        </row>
        <row r="1315">
          <cell r="D1315" t="str">
            <v>Company's Website</v>
          </cell>
        </row>
        <row r="1316">
          <cell r="D1316" t="str">
            <v>Company's Website</v>
          </cell>
        </row>
        <row r="1317">
          <cell r="D1317" t="str">
            <v>CEA Thermal Document</v>
          </cell>
        </row>
        <row r="1318">
          <cell r="D1318" t="str">
            <v>CEA Thermal Document</v>
          </cell>
        </row>
        <row r="1319">
          <cell r="D1319">
            <v>0</v>
          </cell>
        </row>
        <row r="1320">
          <cell r="D1320" t="str">
            <v>CEA Thermal Document</v>
          </cell>
        </row>
        <row r="1321">
          <cell r="D1321" t="str">
            <v>CEA Thermal Document</v>
          </cell>
        </row>
        <row r="1322">
          <cell r="D1322" t="str">
            <v>Company's Website</v>
          </cell>
        </row>
        <row r="1323">
          <cell r="D1323" t="str">
            <v>CEA Thermal Document</v>
          </cell>
        </row>
        <row r="1324">
          <cell r="D1324" t="str">
            <v>CEA Thermal Document</v>
          </cell>
        </row>
        <row r="1325">
          <cell r="D1325" t="str">
            <v>Company's Website</v>
          </cell>
        </row>
        <row r="1326">
          <cell r="D1326">
            <v>0</v>
          </cell>
        </row>
        <row r="1327">
          <cell r="D1327" t="str">
            <v>CEA Thermal Document</v>
          </cell>
        </row>
        <row r="1328">
          <cell r="D1328">
            <v>0</v>
          </cell>
        </row>
        <row r="1329">
          <cell r="D1329" t="str">
            <v>Metis Document</v>
          </cell>
        </row>
        <row r="1330">
          <cell r="D1330" t="str">
            <v>CEA Thermal Document</v>
          </cell>
        </row>
        <row r="1331">
          <cell r="D1331" t="str">
            <v>CEA Thermal Document</v>
          </cell>
        </row>
        <row r="1332">
          <cell r="D1332" t="str">
            <v>Company's Website</v>
          </cell>
        </row>
        <row r="1333">
          <cell r="D1333" t="str">
            <v>Metis Document</v>
          </cell>
        </row>
        <row r="1334">
          <cell r="D1334" t="str">
            <v>Company's Website</v>
          </cell>
        </row>
        <row r="1335">
          <cell r="D1335">
            <v>0</v>
          </cell>
        </row>
        <row r="1336">
          <cell r="D1336" t="str">
            <v>CEA Thermal Document</v>
          </cell>
        </row>
        <row r="1337">
          <cell r="D1337" t="str">
            <v>Company's Website</v>
          </cell>
        </row>
        <row r="1338">
          <cell r="D1338" t="str">
            <v>Company's Website</v>
          </cell>
        </row>
        <row r="1339">
          <cell r="D1339" t="str">
            <v>CEA Thermal Document</v>
          </cell>
        </row>
        <row r="1340">
          <cell r="D1340">
            <v>0</v>
          </cell>
        </row>
        <row r="1341">
          <cell r="D1341" t="str">
            <v>CEA Thermal Document</v>
          </cell>
        </row>
        <row r="1342">
          <cell r="D1342">
            <v>0</v>
          </cell>
        </row>
        <row r="1343">
          <cell r="D1343">
            <v>0</v>
          </cell>
        </row>
        <row r="1344">
          <cell r="D1344" t="str">
            <v>Metis Document</v>
          </cell>
        </row>
        <row r="1345">
          <cell r="D1345" t="str">
            <v>Company's Website</v>
          </cell>
        </row>
        <row r="1346">
          <cell r="D1346" t="str">
            <v>CEA Thermal Document</v>
          </cell>
        </row>
        <row r="1347">
          <cell r="D1347" t="str">
            <v>Company's Website</v>
          </cell>
        </row>
        <row r="1348">
          <cell r="D1348" t="str">
            <v>CEA Thermal Document</v>
          </cell>
        </row>
        <row r="1349">
          <cell r="D1349" t="str">
            <v>CEA Thermal Document</v>
          </cell>
        </row>
        <row r="1350">
          <cell r="D1350">
            <v>0</v>
          </cell>
        </row>
        <row r="1351">
          <cell r="D1351" t="str">
            <v>CEA Thermal Document</v>
          </cell>
        </row>
        <row r="1352">
          <cell r="D1352" t="str">
            <v>CEA Thermal Document &amp; Company's Website</v>
          </cell>
        </row>
        <row r="1353">
          <cell r="D1353" t="str">
            <v>CEA Thermal Document</v>
          </cell>
        </row>
        <row r="1354">
          <cell r="D1354" t="str">
            <v>CEA Thermal Document</v>
          </cell>
        </row>
        <row r="1355">
          <cell r="D1355" t="str">
            <v>Company's Website</v>
          </cell>
        </row>
        <row r="1356">
          <cell r="D1356">
            <v>0</v>
          </cell>
        </row>
        <row r="1357">
          <cell r="D1357" t="str">
            <v>CEA Thermal Document</v>
          </cell>
        </row>
        <row r="1358">
          <cell r="D1358" t="str">
            <v>CEA Thermal Document</v>
          </cell>
        </row>
        <row r="1359">
          <cell r="D1359" t="str">
            <v>Metis Document</v>
          </cell>
        </row>
        <row r="1360">
          <cell r="D1360">
            <v>0</v>
          </cell>
        </row>
        <row r="1361">
          <cell r="D1361" t="str">
            <v>Company's Website</v>
          </cell>
        </row>
        <row r="1362">
          <cell r="D1362" t="str">
            <v>Company's Website</v>
          </cell>
        </row>
        <row r="1363">
          <cell r="D1363" t="str">
            <v>CEA Thermal Document &amp; Company's Website</v>
          </cell>
        </row>
        <row r="1364">
          <cell r="D1364" t="str">
            <v>CEA Thermal Document</v>
          </cell>
        </row>
        <row r="1365">
          <cell r="D1365" t="str">
            <v>CEA Thermal Document</v>
          </cell>
        </row>
        <row r="1366">
          <cell r="D1366" t="str">
            <v>CEA Thermal Document</v>
          </cell>
        </row>
        <row r="1367">
          <cell r="D1367" t="str">
            <v>CEA Thermal Document</v>
          </cell>
        </row>
        <row r="1368">
          <cell r="D1368">
            <v>0</v>
          </cell>
        </row>
        <row r="1369">
          <cell r="D1369" t="str">
            <v>Company's Website</v>
          </cell>
        </row>
        <row r="1370">
          <cell r="D1370">
            <v>0</v>
          </cell>
        </row>
        <row r="1371">
          <cell r="D1371" t="str">
            <v>Company's Website</v>
          </cell>
        </row>
        <row r="1372">
          <cell r="D1372" t="str">
            <v>CEA Thermal Document</v>
          </cell>
        </row>
        <row r="1373">
          <cell r="D1373" t="str">
            <v>Company's Website</v>
          </cell>
        </row>
        <row r="1374">
          <cell r="D1374" t="str">
            <v>Metis Document</v>
          </cell>
        </row>
        <row r="1375">
          <cell r="D1375" t="str">
            <v>CEA Thermal Document</v>
          </cell>
        </row>
        <row r="1376">
          <cell r="D1376" t="str">
            <v>June,2012 CIL Document</v>
          </cell>
        </row>
        <row r="1377">
          <cell r="D1377" t="str">
            <v>Metis Document</v>
          </cell>
        </row>
        <row r="1378">
          <cell r="D1378" t="str">
            <v>CEA Thermal Document</v>
          </cell>
        </row>
        <row r="1379">
          <cell r="D1379" t="str">
            <v>CEA Thermal Document</v>
          </cell>
        </row>
        <row r="1380">
          <cell r="D1380">
            <v>0</v>
          </cell>
        </row>
        <row r="1381">
          <cell r="D1381">
            <v>0</v>
          </cell>
        </row>
        <row r="1382">
          <cell r="D1382">
            <v>0</v>
          </cell>
        </row>
        <row r="1383">
          <cell r="D1383" t="str">
            <v>Metis Document</v>
          </cell>
        </row>
        <row r="1384">
          <cell r="D1384" t="str">
            <v>Company's Website</v>
          </cell>
        </row>
        <row r="1385">
          <cell r="D1385" t="str">
            <v>Company's Website</v>
          </cell>
        </row>
        <row r="1386">
          <cell r="D1386" t="str">
            <v>Company's Website</v>
          </cell>
        </row>
        <row r="1387">
          <cell r="D1387" t="str">
            <v>Metis Document</v>
          </cell>
        </row>
        <row r="1388">
          <cell r="D1388" t="str">
            <v>CEA Thermal Document</v>
          </cell>
        </row>
        <row r="1389">
          <cell r="D1389" t="str">
            <v>Metis Document &amp; Company's Website</v>
          </cell>
        </row>
        <row r="1390">
          <cell r="D1390">
            <v>0</v>
          </cell>
        </row>
        <row r="1391">
          <cell r="D1391" t="str">
            <v>Metis Document</v>
          </cell>
        </row>
        <row r="1392">
          <cell r="D1392" t="str">
            <v>Metis Document</v>
          </cell>
        </row>
        <row r="1393">
          <cell r="D1393">
            <v>0</v>
          </cell>
        </row>
        <row r="1394">
          <cell r="D1394" t="str">
            <v>Metis Document</v>
          </cell>
        </row>
        <row r="1395">
          <cell r="D1395" t="str">
            <v>CEA Thermal Document</v>
          </cell>
        </row>
        <row r="1396">
          <cell r="D1396">
            <v>0</v>
          </cell>
        </row>
        <row r="1397">
          <cell r="D1397" t="str">
            <v>Company's Website</v>
          </cell>
        </row>
        <row r="1398">
          <cell r="D1398">
            <v>0</v>
          </cell>
        </row>
        <row r="1399">
          <cell r="D1399" t="str">
            <v>Metis Document</v>
          </cell>
        </row>
        <row r="1400">
          <cell r="D1400">
            <v>0</v>
          </cell>
        </row>
        <row r="1401">
          <cell r="D1401" t="str">
            <v>Company's Website</v>
          </cell>
        </row>
        <row r="1402">
          <cell r="D1402">
            <v>0</v>
          </cell>
        </row>
        <row r="1403">
          <cell r="D1403">
            <v>0</v>
          </cell>
        </row>
        <row r="1404">
          <cell r="D1404" t="str">
            <v>CEA Thermal Document</v>
          </cell>
        </row>
        <row r="1405">
          <cell r="D1405" t="str">
            <v>Company's Website</v>
          </cell>
        </row>
        <row r="1406">
          <cell r="D1406" t="str">
            <v>Company's Website</v>
          </cell>
        </row>
        <row r="1407">
          <cell r="D1407" t="str">
            <v>Metis Document &amp; Company's Website</v>
          </cell>
        </row>
        <row r="1408">
          <cell r="D1408" t="str">
            <v>Company's Website</v>
          </cell>
        </row>
        <row r="1409">
          <cell r="D1409">
            <v>0</v>
          </cell>
        </row>
        <row r="1410">
          <cell r="D1410" t="str">
            <v>Metis Document</v>
          </cell>
        </row>
        <row r="1411">
          <cell r="D1411" t="str">
            <v>Company's Website</v>
          </cell>
        </row>
        <row r="1412">
          <cell r="D1412" t="str">
            <v>CEA Thermal Document</v>
          </cell>
        </row>
        <row r="1413">
          <cell r="D1413">
            <v>0</v>
          </cell>
        </row>
        <row r="1414">
          <cell r="D1414">
            <v>0</v>
          </cell>
        </row>
        <row r="1415">
          <cell r="D1415" t="str">
            <v>Metis Document</v>
          </cell>
        </row>
        <row r="1416">
          <cell r="D1416" t="str">
            <v>Metis Document</v>
          </cell>
        </row>
        <row r="1417">
          <cell r="D1417" t="str">
            <v>Metis Document</v>
          </cell>
        </row>
        <row r="1418">
          <cell r="D1418" t="str">
            <v>Metis Document &amp; Company's Website</v>
          </cell>
        </row>
        <row r="1419">
          <cell r="D1419">
            <v>0</v>
          </cell>
        </row>
        <row r="1420">
          <cell r="D1420">
            <v>0</v>
          </cell>
        </row>
        <row r="1421">
          <cell r="D1421" t="str">
            <v>Metis Document</v>
          </cell>
        </row>
        <row r="1422">
          <cell r="D1422" t="str">
            <v>Company's Website</v>
          </cell>
        </row>
        <row r="1423">
          <cell r="D1423">
            <v>0</v>
          </cell>
        </row>
        <row r="1424">
          <cell r="D1424" t="str">
            <v>CEA Thermal Document</v>
          </cell>
        </row>
        <row r="1425">
          <cell r="D1425" t="str">
            <v>CEA Thermal Document</v>
          </cell>
        </row>
        <row r="1426">
          <cell r="D1426" t="str">
            <v>Company's Website</v>
          </cell>
        </row>
        <row r="1427">
          <cell r="D1427">
            <v>0</v>
          </cell>
        </row>
        <row r="1428">
          <cell r="D1428">
            <v>0</v>
          </cell>
        </row>
        <row r="1429">
          <cell r="D1429" t="str">
            <v>Company's Website</v>
          </cell>
        </row>
        <row r="1430">
          <cell r="D1430" t="str">
            <v>Company's Website</v>
          </cell>
        </row>
        <row r="1431">
          <cell r="D1431" t="str">
            <v>Metis Document &amp; Company's Website</v>
          </cell>
        </row>
        <row r="1432">
          <cell r="D1432" t="str">
            <v>Metis Document</v>
          </cell>
        </row>
        <row r="1433">
          <cell r="D1433" t="str">
            <v>Company's Website</v>
          </cell>
        </row>
        <row r="1434">
          <cell r="D1434">
            <v>0</v>
          </cell>
        </row>
        <row r="1435">
          <cell r="D1435" t="str">
            <v>Metis Document</v>
          </cell>
        </row>
        <row r="1436">
          <cell r="D1436" t="str">
            <v>Metis Document</v>
          </cell>
        </row>
        <row r="1437">
          <cell r="D1437" t="str">
            <v>Company's Website</v>
          </cell>
        </row>
        <row r="1438">
          <cell r="D1438">
            <v>0</v>
          </cell>
        </row>
        <row r="1439">
          <cell r="D1439" t="str">
            <v>Company's Website</v>
          </cell>
        </row>
        <row r="1440">
          <cell r="D1440" t="str">
            <v>Company's Website</v>
          </cell>
        </row>
        <row r="1441">
          <cell r="D1441" t="str">
            <v>Metis Document</v>
          </cell>
        </row>
        <row r="1442">
          <cell r="D1442" t="str">
            <v>Company's Website</v>
          </cell>
        </row>
        <row r="1443">
          <cell r="D1443" t="str">
            <v>Company's Website</v>
          </cell>
        </row>
        <row r="1444">
          <cell r="D1444" t="str">
            <v>Metis Document</v>
          </cell>
        </row>
        <row r="1445">
          <cell r="D1445" t="str">
            <v>Metis Document</v>
          </cell>
        </row>
        <row r="1446">
          <cell r="D1446" t="str">
            <v>Metis Document</v>
          </cell>
        </row>
        <row r="1447">
          <cell r="D1447" t="str">
            <v>Metis Document</v>
          </cell>
        </row>
        <row r="1448">
          <cell r="D1448" t="str">
            <v>Company's Website</v>
          </cell>
        </row>
        <row r="1449">
          <cell r="D1449" t="str">
            <v>CEA Thermal Document</v>
          </cell>
        </row>
        <row r="1450">
          <cell r="D1450" t="str">
            <v>Company's Website</v>
          </cell>
        </row>
        <row r="1451">
          <cell r="D1451" t="str">
            <v>Metis Document</v>
          </cell>
        </row>
        <row r="1452">
          <cell r="D1452" t="str">
            <v>Metis Document</v>
          </cell>
        </row>
        <row r="1453">
          <cell r="D1453" t="str">
            <v>CEA Thermal Document</v>
          </cell>
        </row>
        <row r="1454">
          <cell r="D1454">
            <v>0</v>
          </cell>
        </row>
        <row r="1455">
          <cell r="D1455" t="str">
            <v>Metis Document</v>
          </cell>
        </row>
        <row r="1456">
          <cell r="D1456" t="str">
            <v>Metis Document</v>
          </cell>
        </row>
        <row r="1457">
          <cell r="D1457" t="str">
            <v>Company's Website</v>
          </cell>
        </row>
        <row r="1458">
          <cell r="D1458" t="str">
            <v>CEA Thermal Document</v>
          </cell>
        </row>
        <row r="1459">
          <cell r="D1459" t="str">
            <v>Metis Document</v>
          </cell>
        </row>
        <row r="1460">
          <cell r="D1460" t="str">
            <v>Metis Document</v>
          </cell>
        </row>
        <row r="1461">
          <cell r="D1461">
            <v>0</v>
          </cell>
        </row>
        <row r="1462">
          <cell r="D1462" t="str">
            <v>Cea Thermal Document</v>
          </cell>
        </row>
        <row r="1463">
          <cell r="D1463" t="str">
            <v>Metis Document</v>
          </cell>
        </row>
        <row r="1464">
          <cell r="D1464" t="str">
            <v>Metis Document</v>
          </cell>
        </row>
        <row r="1465">
          <cell r="D1465" t="str">
            <v>CEA Thermal Document &amp; Company's Website</v>
          </cell>
        </row>
        <row r="1466">
          <cell r="D1466" t="str">
            <v>Company's Website</v>
          </cell>
        </row>
        <row r="1467">
          <cell r="D1467" t="str">
            <v>Metis Document &amp; Company's Website</v>
          </cell>
        </row>
        <row r="1468">
          <cell r="D1468" t="str">
            <v>Metis Document</v>
          </cell>
        </row>
        <row r="1469">
          <cell r="D1469" t="str">
            <v>Metis Document</v>
          </cell>
        </row>
        <row r="1470">
          <cell r="D1470" t="str">
            <v>Metis Document</v>
          </cell>
        </row>
        <row r="1471">
          <cell r="D1471" t="str">
            <v>CEA Thermal Document</v>
          </cell>
        </row>
        <row r="1472">
          <cell r="D1472">
            <v>0</v>
          </cell>
        </row>
        <row r="1473">
          <cell r="D1473" t="str">
            <v>Company's Website</v>
          </cell>
        </row>
        <row r="1474">
          <cell r="D1474">
            <v>0</v>
          </cell>
        </row>
        <row r="1475">
          <cell r="D1475">
            <v>0</v>
          </cell>
        </row>
        <row r="1476">
          <cell r="D1476" t="str">
            <v>CEA Thermal Document</v>
          </cell>
        </row>
        <row r="1477">
          <cell r="D1477" t="str">
            <v>Company's Website</v>
          </cell>
        </row>
        <row r="1478">
          <cell r="D1478" t="str">
            <v>Company's Website</v>
          </cell>
        </row>
        <row r="1479">
          <cell r="D1479">
            <v>0</v>
          </cell>
        </row>
        <row r="1480">
          <cell r="D1480" t="str">
            <v>CEA Thermal Document</v>
          </cell>
        </row>
        <row r="1481">
          <cell r="D1481" t="str">
            <v>Company's Website</v>
          </cell>
        </row>
        <row r="1482">
          <cell r="D1482" t="str">
            <v>Metis Document</v>
          </cell>
        </row>
        <row r="1483">
          <cell r="D1483" t="str">
            <v>Metis Document</v>
          </cell>
        </row>
        <row r="1484">
          <cell r="D1484" t="str">
            <v>Metis Document</v>
          </cell>
        </row>
        <row r="1485">
          <cell r="D1485">
            <v>0</v>
          </cell>
        </row>
        <row r="1486">
          <cell r="D1486" t="str">
            <v>Metis Document &amp; Company's Website</v>
          </cell>
        </row>
        <row r="1487">
          <cell r="D1487">
            <v>0</v>
          </cell>
        </row>
        <row r="1488">
          <cell r="D1488" t="str">
            <v>CEA Thermal Document &amp; Company's Website</v>
          </cell>
        </row>
        <row r="1489">
          <cell r="D1489" t="str">
            <v>CEA Thermal Document</v>
          </cell>
        </row>
        <row r="1490">
          <cell r="D1490" t="str">
            <v>CEA Thermal Document</v>
          </cell>
        </row>
        <row r="1491">
          <cell r="D1491">
            <v>0</v>
          </cell>
        </row>
        <row r="1492">
          <cell r="D1492" t="str">
            <v>Metis Document</v>
          </cell>
        </row>
        <row r="1493">
          <cell r="D1493">
            <v>0</v>
          </cell>
        </row>
        <row r="1494">
          <cell r="D1494" t="str">
            <v>Metis Document</v>
          </cell>
        </row>
        <row r="1495">
          <cell r="D1495" t="str">
            <v>Metis Document</v>
          </cell>
        </row>
        <row r="1496">
          <cell r="D1496" t="str">
            <v>CEA Thermal Document &amp; Company's Website</v>
          </cell>
        </row>
        <row r="1497">
          <cell r="D1497" t="str">
            <v>Metis Document</v>
          </cell>
        </row>
        <row r="1498">
          <cell r="D1498" t="str">
            <v>Company's Website</v>
          </cell>
        </row>
        <row r="1499">
          <cell r="D1499" t="str">
            <v>CEA Thermal Document</v>
          </cell>
        </row>
        <row r="1500">
          <cell r="D1500">
            <v>0</v>
          </cell>
        </row>
        <row r="1501">
          <cell r="D1501" t="str">
            <v>Cea Thermal Document</v>
          </cell>
        </row>
        <row r="1502">
          <cell r="D1502" t="str">
            <v>Metis Document</v>
          </cell>
        </row>
        <row r="1503">
          <cell r="D1503" t="str">
            <v>Metis Document</v>
          </cell>
        </row>
        <row r="1504">
          <cell r="D1504">
            <v>0</v>
          </cell>
        </row>
        <row r="1505">
          <cell r="D1505" t="str">
            <v>Company's Website</v>
          </cell>
        </row>
        <row r="1506">
          <cell r="D1506" t="str">
            <v>Company's Website</v>
          </cell>
        </row>
        <row r="1507">
          <cell r="D1507" t="str">
            <v>Metis Document</v>
          </cell>
        </row>
        <row r="1508">
          <cell r="D1508">
            <v>0</v>
          </cell>
        </row>
        <row r="1509">
          <cell r="D1509" t="str">
            <v>CEA Thermal Document</v>
          </cell>
        </row>
        <row r="1510">
          <cell r="D1510">
            <v>0</v>
          </cell>
        </row>
        <row r="1511">
          <cell r="D1511" t="str">
            <v>Metis Document</v>
          </cell>
        </row>
        <row r="1512">
          <cell r="D1512" t="str">
            <v>CEA Thermal Document &amp; Company's Website</v>
          </cell>
        </row>
        <row r="1513">
          <cell r="D1513">
            <v>0</v>
          </cell>
        </row>
        <row r="1514">
          <cell r="D1514" t="str">
            <v>Metis Document</v>
          </cell>
        </row>
        <row r="1515">
          <cell r="D1515">
            <v>0</v>
          </cell>
        </row>
        <row r="1516">
          <cell r="D1516" t="str">
            <v>Company's Website</v>
          </cell>
        </row>
        <row r="1517">
          <cell r="D1517" t="str">
            <v>Company's Website</v>
          </cell>
        </row>
        <row r="1518">
          <cell r="D1518">
            <v>0</v>
          </cell>
        </row>
        <row r="1519">
          <cell r="D1519" t="str">
            <v>CEA Thermal Document</v>
          </cell>
        </row>
        <row r="1520">
          <cell r="D1520" t="str">
            <v>CEA Thermal Document</v>
          </cell>
        </row>
        <row r="1521">
          <cell r="D1521">
            <v>0</v>
          </cell>
        </row>
        <row r="1522">
          <cell r="D1522">
            <v>0</v>
          </cell>
        </row>
        <row r="1523">
          <cell r="D1523">
            <v>0</v>
          </cell>
        </row>
        <row r="1524">
          <cell r="D1524" t="str">
            <v>Company's Website</v>
          </cell>
        </row>
        <row r="1525">
          <cell r="D1525">
            <v>0</v>
          </cell>
        </row>
        <row r="1526">
          <cell r="D1526" t="str">
            <v>Metis Document</v>
          </cell>
        </row>
        <row r="1527">
          <cell r="D1527" t="str">
            <v>CEA Thermal Document</v>
          </cell>
        </row>
        <row r="1528">
          <cell r="D1528" t="str">
            <v>Metis Document</v>
          </cell>
        </row>
        <row r="1529">
          <cell r="D1529">
            <v>0</v>
          </cell>
        </row>
        <row r="1530">
          <cell r="D1530" t="str">
            <v>CEA Thermal Document &amp; Company's Website</v>
          </cell>
        </row>
        <row r="1531">
          <cell r="D1531" t="str">
            <v>Metis Document</v>
          </cell>
        </row>
        <row r="1532">
          <cell r="D1532">
            <v>0</v>
          </cell>
        </row>
        <row r="1533">
          <cell r="D1533" t="str">
            <v>Company's Website</v>
          </cell>
        </row>
        <row r="1534">
          <cell r="D1534">
            <v>0</v>
          </cell>
        </row>
        <row r="1535">
          <cell r="D1535" t="str">
            <v>Metis Document</v>
          </cell>
        </row>
        <row r="1536">
          <cell r="D1536">
            <v>0</v>
          </cell>
        </row>
        <row r="1537">
          <cell r="D1537" t="str">
            <v>Company's Website</v>
          </cell>
        </row>
        <row r="1538">
          <cell r="D1538" t="str">
            <v>Company's Website</v>
          </cell>
        </row>
        <row r="1539">
          <cell r="D1539" t="str">
            <v>CEA Thermal Document</v>
          </cell>
        </row>
        <row r="1540">
          <cell r="D1540">
            <v>0</v>
          </cell>
        </row>
        <row r="1541">
          <cell r="D1541" t="str">
            <v>CEA Thermal Document</v>
          </cell>
        </row>
        <row r="1542">
          <cell r="D1542" t="str">
            <v>Company's Website</v>
          </cell>
        </row>
        <row r="1543">
          <cell r="D1543" t="str">
            <v>Metis Document</v>
          </cell>
        </row>
        <row r="1544">
          <cell r="D1544" t="str">
            <v>Company's Website</v>
          </cell>
        </row>
        <row r="1545">
          <cell r="D1545">
            <v>0</v>
          </cell>
        </row>
        <row r="1546">
          <cell r="D1546" t="str">
            <v>Metis Document</v>
          </cell>
        </row>
        <row r="1547">
          <cell r="D1547" t="str">
            <v>PowerGrid Meeting</v>
          </cell>
        </row>
        <row r="1548">
          <cell r="D1548" t="str">
            <v>Metis Document</v>
          </cell>
        </row>
        <row r="1549">
          <cell r="D1549" t="str">
            <v>Metis Document</v>
          </cell>
        </row>
        <row r="1550">
          <cell r="D1550">
            <v>0</v>
          </cell>
        </row>
        <row r="1551">
          <cell r="D1551" t="str">
            <v>Metis Document</v>
          </cell>
        </row>
        <row r="1552">
          <cell r="D1552" t="str">
            <v>Metis Document</v>
          </cell>
        </row>
        <row r="1553">
          <cell r="D1553">
            <v>0</v>
          </cell>
        </row>
        <row r="1554">
          <cell r="D1554">
            <v>0</v>
          </cell>
        </row>
        <row r="1555">
          <cell r="D1555" t="str">
            <v>Company's Website</v>
          </cell>
        </row>
        <row r="1556">
          <cell r="D1556" t="str">
            <v>Metis Document</v>
          </cell>
        </row>
        <row r="1557">
          <cell r="D1557" t="str">
            <v>CEA Thermal Document</v>
          </cell>
        </row>
        <row r="1558">
          <cell r="D1558" t="str">
            <v>Company's Website</v>
          </cell>
        </row>
        <row r="1559">
          <cell r="D1559">
            <v>0</v>
          </cell>
        </row>
        <row r="1560">
          <cell r="D1560" t="str">
            <v>PowerGrid Meeting</v>
          </cell>
        </row>
        <row r="1561">
          <cell r="D1561" t="str">
            <v>Company's Website</v>
          </cell>
        </row>
        <row r="1562">
          <cell r="D1562">
            <v>0</v>
          </cell>
        </row>
        <row r="1563">
          <cell r="D1563">
            <v>0</v>
          </cell>
        </row>
        <row r="1564">
          <cell r="D1564">
            <v>0</v>
          </cell>
        </row>
        <row r="1565">
          <cell r="D1565" t="str">
            <v>Company's Website</v>
          </cell>
        </row>
        <row r="1566">
          <cell r="D1566" t="str">
            <v>Company's Website</v>
          </cell>
        </row>
        <row r="1567">
          <cell r="D1567" t="str">
            <v>CEA Thermal Document</v>
          </cell>
        </row>
        <row r="1568">
          <cell r="D1568" t="str">
            <v>CEA Thermal Document</v>
          </cell>
        </row>
        <row r="1569">
          <cell r="D1569">
            <v>0</v>
          </cell>
        </row>
        <row r="1570">
          <cell r="D1570" t="str">
            <v>Metis Document</v>
          </cell>
        </row>
        <row r="1571">
          <cell r="D1571" t="str">
            <v>Metis Document</v>
          </cell>
        </row>
        <row r="1572">
          <cell r="D1572" t="str">
            <v>Company's Website</v>
          </cell>
        </row>
        <row r="1573">
          <cell r="D1573" t="str">
            <v>Metis Document</v>
          </cell>
        </row>
        <row r="1574">
          <cell r="D1574">
            <v>0</v>
          </cell>
        </row>
        <row r="1575">
          <cell r="D1575" t="str">
            <v>CEA Thermal Document</v>
          </cell>
        </row>
        <row r="1576">
          <cell r="D1576">
            <v>0</v>
          </cell>
        </row>
        <row r="1577">
          <cell r="D1577">
            <v>0</v>
          </cell>
        </row>
        <row r="1578">
          <cell r="D1578" t="str">
            <v>Company's Website</v>
          </cell>
        </row>
        <row r="1579">
          <cell r="D1579">
            <v>0</v>
          </cell>
        </row>
        <row r="1580">
          <cell r="D1580" t="str">
            <v>Company's Website</v>
          </cell>
        </row>
        <row r="1581">
          <cell r="D1581">
            <v>0</v>
          </cell>
        </row>
        <row r="1582">
          <cell r="D1582" t="str">
            <v>Company's Website</v>
          </cell>
        </row>
        <row r="1583">
          <cell r="D1583" t="str">
            <v>Company's Website</v>
          </cell>
        </row>
        <row r="1584">
          <cell r="D1584" t="str">
            <v>Company's Website</v>
          </cell>
        </row>
        <row r="1585">
          <cell r="D1585" t="str">
            <v>Company's Website</v>
          </cell>
        </row>
        <row r="1586">
          <cell r="D1586">
            <v>0</v>
          </cell>
        </row>
        <row r="1587">
          <cell r="D1587" t="str">
            <v>PowerGrid Meeting</v>
          </cell>
        </row>
        <row r="1588">
          <cell r="D1588">
            <v>0</v>
          </cell>
        </row>
        <row r="1589">
          <cell r="D1589" t="str">
            <v>Metis Document</v>
          </cell>
        </row>
        <row r="1590">
          <cell r="D1590" t="str">
            <v>Metis Document</v>
          </cell>
        </row>
        <row r="1591">
          <cell r="D1591" t="str">
            <v>CEA Thermal Document</v>
          </cell>
        </row>
        <row r="1592">
          <cell r="D1592">
            <v>0</v>
          </cell>
        </row>
        <row r="1593">
          <cell r="D1593" t="str">
            <v>PowerGrid Meeting</v>
          </cell>
        </row>
        <row r="1594">
          <cell r="D1594" t="str">
            <v>Metis Document</v>
          </cell>
        </row>
        <row r="1595">
          <cell r="D1595" t="str">
            <v>Company's Website</v>
          </cell>
        </row>
        <row r="1596">
          <cell r="D1596" t="str">
            <v>Metis Document</v>
          </cell>
        </row>
        <row r="1597">
          <cell r="D1597" t="str">
            <v>Metis Document</v>
          </cell>
        </row>
        <row r="1598">
          <cell r="D1598">
            <v>0</v>
          </cell>
        </row>
        <row r="1599">
          <cell r="D1599" t="str">
            <v>Company's Website</v>
          </cell>
        </row>
        <row r="1600">
          <cell r="D1600" t="str">
            <v>Company's Website</v>
          </cell>
        </row>
        <row r="1601">
          <cell r="D1601">
            <v>0</v>
          </cell>
        </row>
        <row r="1602">
          <cell r="D1602" t="str">
            <v>PowerGrid Meeting</v>
          </cell>
        </row>
        <row r="1603">
          <cell r="D1603">
            <v>0</v>
          </cell>
        </row>
        <row r="1604">
          <cell r="D1604">
            <v>0</v>
          </cell>
        </row>
        <row r="1605">
          <cell r="D1605" t="str">
            <v>Company's Website</v>
          </cell>
        </row>
        <row r="1606">
          <cell r="D1606" t="str">
            <v>Company's Website</v>
          </cell>
        </row>
        <row r="1607">
          <cell r="D1607">
            <v>0</v>
          </cell>
        </row>
        <row r="1608">
          <cell r="D1608">
            <v>0</v>
          </cell>
        </row>
        <row r="1609">
          <cell r="D1609" t="str">
            <v>Metis Document</v>
          </cell>
        </row>
        <row r="1610">
          <cell r="D1610" t="str">
            <v>Metis Document</v>
          </cell>
        </row>
        <row r="1611">
          <cell r="D1611" t="str">
            <v>Metis Document</v>
          </cell>
        </row>
        <row r="1612">
          <cell r="D1612" t="str">
            <v>Company's Website</v>
          </cell>
        </row>
        <row r="1613">
          <cell r="D1613" t="str">
            <v>Company's Website</v>
          </cell>
        </row>
        <row r="1614">
          <cell r="D1614">
            <v>0</v>
          </cell>
        </row>
        <row r="1615">
          <cell r="D1615">
            <v>0</v>
          </cell>
        </row>
        <row r="1616">
          <cell r="D1616" t="str">
            <v>Company's Website</v>
          </cell>
        </row>
        <row r="1617">
          <cell r="D1617">
            <v>0</v>
          </cell>
        </row>
        <row r="1618">
          <cell r="D1618">
            <v>0</v>
          </cell>
        </row>
        <row r="1619">
          <cell r="D1619">
            <v>0</v>
          </cell>
        </row>
        <row r="1620">
          <cell r="D1620">
            <v>0</v>
          </cell>
        </row>
        <row r="1621">
          <cell r="D1621">
            <v>0</v>
          </cell>
        </row>
        <row r="1622">
          <cell r="D1622" t="str">
            <v>Company's Website</v>
          </cell>
        </row>
        <row r="1623">
          <cell r="D1623">
            <v>0</v>
          </cell>
        </row>
        <row r="1624">
          <cell r="D1624">
            <v>0</v>
          </cell>
        </row>
        <row r="1625">
          <cell r="D1625" t="str">
            <v>Metis Document</v>
          </cell>
        </row>
        <row r="1626">
          <cell r="D1626" t="str">
            <v>Metis Document</v>
          </cell>
        </row>
        <row r="1627">
          <cell r="D1627" t="str">
            <v>CEA Thermal Document</v>
          </cell>
        </row>
        <row r="1628">
          <cell r="D1628" t="str">
            <v>PowerGrid Meeting</v>
          </cell>
        </row>
        <row r="1629">
          <cell r="D1629" t="str">
            <v>Company's Website</v>
          </cell>
        </row>
        <row r="1630">
          <cell r="D1630">
            <v>0</v>
          </cell>
        </row>
        <row r="1631">
          <cell r="D1631">
            <v>0</v>
          </cell>
        </row>
        <row r="1632">
          <cell r="D1632" t="str">
            <v>Company's Website</v>
          </cell>
        </row>
        <row r="1633">
          <cell r="D1633" t="str">
            <v>Company's Website</v>
          </cell>
        </row>
        <row r="1634">
          <cell r="D1634" t="str">
            <v>CEA Thermal Document</v>
          </cell>
        </row>
        <row r="1635">
          <cell r="D1635">
            <v>0</v>
          </cell>
        </row>
        <row r="1636">
          <cell r="D1636" t="str">
            <v>Company's Website</v>
          </cell>
        </row>
        <row r="1637">
          <cell r="D1637">
            <v>0</v>
          </cell>
        </row>
        <row r="1638">
          <cell r="D1638">
            <v>0</v>
          </cell>
        </row>
        <row r="1639">
          <cell r="D1639">
            <v>0</v>
          </cell>
        </row>
        <row r="1640">
          <cell r="D1640">
            <v>0</v>
          </cell>
        </row>
        <row r="1641">
          <cell r="D1641" t="str">
            <v>CEA Thermal Document</v>
          </cell>
        </row>
        <row r="1642">
          <cell r="D1642">
            <v>0</v>
          </cell>
        </row>
        <row r="1643">
          <cell r="D1643" t="str">
            <v>Company's Website</v>
          </cell>
        </row>
        <row r="1644">
          <cell r="D1644">
            <v>0</v>
          </cell>
        </row>
        <row r="1645">
          <cell r="D1645" t="str">
            <v>CEA Thermal Document</v>
          </cell>
        </row>
        <row r="1646">
          <cell r="D1646">
            <v>0</v>
          </cell>
        </row>
        <row r="1647">
          <cell r="D1647">
            <v>0</v>
          </cell>
        </row>
        <row r="1648">
          <cell r="D1648">
            <v>0</v>
          </cell>
        </row>
        <row r="1649">
          <cell r="D1649" t="str">
            <v>CEA Thermal Document</v>
          </cell>
        </row>
        <row r="1650">
          <cell r="D1650">
            <v>0</v>
          </cell>
        </row>
        <row r="1651">
          <cell r="D1651">
            <v>0</v>
          </cell>
        </row>
        <row r="1652">
          <cell r="D1652" t="str">
            <v>Company's Website</v>
          </cell>
        </row>
        <row r="1653">
          <cell r="D1653">
            <v>0</v>
          </cell>
        </row>
        <row r="1654">
          <cell r="D1654">
            <v>0</v>
          </cell>
        </row>
        <row r="1655">
          <cell r="D1655" t="str">
            <v>Company's Website</v>
          </cell>
        </row>
        <row r="1656">
          <cell r="D1656">
            <v>0</v>
          </cell>
        </row>
        <row r="1657">
          <cell r="D1657">
            <v>0</v>
          </cell>
        </row>
        <row r="1658">
          <cell r="D1658" t="str">
            <v>Company's Website</v>
          </cell>
        </row>
        <row r="1659">
          <cell r="D1659" t="str">
            <v>Company's Website</v>
          </cell>
        </row>
        <row r="1660">
          <cell r="D1660">
            <v>0</v>
          </cell>
        </row>
        <row r="1661">
          <cell r="D1661">
            <v>0</v>
          </cell>
        </row>
        <row r="1662">
          <cell r="D1662" t="str">
            <v>Company's Website</v>
          </cell>
        </row>
        <row r="1663">
          <cell r="D1663">
            <v>0</v>
          </cell>
        </row>
        <row r="1664">
          <cell r="D1664" t="str">
            <v>Metis Document</v>
          </cell>
        </row>
        <row r="1665">
          <cell r="D1665">
            <v>0</v>
          </cell>
        </row>
        <row r="1666">
          <cell r="D1666">
            <v>0</v>
          </cell>
        </row>
        <row r="1667">
          <cell r="D1667">
            <v>0</v>
          </cell>
        </row>
        <row r="1668">
          <cell r="D1668">
            <v>0</v>
          </cell>
        </row>
        <row r="1669">
          <cell r="D1669">
            <v>0</v>
          </cell>
        </row>
        <row r="1670">
          <cell r="D1670">
            <v>0</v>
          </cell>
        </row>
        <row r="1671">
          <cell r="D1671" t="str">
            <v>CEA Thermal Document</v>
          </cell>
        </row>
        <row r="1672">
          <cell r="D1672">
            <v>0</v>
          </cell>
        </row>
        <row r="1673">
          <cell r="D1673">
            <v>0</v>
          </cell>
        </row>
        <row r="1674">
          <cell r="D1674">
            <v>0</v>
          </cell>
        </row>
        <row r="1675">
          <cell r="D1675">
            <v>0</v>
          </cell>
        </row>
        <row r="1676">
          <cell r="D1676">
            <v>0</v>
          </cell>
        </row>
        <row r="1677">
          <cell r="D1677">
            <v>0</v>
          </cell>
        </row>
        <row r="1678">
          <cell r="D1678" t="str">
            <v>PowerGrid Meeting</v>
          </cell>
        </row>
        <row r="1679">
          <cell r="D1679" t="str">
            <v>CEA Thermal Document</v>
          </cell>
        </row>
        <row r="1680">
          <cell r="D1680">
            <v>0</v>
          </cell>
        </row>
        <row r="1681">
          <cell r="D1681">
            <v>0</v>
          </cell>
        </row>
        <row r="1682">
          <cell r="D1682">
            <v>0</v>
          </cell>
        </row>
        <row r="1683">
          <cell r="D1683">
            <v>0</v>
          </cell>
        </row>
        <row r="1684">
          <cell r="D1684" t="str">
            <v>Company's Website</v>
          </cell>
        </row>
        <row r="1685">
          <cell r="D1685">
            <v>0</v>
          </cell>
        </row>
        <row r="1686">
          <cell r="D1686">
            <v>0</v>
          </cell>
        </row>
        <row r="1687">
          <cell r="D1687">
            <v>0</v>
          </cell>
        </row>
        <row r="1688">
          <cell r="D1688" t="str">
            <v>Company's Website</v>
          </cell>
        </row>
        <row r="1689">
          <cell r="D1689">
            <v>0</v>
          </cell>
        </row>
        <row r="1690">
          <cell r="D1690">
            <v>0</v>
          </cell>
        </row>
        <row r="1691">
          <cell r="D1691" t="str">
            <v>Company's Website</v>
          </cell>
        </row>
        <row r="1692">
          <cell r="D1692">
            <v>0</v>
          </cell>
        </row>
        <row r="1693">
          <cell r="D1693">
            <v>0</v>
          </cell>
        </row>
        <row r="1694">
          <cell r="D1694">
            <v>0</v>
          </cell>
        </row>
        <row r="1695">
          <cell r="D1695" t="str">
            <v>Company's Website</v>
          </cell>
        </row>
        <row r="1696">
          <cell r="D1696">
            <v>0</v>
          </cell>
        </row>
        <row r="1697">
          <cell r="D1697">
            <v>0</v>
          </cell>
        </row>
        <row r="1698">
          <cell r="D1698" t="str">
            <v>Company's Website</v>
          </cell>
        </row>
        <row r="1699">
          <cell r="D1699" t="str">
            <v>PowerGrid Meeting</v>
          </cell>
        </row>
        <row r="1700">
          <cell r="D1700" t="str">
            <v>PowerGrid Meeting</v>
          </cell>
        </row>
        <row r="1701">
          <cell r="D1701" t="str">
            <v>PowerGrid Meeting</v>
          </cell>
        </row>
        <row r="1702">
          <cell r="D1702">
            <v>0</v>
          </cell>
        </row>
        <row r="1703">
          <cell r="D1703">
            <v>0</v>
          </cell>
        </row>
        <row r="1704">
          <cell r="D1704">
            <v>0</v>
          </cell>
        </row>
        <row r="1705">
          <cell r="D1705">
            <v>0</v>
          </cell>
        </row>
        <row r="1706">
          <cell r="D1706">
            <v>0</v>
          </cell>
        </row>
        <row r="1707">
          <cell r="D1707">
            <v>0</v>
          </cell>
        </row>
        <row r="1708">
          <cell r="D1708">
            <v>0</v>
          </cell>
        </row>
        <row r="1709">
          <cell r="D1709" t="str">
            <v>Company's Website</v>
          </cell>
        </row>
        <row r="1710">
          <cell r="D1710" t="str">
            <v>Company's Website</v>
          </cell>
        </row>
        <row r="1711">
          <cell r="D1711">
            <v>0</v>
          </cell>
        </row>
        <row r="1712">
          <cell r="D1712">
            <v>0</v>
          </cell>
        </row>
        <row r="1713">
          <cell r="D1713" t="str">
            <v>Company's Website</v>
          </cell>
        </row>
        <row r="1714">
          <cell r="D1714">
            <v>0</v>
          </cell>
        </row>
        <row r="1715">
          <cell r="D1715" t="str">
            <v>Company's Website</v>
          </cell>
        </row>
        <row r="1716">
          <cell r="D1716" t="str">
            <v>PowerGrid Meeting</v>
          </cell>
        </row>
        <row r="1717">
          <cell r="D1717" t="str">
            <v>PowerGrid Meeting</v>
          </cell>
        </row>
        <row r="1718">
          <cell r="D1718">
            <v>0</v>
          </cell>
        </row>
        <row r="1719">
          <cell r="D1719">
            <v>0</v>
          </cell>
        </row>
        <row r="1720">
          <cell r="D1720">
            <v>0</v>
          </cell>
        </row>
        <row r="1721">
          <cell r="D1721" t="str">
            <v>CEA Thermal Document</v>
          </cell>
        </row>
        <row r="1722">
          <cell r="D1722">
            <v>0</v>
          </cell>
        </row>
        <row r="1723">
          <cell r="D1723">
            <v>0</v>
          </cell>
        </row>
        <row r="1724">
          <cell r="D1724">
            <v>0</v>
          </cell>
        </row>
        <row r="1725">
          <cell r="D1725">
            <v>0</v>
          </cell>
        </row>
        <row r="1726">
          <cell r="D1726" t="str">
            <v>Company's Website</v>
          </cell>
        </row>
        <row r="1727">
          <cell r="D1727">
            <v>0</v>
          </cell>
        </row>
        <row r="1728">
          <cell r="D1728">
            <v>0</v>
          </cell>
        </row>
        <row r="1729">
          <cell r="D1729" t="str">
            <v>Company's Website</v>
          </cell>
        </row>
        <row r="1730">
          <cell r="D1730">
            <v>0</v>
          </cell>
        </row>
        <row r="1731">
          <cell r="D1731">
            <v>0</v>
          </cell>
        </row>
        <row r="1732">
          <cell r="D1732">
            <v>0</v>
          </cell>
        </row>
        <row r="1733">
          <cell r="D1733">
            <v>0</v>
          </cell>
        </row>
        <row r="1734">
          <cell r="D1734" t="str">
            <v>Company's Website</v>
          </cell>
        </row>
        <row r="1735">
          <cell r="D1735">
            <v>0</v>
          </cell>
        </row>
        <row r="1736">
          <cell r="D1736">
            <v>0</v>
          </cell>
        </row>
        <row r="1737">
          <cell r="D1737">
            <v>0</v>
          </cell>
        </row>
        <row r="1738">
          <cell r="D1738" t="str">
            <v>PowerGrid Meeting</v>
          </cell>
        </row>
        <row r="1739">
          <cell r="D1739">
            <v>0</v>
          </cell>
        </row>
        <row r="1740">
          <cell r="D1740">
            <v>0</v>
          </cell>
        </row>
        <row r="1741">
          <cell r="D1741" t="str">
            <v>PowerGrid Meeting</v>
          </cell>
        </row>
        <row r="1742">
          <cell r="D1742" t="str">
            <v>Company's Website</v>
          </cell>
        </row>
        <row r="1743">
          <cell r="D1743" t="str">
            <v>Company's Website</v>
          </cell>
        </row>
        <row r="1744">
          <cell r="D1744" t="str">
            <v>Company's Website</v>
          </cell>
        </row>
        <row r="1745">
          <cell r="D1745" t="str">
            <v>Company's Website</v>
          </cell>
        </row>
        <row r="1746">
          <cell r="D1746">
            <v>0</v>
          </cell>
        </row>
        <row r="1747">
          <cell r="D1747" t="str">
            <v>CEA Thermal Document</v>
          </cell>
        </row>
        <row r="1748">
          <cell r="D1748" t="str">
            <v>Company's Website</v>
          </cell>
        </row>
        <row r="1749">
          <cell r="D1749">
            <v>0</v>
          </cell>
        </row>
        <row r="1750">
          <cell r="D1750">
            <v>0</v>
          </cell>
        </row>
        <row r="1751">
          <cell r="D1751" t="str">
            <v>Company's Website</v>
          </cell>
        </row>
        <row r="1752">
          <cell r="D1752">
            <v>0</v>
          </cell>
        </row>
        <row r="1753">
          <cell r="D1753">
            <v>0</v>
          </cell>
        </row>
        <row r="1754">
          <cell r="D1754">
            <v>0</v>
          </cell>
        </row>
        <row r="1755">
          <cell r="D1755">
            <v>0</v>
          </cell>
        </row>
        <row r="1756">
          <cell r="D1756" t="str">
            <v>Company's Website</v>
          </cell>
        </row>
        <row r="1757">
          <cell r="D1757" t="str">
            <v>Company's Website</v>
          </cell>
        </row>
        <row r="1758">
          <cell r="D1758" t="str">
            <v>CEA Thermal Document</v>
          </cell>
        </row>
        <row r="1759">
          <cell r="D1759" t="str">
            <v>Company's Website</v>
          </cell>
        </row>
        <row r="1760">
          <cell r="D1760">
            <v>0</v>
          </cell>
        </row>
        <row r="1761">
          <cell r="D1761">
            <v>0</v>
          </cell>
        </row>
        <row r="1762">
          <cell r="D1762">
            <v>0</v>
          </cell>
        </row>
        <row r="1763">
          <cell r="D1763" t="str">
            <v>Company's Website</v>
          </cell>
        </row>
        <row r="1764">
          <cell r="D1764">
            <v>0</v>
          </cell>
        </row>
        <row r="1765">
          <cell r="D1765" t="str">
            <v>PowerGrid Meeting</v>
          </cell>
        </row>
        <row r="1766">
          <cell r="D1766" t="str">
            <v>Company's Website</v>
          </cell>
        </row>
        <row r="1767">
          <cell r="D1767" t="str">
            <v>Company's Website</v>
          </cell>
        </row>
        <row r="1768">
          <cell r="D1768" t="str">
            <v>Company's Website</v>
          </cell>
        </row>
        <row r="1769">
          <cell r="D1769" t="str">
            <v>Company's Website</v>
          </cell>
        </row>
        <row r="1770">
          <cell r="D1770">
            <v>0</v>
          </cell>
        </row>
        <row r="1771">
          <cell r="D1771">
            <v>0</v>
          </cell>
        </row>
        <row r="1772">
          <cell r="D1772">
            <v>0</v>
          </cell>
        </row>
        <row r="1773">
          <cell r="D1773" t="str">
            <v>PowerGrid Meeting</v>
          </cell>
        </row>
        <row r="1774">
          <cell r="D1774" t="str">
            <v>Metis Document</v>
          </cell>
        </row>
        <row r="1775">
          <cell r="D1775">
            <v>0</v>
          </cell>
        </row>
        <row r="1776">
          <cell r="D1776" t="str">
            <v>PowerGrid Meeting</v>
          </cell>
        </row>
        <row r="1777">
          <cell r="D1777" t="str">
            <v>Company's Website</v>
          </cell>
        </row>
        <row r="1778">
          <cell r="D1778" t="str">
            <v>Company's Website</v>
          </cell>
        </row>
        <row r="1779">
          <cell r="D1779" t="str">
            <v>Company's Website</v>
          </cell>
        </row>
        <row r="1780">
          <cell r="D1780" t="str">
            <v>Company's Website</v>
          </cell>
        </row>
        <row r="1781">
          <cell r="D1781" t="str">
            <v>PowerGrid Meeting</v>
          </cell>
        </row>
        <row r="1782">
          <cell r="D1782" t="str">
            <v>Company's Website</v>
          </cell>
        </row>
        <row r="1783">
          <cell r="D1783">
            <v>0</v>
          </cell>
        </row>
        <row r="1784">
          <cell r="D1784">
            <v>0</v>
          </cell>
        </row>
        <row r="1785">
          <cell r="D1785" t="str">
            <v>Company's Website</v>
          </cell>
        </row>
        <row r="1786">
          <cell r="D1786" t="str">
            <v>PowerGrid Meeting</v>
          </cell>
        </row>
        <row r="1787">
          <cell r="D1787">
            <v>0</v>
          </cell>
        </row>
        <row r="1788">
          <cell r="D1788" t="str">
            <v>PowerGrid Meeting</v>
          </cell>
        </row>
        <row r="1789">
          <cell r="D1789" t="str">
            <v>PowerGrid Meeting</v>
          </cell>
        </row>
        <row r="1790">
          <cell r="D1790" t="str">
            <v>PowerGrid Meeting</v>
          </cell>
        </row>
        <row r="1791">
          <cell r="D1791" t="str">
            <v>PowerGrid Meeting</v>
          </cell>
        </row>
        <row r="1792">
          <cell r="D1792" t="str">
            <v>PowerGrid Meeting</v>
          </cell>
        </row>
        <row r="1793">
          <cell r="D1793" t="str">
            <v>PowerGrid Meeting</v>
          </cell>
        </row>
        <row r="1794">
          <cell r="D1794" t="str">
            <v>PowerGrid Meeting</v>
          </cell>
        </row>
        <row r="1795">
          <cell r="D1795" t="str">
            <v>PowerGrid Meeting</v>
          </cell>
        </row>
        <row r="1796">
          <cell r="D1796" t="str">
            <v>PowerGrid Meeting</v>
          </cell>
        </row>
        <row r="1797">
          <cell r="D1797">
            <v>0</v>
          </cell>
        </row>
        <row r="1798">
          <cell r="D1798" t="str">
            <v>PowerGrid Meeting</v>
          </cell>
        </row>
        <row r="1799">
          <cell r="D1799" t="str">
            <v>PowerGrid Meeting</v>
          </cell>
        </row>
        <row r="1800">
          <cell r="D1800" t="str">
            <v>PowerGrid Meeting</v>
          </cell>
        </row>
        <row r="1801">
          <cell r="D1801" t="str">
            <v>PowerGrid Meeting</v>
          </cell>
        </row>
        <row r="1802">
          <cell r="D1802">
            <v>0</v>
          </cell>
        </row>
        <row r="1803">
          <cell r="D1803" t="str">
            <v>Company's Website</v>
          </cell>
        </row>
        <row r="1804">
          <cell r="D1804" t="str">
            <v>Company's Website</v>
          </cell>
        </row>
        <row r="1805">
          <cell r="D1805">
            <v>0</v>
          </cell>
        </row>
        <row r="1806">
          <cell r="D1806" t="str">
            <v>Company's Website</v>
          </cell>
        </row>
        <row r="1807">
          <cell r="D1807">
            <v>0</v>
          </cell>
        </row>
        <row r="1808">
          <cell r="D1808">
            <v>0</v>
          </cell>
        </row>
        <row r="1809">
          <cell r="D1809" t="str">
            <v>Company's Website</v>
          </cell>
        </row>
        <row r="1810">
          <cell r="D1810">
            <v>0</v>
          </cell>
        </row>
        <row r="1811">
          <cell r="D1811">
            <v>0</v>
          </cell>
        </row>
        <row r="1812">
          <cell r="D1812" t="str">
            <v>Company's Website</v>
          </cell>
        </row>
        <row r="1813">
          <cell r="D1813" t="str">
            <v>Company's Website</v>
          </cell>
        </row>
        <row r="1814">
          <cell r="D1814" t="str">
            <v>PowerGrid Meeting</v>
          </cell>
        </row>
        <row r="1815">
          <cell r="D1815" t="str">
            <v>PowerGrid Meeting</v>
          </cell>
        </row>
        <row r="1816">
          <cell r="D1816" t="str">
            <v>Company's Website</v>
          </cell>
        </row>
        <row r="1817">
          <cell r="D1817" t="str">
            <v>Company's Website</v>
          </cell>
        </row>
        <row r="1818">
          <cell r="D1818" t="str">
            <v>PowerGrid Meeting</v>
          </cell>
        </row>
        <row r="1819">
          <cell r="D1819" t="str">
            <v>Company's Website</v>
          </cell>
        </row>
        <row r="1820">
          <cell r="D1820" t="str">
            <v>MOP Gas Document</v>
          </cell>
        </row>
        <row r="1821">
          <cell r="D1821">
            <v>0</v>
          </cell>
        </row>
        <row r="1822">
          <cell r="D1822">
            <v>0</v>
          </cell>
        </row>
        <row r="1823">
          <cell r="D1823" t="str">
            <v>PowerGrid Meeting</v>
          </cell>
        </row>
        <row r="1824">
          <cell r="D1824" t="str">
            <v>Company's Website</v>
          </cell>
        </row>
        <row r="1825">
          <cell r="D1825" t="str">
            <v>PowerGrid Meeting</v>
          </cell>
        </row>
        <row r="1826">
          <cell r="D1826" t="str">
            <v>Company's Website</v>
          </cell>
        </row>
        <row r="1827">
          <cell r="D1827">
            <v>0</v>
          </cell>
        </row>
        <row r="1828">
          <cell r="D1828">
            <v>0</v>
          </cell>
        </row>
        <row r="1829">
          <cell r="D1829">
            <v>0</v>
          </cell>
        </row>
        <row r="1830">
          <cell r="D1830" t="str">
            <v>MOP Gas Document</v>
          </cell>
        </row>
        <row r="1831">
          <cell r="D1831">
            <v>0</v>
          </cell>
        </row>
        <row r="1832">
          <cell r="D1832">
            <v>0</v>
          </cell>
        </row>
        <row r="1833">
          <cell r="D1833" t="str">
            <v>Company's Website</v>
          </cell>
        </row>
        <row r="1834">
          <cell r="D1834">
            <v>0</v>
          </cell>
        </row>
        <row r="1835">
          <cell r="D1835">
            <v>0</v>
          </cell>
        </row>
        <row r="1836">
          <cell r="D1836">
            <v>0</v>
          </cell>
        </row>
        <row r="1837">
          <cell r="D1837">
            <v>0</v>
          </cell>
        </row>
        <row r="1838">
          <cell r="D1838" t="str">
            <v>Company's Website</v>
          </cell>
        </row>
        <row r="1839">
          <cell r="D1839" t="str">
            <v>Company's Website</v>
          </cell>
        </row>
        <row r="1840">
          <cell r="D1840" t="str">
            <v>Company's Website</v>
          </cell>
        </row>
        <row r="1841">
          <cell r="D1841">
            <v>0</v>
          </cell>
        </row>
        <row r="1842">
          <cell r="D1842">
            <v>0</v>
          </cell>
        </row>
        <row r="1843">
          <cell r="D1843">
            <v>0</v>
          </cell>
        </row>
        <row r="1844">
          <cell r="D1844" t="str">
            <v>Company's Website</v>
          </cell>
        </row>
        <row r="1845">
          <cell r="D1845">
            <v>0</v>
          </cell>
        </row>
        <row r="1846">
          <cell r="D1846" t="str">
            <v>MOP Gas Document</v>
          </cell>
        </row>
        <row r="1847">
          <cell r="D1847" t="str">
            <v>Company's Website</v>
          </cell>
        </row>
        <row r="1848">
          <cell r="D1848" t="str">
            <v>PowerGrid Meeting</v>
          </cell>
        </row>
        <row r="1849">
          <cell r="D1849" t="str">
            <v>MOP Gas Document</v>
          </cell>
        </row>
        <row r="1850">
          <cell r="D1850" t="str">
            <v>Company's Website</v>
          </cell>
        </row>
        <row r="1851">
          <cell r="D1851">
            <v>0</v>
          </cell>
        </row>
        <row r="1852">
          <cell r="D1852" t="str">
            <v>CEA Thermal Document</v>
          </cell>
        </row>
        <row r="1853">
          <cell r="D1853" t="str">
            <v>Company's Website</v>
          </cell>
        </row>
        <row r="1854">
          <cell r="D1854" t="str">
            <v>Company's Website</v>
          </cell>
        </row>
        <row r="1855">
          <cell r="D1855" t="str">
            <v>Company's Website</v>
          </cell>
        </row>
        <row r="1856">
          <cell r="D1856">
            <v>0</v>
          </cell>
        </row>
        <row r="1857">
          <cell r="D1857">
            <v>0</v>
          </cell>
        </row>
        <row r="1858">
          <cell r="D1858">
            <v>0</v>
          </cell>
        </row>
        <row r="1859">
          <cell r="D1859">
            <v>0</v>
          </cell>
        </row>
        <row r="1860">
          <cell r="D1860">
            <v>0</v>
          </cell>
        </row>
        <row r="1861">
          <cell r="D1861">
            <v>0</v>
          </cell>
        </row>
        <row r="1862">
          <cell r="D1862">
            <v>0</v>
          </cell>
        </row>
        <row r="1863">
          <cell r="D1863">
            <v>0</v>
          </cell>
        </row>
        <row r="1864">
          <cell r="D1864">
            <v>0</v>
          </cell>
        </row>
        <row r="1865">
          <cell r="D1865">
            <v>0</v>
          </cell>
        </row>
        <row r="1866">
          <cell r="D1866" t="str">
            <v>Company's Website</v>
          </cell>
        </row>
        <row r="1867">
          <cell r="D1867" t="str">
            <v>Company's Website</v>
          </cell>
        </row>
        <row r="1868">
          <cell r="D1868" t="str">
            <v>Company's Website</v>
          </cell>
        </row>
        <row r="1869">
          <cell r="D1869">
            <v>0</v>
          </cell>
        </row>
        <row r="1870">
          <cell r="D1870">
            <v>0</v>
          </cell>
        </row>
        <row r="1871">
          <cell r="D1871">
            <v>0</v>
          </cell>
        </row>
        <row r="1872">
          <cell r="D1872">
            <v>0</v>
          </cell>
        </row>
        <row r="1873">
          <cell r="D1873">
            <v>0</v>
          </cell>
        </row>
        <row r="1874">
          <cell r="D1874">
            <v>0</v>
          </cell>
        </row>
        <row r="1875">
          <cell r="D1875">
            <v>0</v>
          </cell>
        </row>
        <row r="1876">
          <cell r="D1876">
            <v>0</v>
          </cell>
        </row>
        <row r="1877">
          <cell r="D1877">
            <v>0</v>
          </cell>
        </row>
        <row r="1878">
          <cell r="D1878">
            <v>0</v>
          </cell>
        </row>
        <row r="1879">
          <cell r="D1879">
            <v>0</v>
          </cell>
        </row>
        <row r="1880">
          <cell r="D1880">
            <v>0</v>
          </cell>
        </row>
        <row r="1881">
          <cell r="D1881">
            <v>0</v>
          </cell>
        </row>
        <row r="1882">
          <cell r="D1882" t="str">
            <v>Company's Website</v>
          </cell>
        </row>
        <row r="1883">
          <cell r="D1883" t="str">
            <v>Company's Website</v>
          </cell>
        </row>
        <row r="1884">
          <cell r="D1884" t="str">
            <v>Company's Website</v>
          </cell>
        </row>
        <row r="1885">
          <cell r="D1885" t="str">
            <v>Company's Website</v>
          </cell>
        </row>
        <row r="1886">
          <cell r="D1886" t="str">
            <v>Company's Website</v>
          </cell>
        </row>
        <row r="1887">
          <cell r="D1887" t="str">
            <v>Company's Website</v>
          </cell>
        </row>
        <row r="1888">
          <cell r="D1888">
            <v>0</v>
          </cell>
        </row>
        <row r="1889">
          <cell r="D1889" t="str">
            <v>Company's Website</v>
          </cell>
        </row>
        <row r="1890">
          <cell r="D1890" t="str">
            <v>MOP Gas Document</v>
          </cell>
        </row>
        <row r="1891">
          <cell r="D1891">
            <v>0</v>
          </cell>
        </row>
        <row r="1892">
          <cell r="D1892">
            <v>0</v>
          </cell>
        </row>
        <row r="1893">
          <cell r="D1893">
            <v>0</v>
          </cell>
        </row>
        <row r="1894">
          <cell r="D1894">
            <v>0</v>
          </cell>
        </row>
        <row r="1895">
          <cell r="D1895">
            <v>0</v>
          </cell>
        </row>
        <row r="1896">
          <cell r="D1896">
            <v>0</v>
          </cell>
        </row>
        <row r="1897">
          <cell r="D1897">
            <v>0</v>
          </cell>
        </row>
        <row r="1898">
          <cell r="D1898">
            <v>0</v>
          </cell>
        </row>
        <row r="1899">
          <cell r="D1899">
            <v>0</v>
          </cell>
        </row>
        <row r="1900">
          <cell r="D1900">
            <v>0</v>
          </cell>
        </row>
        <row r="1901">
          <cell r="D1901">
            <v>0</v>
          </cell>
        </row>
        <row r="1902">
          <cell r="D1902">
            <v>0</v>
          </cell>
        </row>
        <row r="1903">
          <cell r="D1903">
            <v>0</v>
          </cell>
        </row>
        <row r="1904">
          <cell r="D1904">
            <v>0</v>
          </cell>
        </row>
        <row r="1905">
          <cell r="D1905">
            <v>0</v>
          </cell>
        </row>
        <row r="1906">
          <cell r="D1906">
            <v>0</v>
          </cell>
        </row>
        <row r="1907">
          <cell r="D1907">
            <v>0</v>
          </cell>
        </row>
        <row r="1908">
          <cell r="D1908">
            <v>0</v>
          </cell>
        </row>
        <row r="1909">
          <cell r="D1909">
            <v>0</v>
          </cell>
        </row>
        <row r="1910">
          <cell r="D1910">
            <v>0</v>
          </cell>
        </row>
        <row r="1911">
          <cell r="D1911">
            <v>0</v>
          </cell>
        </row>
        <row r="1912">
          <cell r="D1912">
            <v>0</v>
          </cell>
        </row>
        <row r="1913">
          <cell r="D1913">
            <v>0</v>
          </cell>
        </row>
        <row r="1914">
          <cell r="D1914">
            <v>0</v>
          </cell>
        </row>
        <row r="1915">
          <cell r="D1915" t="str">
            <v>Company's Website</v>
          </cell>
        </row>
        <row r="1916">
          <cell r="D1916">
            <v>0</v>
          </cell>
        </row>
        <row r="1917">
          <cell r="D1917">
            <v>0</v>
          </cell>
        </row>
        <row r="1918">
          <cell r="D1918">
            <v>0</v>
          </cell>
        </row>
        <row r="1919">
          <cell r="D1919">
            <v>0</v>
          </cell>
        </row>
        <row r="1920">
          <cell r="D1920">
            <v>0</v>
          </cell>
        </row>
        <row r="1921">
          <cell r="D1921">
            <v>0</v>
          </cell>
        </row>
        <row r="1922">
          <cell r="D1922">
            <v>0</v>
          </cell>
        </row>
        <row r="1923">
          <cell r="D1923" t="str">
            <v>Company's Website</v>
          </cell>
        </row>
        <row r="1924">
          <cell r="D1924" t="str">
            <v>Company's Website</v>
          </cell>
        </row>
        <row r="1925">
          <cell r="D1925" t="str">
            <v>Company's Website</v>
          </cell>
        </row>
        <row r="1926">
          <cell r="D1926">
            <v>0</v>
          </cell>
        </row>
        <row r="1927">
          <cell r="D1927">
            <v>0</v>
          </cell>
        </row>
        <row r="1928">
          <cell r="D1928">
            <v>0</v>
          </cell>
        </row>
        <row r="1929">
          <cell r="D1929">
            <v>0</v>
          </cell>
        </row>
        <row r="1930">
          <cell r="D1930">
            <v>0</v>
          </cell>
        </row>
        <row r="1931">
          <cell r="D1931" t="str">
            <v>PGCIL &amp; Company's Website</v>
          </cell>
        </row>
        <row r="1932">
          <cell r="D1932" t="str">
            <v>PGCIL &amp; Company's Website</v>
          </cell>
        </row>
        <row r="1933">
          <cell r="D1933" t="str">
            <v>PGCIL &amp; Company's Website</v>
          </cell>
        </row>
        <row r="1934">
          <cell r="D1934">
            <v>0</v>
          </cell>
        </row>
        <row r="1935">
          <cell r="D1935">
            <v>0</v>
          </cell>
        </row>
        <row r="1936">
          <cell r="D1936" t="str">
            <v>Company's Website</v>
          </cell>
        </row>
        <row r="1937">
          <cell r="D1937" t="str">
            <v>Company's Website</v>
          </cell>
        </row>
        <row r="1938">
          <cell r="D1938">
            <v>0</v>
          </cell>
        </row>
        <row r="1939">
          <cell r="D1939">
            <v>0</v>
          </cell>
        </row>
        <row r="1940">
          <cell r="D1940">
            <v>0</v>
          </cell>
        </row>
        <row r="1941">
          <cell r="D1941">
            <v>0</v>
          </cell>
        </row>
        <row r="1942">
          <cell r="D1942">
            <v>0</v>
          </cell>
        </row>
        <row r="1943">
          <cell r="D1943">
            <v>0</v>
          </cell>
        </row>
        <row r="1944">
          <cell r="D1944">
            <v>0</v>
          </cell>
        </row>
        <row r="1945">
          <cell r="D1945" t="str">
            <v>Company's Website / PG</v>
          </cell>
        </row>
        <row r="1946">
          <cell r="D1946" t="str">
            <v>Company's Website / PG</v>
          </cell>
        </row>
        <row r="1947">
          <cell r="D1947">
            <v>0</v>
          </cell>
        </row>
        <row r="1948">
          <cell r="D1948">
            <v>0</v>
          </cell>
        </row>
        <row r="1949">
          <cell r="D1949">
            <v>0</v>
          </cell>
        </row>
        <row r="1950">
          <cell r="D1950">
            <v>0</v>
          </cell>
        </row>
        <row r="1951">
          <cell r="D1951">
            <v>0</v>
          </cell>
        </row>
        <row r="1952">
          <cell r="D1952">
            <v>0</v>
          </cell>
        </row>
        <row r="1953">
          <cell r="D1953">
            <v>0</v>
          </cell>
        </row>
        <row r="1954">
          <cell r="D1954">
            <v>0</v>
          </cell>
        </row>
        <row r="1955">
          <cell r="D1955">
            <v>0</v>
          </cell>
        </row>
        <row r="1956">
          <cell r="D1956">
            <v>0</v>
          </cell>
        </row>
        <row r="1957">
          <cell r="D1957">
            <v>0</v>
          </cell>
        </row>
        <row r="1958">
          <cell r="D1958">
            <v>0</v>
          </cell>
        </row>
        <row r="1959">
          <cell r="D1959">
            <v>0</v>
          </cell>
        </row>
        <row r="1960">
          <cell r="D1960">
            <v>0</v>
          </cell>
        </row>
        <row r="1961">
          <cell r="D1961">
            <v>0</v>
          </cell>
        </row>
        <row r="1962">
          <cell r="D1962">
            <v>0</v>
          </cell>
        </row>
        <row r="1963">
          <cell r="D1963">
            <v>0</v>
          </cell>
        </row>
        <row r="1964">
          <cell r="D1964">
            <v>0</v>
          </cell>
        </row>
        <row r="1965">
          <cell r="D1965">
            <v>0</v>
          </cell>
        </row>
        <row r="1966">
          <cell r="D1966">
            <v>0</v>
          </cell>
        </row>
        <row r="1967">
          <cell r="D1967">
            <v>0</v>
          </cell>
        </row>
        <row r="1968">
          <cell r="D1968" t="str">
            <v>Company's Website</v>
          </cell>
        </row>
        <row r="1969">
          <cell r="D1969">
            <v>0</v>
          </cell>
        </row>
        <row r="1970">
          <cell r="D1970">
            <v>0</v>
          </cell>
        </row>
        <row r="1971">
          <cell r="D1971" t="str">
            <v>PowerGrid Meeting</v>
          </cell>
        </row>
        <row r="1972">
          <cell r="D1972" t="str">
            <v>PowerGrid Meeting</v>
          </cell>
        </row>
        <row r="1973">
          <cell r="D1973" t="str">
            <v>Company's Website</v>
          </cell>
        </row>
        <row r="1974">
          <cell r="D1974" t="str">
            <v>Company's Website</v>
          </cell>
        </row>
        <row r="1975">
          <cell r="D1975" t="str">
            <v>Company's Website</v>
          </cell>
        </row>
        <row r="1976">
          <cell r="D1976" t="str">
            <v>Company's Website</v>
          </cell>
        </row>
        <row r="1977">
          <cell r="D1977">
            <v>0</v>
          </cell>
        </row>
        <row r="1978">
          <cell r="D1978">
            <v>0</v>
          </cell>
        </row>
        <row r="1979">
          <cell r="D1979">
            <v>0</v>
          </cell>
        </row>
        <row r="1980">
          <cell r="D1980">
            <v>0</v>
          </cell>
        </row>
        <row r="1981">
          <cell r="D1981">
            <v>0</v>
          </cell>
        </row>
        <row r="1982">
          <cell r="D1982">
            <v>0</v>
          </cell>
        </row>
        <row r="1983">
          <cell r="D1983" t="str">
            <v>Company's Website</v>
          </cell>
        </row>
        <row r="1984">
          <cell r="D1984">
            <v>0</v>
          </cell>
        </row>
        <row r="1985">
          <cell r="D1985">
            <v>0</v>
          </cell>
        </row>
        <row r="1986">
          <cell r="D1986">
            <v>0</v>
          </cell>
        </row>
        <row r="1987">
          <cell r="D1987">
            <v>0</v>
          </cell>
        </row>
        <row r="1988">
          <cell r="D1988">
            <v>0</v>
          </cell>
        </row>
        <row r="1989">
          <cell r="D1989">
            <v>0</v>
          </cell>
        </row>
        <row r="1990">
          <cell r="D1990">
            <v>0</v>
          </cell>
        </row>
        <row r="1991">
          <cell r="D1991" t="str">
            <v>Company's Website</v>
          </cell>
        </row>
        <row r="1992">
          <cell r="D1992" t="str">
            <v>Company's Website</v>
          </cell>
        </row>
        <row r="1993">
          <cell r="D1993" t="str">
            <v>Company's Website</v>
          </cell>
        </row>
        <row r="1994">
          <cell r="D1994">
            <v>0</v>
          </cell>
        </row>
        <row r="1995">
          <cell r="D1995">
            <v>0</v>
          </cell>
        </row>
        <row r="1996">
          <cell r="D1996">
            <v>0</v>
          </cell>
        </row>
        <row r="1997">
          <cell r="D1997">
            <v>0</v>
          </cell>
        </row>
        <row r="1998">
          <cell r="D1998" t="str">
            <v>Company's Website</v>
          </cell>
        </row>
        <row r="1999">
          <cell r="D1999" t="str">
            <v>Company's Website</v>
          </cell>
        </row>
        <row r="2000">
          <cell r="D2000" t="str">
            <v>Company's Website</v>
          </cell>
        </row>
        <row r="2001">
          <cell r="D2001">
            <v>0</v>
          </cell>
        </row>
        <row r="2002">
          <cell r="D2002" t="str">
            <v>PowerGrid Meeting</v>
          </cell>
        </row>
        <row r="2003">
          <cell r="D2003" t="str">
            <v>PowerGrid Meeting</v>
          </cell>
        </row>
        <row r="2004">
          <cell r="D2004">
            <v>0</v>
          </cell>
        </row>
        <row r="2005">
          <cell r="D2005">
            <v>0</v>
          </cell>
        </row>
        <row r="2006">
          <cell r="D2006" t="str">
            <v>PowerGrid Meeting</v>
          </cell>
        </row>
        <row r="2007">
          <cell r="D2007" t="str">
            <v>PowerGrid Meeting</v>
          </cell>
        </row>
        <row r="2008">
          <cell r="D2008" t="str">
            <v>PowerGrid Meeting</v>
          </cell>
        </row>
        <row r="2009">
          <cell r="D2009">
            <v>0</v>
          </cell>
        </row>
        <row r="2010">
          <cell r="D2010">
            <v>0</v>
          </cell>
        </row>
        <row r="2011">
          <cell r="D2011">
            <v>0</v>
          </cell>
        </row>
        <row r="2012">
          <cell r="D2012">
            <v>0</v>
          </cell>
        </row>
        <row r="2013">
          <cell r="D2013">
            <v>0</v>
          </cell>
        </row>
        <row r="2014">
          <cell r="D2014">
            <v>0</v>
          </cell>
        </row>
        <row r="2015">
          <cell r="D2015">
            <v>0</v>
          </cell>
        </row>
        <row r="2016">
          <cell r="D2016">
            <v>0</v>
          </cell>
        </row>
        <row r="2017">
          <cell r="D2017">
            <v>0</v>
          </cell>
        </row>
        <row r="2018">
          <cell r="D2018" t="str">
            <v>Company's Website</v>
          </cell>
        </row>
        <row r="2019">
          <cell r="D2019" t="str">
            <v>Company's Website</v>
          </cell>
        </row>
        <row r="2020">
          <cell r="D2020" t="str">
            <v>Company's Website</v>
          </cell>
        </row>
        <row r="2021">
          <cell r="D2021" t="str">
            <v>Company's Website</v>
          </cell>
        </row>
        <row r="2022">
          <cell r="D2022" t="str">
            <v>Company's Website</v>
          </cell>
        </row>
        <row r="2023">
          <cell r="D2023" t="str">
            <v>Company's Website</v>
          </cell>
        </row>
        <row r="2024">
          <cell r="D2024" t="str">
            <v>Company's Website</v>
          </cell>
        </row>
        <row r="2025">
          <cell r="D2025">
            <v>0</v>
          </cell>
        </row>
        <row r="2026">
          <cell r="D2026">
            <v>0</v>
          </cell>
        </row>
        <row r="2027">
          <cell r="D2027">
            <v>0</v>
          </cell>
        </row>
        <row r="2028">
          <cell r="D2028" t="str">
            <v>Company's Website</v>
          </cell>
        </row>
        <row r="2029">
          <cell r="D2029" t="str">
            <v>Company's Website</v>
          </cell>
        </row>
        <row r="2030">
          <cell r="D2030" t="str">
            <v>Company's Website</v>
          </cell>
        </row>
        <row r="2031">
          <cell r="D2031">
            <v>0</v>
          </cell>
        </row>
        <row r="2032">
          <cell r="D2032">
            <v>0</v>
          </cell>
        </row>
        <row r="2033">
          <cell r="D2033" t="str">
            <v>Company's Website</v>
          </cell>
        </row>
        <row r="2034">
          <cell r="D2034" t="str">
            <v>Company's Website</v>
          </cell>
        </row>
        <row r="2035">
          <cell r="D2035" t="str">
            <v>PowerGrid Meeting</v>
          </cell>
        </row>
        <row r="2036">
          <cell r="D2036" t="str">
            <v>PowerGrid Meeting</v>
          </cell>
        </row>
        <row r="2037">
          <cell r="D2037">
            <v>0</v>
          </cell>
        </row>
        <row r="2038">
          <cell r="D2038" t="str">
            <v>Company's Website</v>
          </cell>
        </row>
        <row r="2039">
          <cell r="D2039">
            <v>0</v>
          </cell>
        </row>
        <row r="2040">
          <cell r="D2040">
            <v>0</v>
          </cell>
        </row>
        <row r="2041">
          <cell r="D2041">
            <v>0</v>
          </cell>
        </row>
        <row r="2042">
          <cell r="D2042">
            <v>0</v>
          </cell>
        </row>
        <row r="2043">
          <cell r="D2043">
            <v>0</v>
          </cell>
        </row>
        <row r="2044">
          <cell r="D2044">
            <v>0</v>
          </cell>
        </row>
        <row r="2045">
          <cell r="D2045">
            <v>0</v>
          </cell>
        </row>
        <row r="2046">
          <cell r="D2046">
            <v>0</v>
          </cell>
        </row>
        <row r="2047">
          <cell r="D2047">
            <v>0</v>
          </cell>
        </row>
        <row r="2048">
          <cell r="D2048">
            <v>0</v>
          </cell>
        </row>
        <row r="2049">
          <cell r="D2049">
            <v>0</v>
          </cell>
        </row>
        <row r="2050">
          <cell r="D2050">
            <v>0</v>
          </cell>
        </row>
        <row r="2051">
          <cell r="D2051">
            <v>0</v>
          </cell>
        </row>
        <row r="2052">
          <cell r="D2052">
            <v>0</v>
          </cell>
        </row>
        <row r="2053">
          <cell r="D2053">
            <v>0</v>
          </cell>
        </row>
        <row r="2054">
          <cell r="D2054">
            <v>0</v>
          </cell>
        </row>
        <row r="2055">
          <cell r="D2055">
            <v>0</v>
          </cell>
        </row>
        <row r="2056">
          <cell r="D2056" t="str">
            <v>Company's Website</v>
          </cell>
        </row>
        <row r="2057">
          <cell r="D2057">
            <v>0</v>
          </cell>
        </row>
        <row r="2058">
          <cell r="D2058">
            <v>0</v>
          </cell>
        </row>
        <row r="2059">
          <cell r="D2059">
            <v>0</v>
          </cell>
        </row>
        <row r="2060">
          <cell r="D2060">
            <v>0</v>
          </cell>
        </row>
        <row r="2061">
          <cell r="D2061">
            <v>0</v>
          </cell>
        </row>
        <row r="2062">
          <cell r="D2062">
            <v>0</v>
          </cell>
        </row>
        <row r="2063">
          <cell r="D2063">
            <v>0</v>
          </cell>
        </row>
        <row r="2064">
          <cell r="D2064">
            <v>0</v>
          </cell>
        </row>
        <row r="2065">
          <cell r="D2065" t="str">
            <v>Company's Website</v>
          </cell>
        </row>
        <row r="2066">
          <cell r="D2066" t="str">
            <v>PowerGrid Meeting</v>
          </cell>
        </row>
        <row r="2067">
          <cell r="D2067" t="str">
            <v>PowerGrid Meeting</v>
          </cell>
        </row>
        <row r="2068">
          <cell r="D2068" t="str">
            <v>Company's Website</v>
          </cell>
        </row>
        <row r="2069">
          <cell r="D2069">
            <v>0</v>
          </cell>
        </row>
        <row r="2070">
          <cell r="D2070">
            <v>0</v>
          </cell>
        </row>
        <row r="2071">
          <cell r="D2071">
            <v>0</v>
          </cell>
        </row>
        <row r="2072">
          <cell r="D2072">
            <v>0</v>
          </cell>
        </row>
        <row r="2073">
          <cell r="D2073">
            <v>0</v>
          </cell>
        </row>
        <row r="2074">
          <cell r="D2074">
            <v>0</v>
          </cell>
        </row>
        <row r="2075">
          <cell r="D2075">
            <v>0</v>
          </cell>
        </row>
        <row r="2076">
          <cell r="D2076">
            <v>0</v>
          </cell>
        </row>
        <row r="2077">
          <cell r="D2077">
            <v>0</v>
          </cell>
        </row>
        <row r="2078">
          <cell r="D2078">
            <v>0</v>
          </cell>
        </row>
        <row r="2079">
          <cell r="D2079">
            <v>0</v>
          </cell>
        </row>
        <row r="2080">
          <cell r="D2080" t="str">
            <v>Company's Website</v>
          </cell>
        </row>
        <row r="2081">
          <cell r="D2081" t="str">
            <v>Company's Website</v>
          </cell>
        </row>
        <row r="2082">
          <cell r="D2082" t="str">
            <v>Company's Website</v>
          </cell>
        </row>
        <row r="2083">
          <cell r="D2083" t="str">
            <v>Company's Website</v>
          </cell>
        </row>
        <row r="2084">
          <cell r="D2084" t="str">
            <v>Company's Website</v>
          </cell>
        </row>
        <row r="2085">
          <cell r="D2085" t="str">
            <v>Company's Website</v>
          </cell>
        </row>
        <row r="2086">
          <cell r="D2086" t="str">
            <v>Company's Website</v>
          </cell>
        </row>
        <row r="2087">
          <cell r="D2087" t="str">
            <v>Company's Website</v>
          </cell>
        </row>
        <row r="2088">
          <cell r="D2088" t="str">
            <v>Company's Website</v>
          </cell>
        </row>
        <row r="2089">
          <cell r="D2089" t="str">
            <v>Company's Website</v>
          </cell>
        </row>
        <row r="2090">
          <cell r="D2090">
            <v>0</v>
          </cell>
        </row>
        <row r="2091">
          <cell r="D2091" t="str">
            <v>Company's Website</v>
          </cell>
        </row>
        <row r="2092">
          <cell r="D2092" t="str">
            <v>Company's Website</v>
          </cell>
        </row>
        <row r="2093">
          <cell r="D2093" t="str">
            <v>Company's Website</v>
          </cell>
        </row>
        <row r="2094">
          <cell r="D2094">
            <v>0</v>
          </cell>
        </row>
        <row r="2095">
          <cell r="D2095">
            <v>0</v>
          </cell>
        </row>
        <row r="2096">
          <cell r="D2096">
            <v>0</v>
          </cell>
        </row>
        <row r="2097">
          <cell r="D2097">
            <v>0</v>
          </cell>
        </row>
        <row r="2098">
          <cell r="D2098">
            <v>0</v>
          </cell>
        </row>
        <row r="2099">
          <cell r="D2099">
            <v>0</v>
          </cell>
        </row>
        <row r="2100">
          <cell r="D2100">
            <v>0</v>
          </cell>
        </row>
        <row r="2101">
          <cell r="D2101" t="str">
            <v>Company's Website</v>
          </cell>
        </row>
        <row r="2102">
          <cell r="D2102">
            <v>0</v>
          </cell>
        </row>
        <row r="2103">
          <cell r="D2103">
            <v>0</v>
          </cell>
        </row>
        <row r="2104">
          <cell r="D2104">
            <v>0</v>
          </cell>
        </row>
        <row r="2105">
          <cell r="D2105" t="str">
            <v>Company's Website</v>
          </cell>
        </row>
        <row r="2106">
          <cell r="D2106">
            <v>0</v>
          </cell>
        </row>
        <row r="2107">
          <cell r="D2107">
            <v>0</v>
          </cell>
        </row>
        <row r="2108">
          <cell r="D2108">
            <v>0</v>
          </cell>
        </row>
        <row r="2109">
          <cell r="D2109">
            <v>0</v>
          </cell>
        </row>
        <row r="2110">
          <cell r="D2110" t="str">
            <v>Company's Website</v>
          </cell>
        </row>
        <row r="2111">
          <cell r="D2111" t="str">
            <v>Company's Website</v>
          </cell>
        </row>
        <row r="2112">
          <cell r="D2112" t="str">
            <v>Company's Website</v>
          </cell>
        </row>
        <row r="2113">
          <cell r="D2113">
            <v>0</v>
          </cell>
        </row>
        <row r="2114">
          <cell r="D2114">
            <v>0</v>
          </cell>
        </row>
        <row r="2115">
          <cell r="D2115">
            <v>0</v>
          </cell>
        </row>
        <row r="2116">
          <cell r="D2116" t="str">
            <v>CEA Thermal Document</v>
          </cell>
        </row>
        <row r="2117">
          <cell r="D2117">
            <v>0</v>
          </cell>
        </row>
        <row r="2118">
          <cell r="D2118" t="str">
            <v>CEA Thermal Document</v>
          </cell>
        </row>
        <row r="2119">
          <cell r="D2119">
            <v>0</v>
          </cell>
        </row>
        <row r="2120">
          <cell r="D2120">
            <v>0</v>
          </cell>
        </row>
        <row r="2121">
          <cell r="D2121" t="str">
            <v>Company's Website</v>
          </cell>
        </row>
        <row r="2122">
          <cell r="D2122" t="str">
            <v>Company's Website</v>
          </cell>
        </row>
        <row r="2123">
          <cell r="D2123" t="str">
            <v>Company's Website</v>
          </cell>
        </row>
        <row r="2124">
          <cell r="D2124" t="str">
            <v>Company's Website</v>
          </cell>
        </row>
        <row r="2125">
          <cell r="D2125" t="str">
            <v>Company's Website</v>
          </cell>
        </row>
        <row r="2126">
          <cell r="D2126">
            <v>0</v>
          </cell>
        </row>
        <row r="2127">
          <cell r="D2127">
            <v>0</v>
          </cell>
        </row>
        <row r="2128">
          <cell r="D2128">
            <v>0</v>
          </cell>
        </row>
        <row r="2129">
          <cell r="D2129" t="str">
            <v>Company's Website</v>
          </cell>
        </row>
        <row r="2130">
          <cell r="D2130" t="str">
            <v>Company's Website</v>
          </cell>
        </row>
        <row r="2131">
          <cell r="D2131" t="str">
            <v>CEA Thermal Document</v>
          </cell>
        </row>
        <row r="2132">
          <cell r="D2132" t="str">
            <v>Company's Website</v>
          </cell>
        </row>
        <row r="2133">
          <cell r="D2133" t="str">
            <v>Company's Website</v>
          </cell>
        </row>
        <row r="2134">
          <cell r="D2134">
            <v>0</v>
          </cell>
        </row>
        <row r="2135">
          <cell r="D2135" t="str">
            <v>Cea Thermal Document</v>
          </cell>
        </row>
        <row r="2136">
          <cell r="D2136">
            <v>0</v>
          </cell>
        </row>
        <row r="2137">
          <cell r="D2137" t="str">
            <v>Company's Website</v>
          </cell>
        </row>
        <row r="2138">
          <cell r="D2138" t="str">
            <v>Company's Website</v>
          </cell>
        </row>
        <row r="2139">
          <cell r="D2139" t="str">
            <v>Cea Thermal Document</v>
          </cell>
        </row>
        <row r="2140">
          <cell r="D2140">
            <v>0</v>
          </cell>
        </row>
        <row r="2141">
          <cell r="D2141" t="str">
            <v>Company's Website</v>
          </cell>
        </row>
        <row r="2142">
          <cell r="D2142">
            <v>0</v>
          </cell>
        </row>
        <row r="2143">
          <cell r="D2143">
            <v>0</v>
          </cell>
        </row>
        <row r="2144">
          <cell r="D2144">
            <v>0</v>
          </cell>
        </row>
        <row r="2145">
          <cell r="D2145">
            <v>0</v>
          </cell>
        </row>
        <row r="2146">
          <cell r="D2146">
            <v>0</v>
          </cell>
        </row>
        <row r="2147">
          <cell r="D2147">
            <v>0</v>
          </cell>
        </row>
        <row r="2148">
          <cell r="D2148">
            <v>0</v>
          </cell>
        </row>
        <row r="2149">
          <cell r="D2149">
            <v>0</v>
          </cell>
        </row>
        <row r="2150">
          <cell r="D2150">
            <v>0</v>
          </cell>
        </row>
        <row r="2151">
          <cell r="D2151">
            <v>0</v>
          </cell>
        </row>
        <row r="2152">
          <cell r="D2152">
            <v>0</v>
          </cell>
        </row>
        <row r="2153">
          <cell r="D2153">
            <v>0</v>
          </cell>
        </row>
        <row r="2154">
          <cell r="D2154">
            <v>0</v>
          </cell>
        </row>
        <row r="2155">
          <cell r="D2155">
            <v>0</v>
          </cell>
        </row>
        <row r="2156">
          <cell r="D2156">
            <v>0</v>
          </cell>
        </row>
        <row r="2157">
          <cell r="D2157">
            <v>0</v>
          </cell>
        </row>
        <row r="2158">
          <cell r="D2158">
            <v>0</v>
          </cell>
        </row>
        <row r="2159">
          <cell r="D2159">
            <v>0</v>
          </cell>
        </row>
        <row r="2160">
          <cell r="D2160">
            <v>0</v>
          </cell>
        </row>
        <row r="2161">
          <cell r="D2161">
            <v>0</v>
          </cell>
        </row>
        <row r="2162">
          <cell r="D2162">
            <v>0</v>
          </cell>
        </row>
        <row r="2163">
          <cell r="D2163" t="str">
            <v>Company's Website</v>
          </cell>
        </row>
        <row r="2164">
          <cell r="D2164">
            <v>0</v>
          </cell>
        </row>
        <row r="2165">
          <cell r="D2165">
            <v>0</v>
          </cell>
        </row>
        <row r="2166">
          <cell r="D2166">
            <v>0</v>
          </cell>
        </row>
        <row r="2167">
          <cell r="D2167">
            <v>0</v>
          </cell>
        </row>
        <row r="2168">
          <cell r="D2168">
            <v>0</v>
          </cell>
        </row>
        <row r="2169">
          <cell r="D2169">
            <v>0</v>
          </cell>
        </row>
        <row r="2170">
          <cell r="D2170">
            <v>0</v>
          </cell>
        </row>
        <row r="2171">
          <cell r="D2171">
            <v>0</v>
          </cell>
        </row>
        <row r="2172">
          <cell r="D2172">
            <v>0</v>
          </cell>
        </row>
        <row r="2173">
          <cell r="D2173">
            <v>0</v>
          </cell>
        </row>
        <row r="2174">
          <cell r="D2174">
            <v>0</v>
          </cell>
        </row>
        <row r="2175">
          <cell r="D2175">
            <v>0</v>
          </cell>
        </row>
        <row r="2176">
          <cell r="D2176">
            <v>0</v>
          </cell>
        </row>
        <row r="2177">
          <cell r="D2177">
            <v>0</v>
          </cell>
        </row>
        <row r="2178">
          <cell r="D2178" t="str">
            <v>Company's Website</v>
          </cell>
        </row>
        <row r="2179">
          <cell r="D2179" t="str">
            <v>Company's Website</v>
          </cell>
        </row>
        <row r="2180">
          <cell r="D2180" t="str">
            <v>Company's Website</v>
          </cell>
        </row>
        <row r="2181">
          <cell r="D2181">
            <v>0</v>
          </cell>
        </row>
        <row r="2182">
          <cell r="D2182">
            <v>0</v>
          </cell>
        </row>
        <row r="2183">
          <cell r="D2183">
            <v>0</v>
          </cell>
        </row>
        <row r="2184">
          <cell r="D2184" t="str">
            <v>Company's Website</v>
          </cell>
        </row>
        <row r="2185">
          <cell r="D2185" t="str">
            <v>Company's Website</v>
          </cell>
        </row>
        <row r="2186">
          <cell r="D2186">
            <v>0</v>
          </cell>
        </row>
        <row r="2187">
          <cell r="D2187">
            <v>0</v>
          </cell>
        </row>
        <row r="2188">
          <cell r="D2188">
            <v>0</v>
          </cell>
        </row>
        <row r="2189">
          <cell r="D2189">
            <v>0</v>
          </cell>
        </row>
        <row r="2190">
          <cell r="D2190">
            <v>0</v>
          </cell>
        </row>
        <row r="2191">
          <cell r="D2191">
            <v>0</v>
          </cell>
        </row>
        <row r="2192">
          <cell r="D2192">
            <v>0</v>
          </cell>
        </row>
        <row r="2193">
          <cell r="D2193">
            <v>0</v>
          </cell>
        </row>
        <row r="2194">
          <cell r="D2194">
            <v>0</v>
          </cell>
        </row>
        <row r="2195">
          <cell r="D2195">
            <v>0</v>
          </cell>
        </row>
        <row r="2196">
          <cell r="D2196">
            <v>0</v>
          </cell>
        </row>
        <row r="2197">
          <cell r="D2197">
            <v>0</v>
          </cell>
        </row>
        <row r="2198">
          <cell r="D2198" t="str">
            <v>Company's Website</v>
          </cell>
        </row>
        <row r="2199">
          <cell r="D2199" t="str">
            <v>Company's Website</v>
          </cell>
        </row>
        <row r="2200">
          <cell r="D2200" t="str">
            <v>Company's Website</v>
          </cell>
        </row>
        <row r="2201">
          <cell r="D2201">
            <v>0</v>
          </cell>
        </row>
        <row r="2202">
          <cell r="D2202">
            <v>0</v>
          </cell>
        </row>
        <row r="2203">
          <cell r="D2203">
            <v>0</v>
          </cell>
        </row>
        <row r="2204">
          <cell r="D2204" t="str">
            <v>Company's Website</v>
          </cell>
        </row>
        <row r="2205">
          <cell r="D2205" t="str">
            <v>Company's Website</v>
          </cell>
        </row>
        <row r="2206">
          <cell r="D2206">
            <v>0</v>
          </cell>
        </row>
        <row r="2207">
          <cell r="D2207">
            <v>0</v>
          </cell>
        </row>
        <row r="2208">
          <cell r="D2208">
            <v>0</v>
          </cell>
        </row>
        <row r="2209">
          <cell r="D2209">
            <v>0</v>
          </cell>
        </row>
        <row r="2210">
          <cell r="D2210">
            <v>0</v>
          </cell>
        </row>
        <row r="2211">
          <cell r="D2211">
            <v>0</v>
          </cell>
        </row>
        <row r="2212">
          <cell r="D2212">
            <v>0</v>
          </cell>
        </row>
        <row r="2213">
          <cell r="D2213">
            <v>0</v>
          </cell>
        </row>
        <row r="2214">
          <cell r="D2214">
            <v>0</v>
          </cell>
        </row>
        <row r="2215">
          <cell r="D2215">
            <v>0</v>
          </cell>
        </row>
        <row r="2216">
          <cell r="D2216">
            <v>0</v>
          </cell>
        </row>
        <row r="2217">
          <cell r="D2217">
            <v>0</v>
          </cell>
        </row>
        <row r="2218">
          <cell r="D2218" t="str">
            <v>Company's Website</v>
          </cell>
        </row>
        <row r="2219">
          <cell r="D2219" t="str">
            <v>Company's Website</v>
          </cell>
        </row>
        <row r="2220">
          <cell r="D2220" t="str">
            <v>Company's Website</v>
          </cell>
        </row>
        <row r="2221">
          <cell r="D2221" t="str">
            <v>Company's Website</v>
          </cell>
        </row>
        <row r="2222">
          <cell r="D2222" t="str">
            <v>Company's Website</v>
          </cell>
        </row>
        <row r="2223">
          <cell r="D2223">
            <v>0</v>
          </cell>
        </row>
        <row r="2224">
          <cell r="D2224">
            <v>0</v>
          </cell>
        </row>
        <row r="2225">
          <cell r="D2225">
            <v>0</v>
          </cell>
        </row>
        <row r="2226">
          <cell r="D2226">
            <v>0</v>
          </cell>
        </row>
        <row r="2227">
          <cell r="D2227">
            <v>0</v>
          </cell>
        </row>
        <row r="2228">
          <cell r="D2228">
            <v>0</v>
          </cell>
        </row>
        <row r="2229">
          <cell r="D2229">
            <v>0</v>
          </cell>
        </row>
        <row r="2230">
          <cell r="D2230">
            <v>0</v>
          </cell>
        </row>
        <row r="2231">
          <cell r="D2231" t="str">
            <v>Company's Website</v>
          </cell>
        </row>
        <row r="2232">
          <cell r="D2232">
            <v>0</v>
          </cell>
        </row>
        <row r="2233">
          <cell r="D2233">
            <v>0</v>
          </cell>
        </row>
        <row r="2234">
          <cell r="D2234">
            <v>0</v>
          </cell>
        </row>
        <row r="2235">
          <cell r="D2235">
            <v>0</v>
          </cell>
        </row>
        <row r="2236">
          <cell r="D2236">
            <v>0</v>
          </cell>
        </row>
        <row r="2237">
          <cell r="D2237" t="str">
            <v>Company's Website</v>
          </cell>
        </row>
        <row r="2238">
          <cell r="D2238" t="str">
            <v>Company's Website</v>
          </cell>
        </row>
        <row r="2239">
          <cell r="D2239" t="str">
            <v>Metis Document</v>
          </cell>
        </row>
        <row r="2240">
          <cell r="D2240" t="str">
            <v>Metis Document</v>
          </cell>
        </row>
        <row r="2241">
          <cell r="D2241" t="str">
            <v>Metis Document</v>
          </cell>
        </row>
        <row r="2242">
          <cell r="D2242" t="str">
            <v>Metis Document</v>
          </cell>
        </row>
        <row r="2243">
          <cell r="D2243">
            <v>0</v>
          </cell>
        </row>
        <row r="2244">
          <cell r="D2244">
            <v>0</v>
          </cell>
        </row>
        <row r="2245">
          <cell r="D2245">
            <v>0</v>
          </cell>
        </row>
        <row r="2246">
          <cell r="D2246">
            <v>0</v>
          </cell>
        </row>
        <row r="2247">
          <cell r="D2247">
            <v>0</v>
          </cell>
        </row>
        <row r="2248">
          <cell r="D2248">
            <v>0</v>
          </cell>
        </row>
        <row r="2249">
          <cell r="D2249">
            <v>0</v>
          </cell>
        </row>
        <row r="2250">
          <cell r="D2250">
            <v>0</v>
          </cell>
        </row>
        <row r="2251">
          <cell r="D2251">
            <v>0</v>
          </cell>
        </row>
        <row r="2252">
          <cell r="D2252">
            <v>0</v>
          </cell>
        </row>
        <row r="2253">
          <cell r="D2253">
            <v>0</v>
          </cell>
        </row>
        <row r="2254">
          <cell r="D2254">
            <v>0</v>
          </cell>
        </row>
        <row r="2255">
          <cell r="D2255">
            <v>0</v>
          </cell>
        </row>
        <row r="2256">
          <cell r="D2256">
            <v>0</v>
          </cell>
        </row>
        <row r="2257">
          <cell r="D2257">
            <v>0</v>
          </cell>
        </row>
        <row r="2258">
          <cell r="D2258">
            <v>0</v>
          </cell>
        </row>
        <row r="2259">
          <cell r="D2259">
            <v>0</v>
          </cell>
        </row>
        <row r="2260">
          <cell r="D2260">
            <v>0</v>
          </cell>
        </row>
        <row r="2261">
          <cell r="D2261" t="str">
            <v>PowerGrid Meeting</v>
          </cell>
        </row>
        <row r="2262">
          <cell r="D2262" t="str">
            <v>Company's Website</v>
          </cell>
        </row>
        <row r="2263">
          <cell r="D2263">
            <v>0</v>
          </cell>
        </row>
        <row r="2264">
          <cell r="D2264" t="str">
            <v>Company's Website</v>
          </cell>
        </row>
        <row r="2265">
          <cell r="D2265">
            <v>0</v>
          </cell>
        </row>
        <row r="2266">
          <cell r="D2266">
            <v>0</v>
          </cell>
        </row>
        <row r="2267">
          <cell r="D2267" t="str">
            <v>Company's Website</v>
          </cell>
        </row>
        <row r="2268">
          <cell r="D2268">
            <v>0</v>
          </cell>
        </row>
        <row r="2269">
          <cell r="D2269">
            <v>0</v>
          </cell>
        </row>
        <row r="2270">
          <cell r="D2270">
            <v>0</v>
          </cell>
        </row>
        <row r="2271">
          <cell r="D2271" t="str">
            <v>Company's Website</v>
          </cell>
        </row>
        <row r="2272">
          <cell r="D2272" t="str">
            <v>Company's Website</v>
          </cell>
        </row>
        <row r="2273">
          <cell r="D2273">
            <v>0</v>
          </cell>
        </row>
        <row r="2274">
          <cell r="D2274">
            <v>0</v>
          </cell>
        </row>
        <row r="2275">
          <cell r="D2275">
            <v>0</v>
          </cell>
        </row>
        <row r="2276">
          <cell r="D2276" t="str">
            <v>Company's Website</v>
          </cell>
        </row>
        <row r="2277">
          <cell r="D2277">
            <v>0</v>
          </cell>
        </row>
        <row r="2278">
          <cell r="D2278">
            <v>0</v>
          </cell>
        </row>
        <row r="2279">
          <cell r="D2279">
            <v>0</v>
          </cell>
        </row>
        <row r="2280">
          <cell r="D2280">
            <v>0</v>
          </cell>
        </row>
        <row r="2281">
          <cell r="D2281" t="str">
            <v>CEA Thermal Document</v>
          </cell>
        </row>
        <row r="2282">
          <cell r="D2282" t="str">
            <v>Company's Website</v>
          </cell>
        </row>
        <row r="2283">
          <cell r="D2283" t="str">
            <v>Company's Website</v>
          </cell>
        </row>
        <row r="2284">
          <cell r="D2284" t="str">
            <v>Company's Website</v>
          </cell>
        </row>
        <row r="2285">
          <cell r="D2285">
            <v>0</v>
          </cell>
        </row>
        <row r="2286">
          <cell r="D2286">
            <v>0</v>
          </cell>
        </row>
        <row r="2287">
          <cell r="D2287">
            <v>0</v>
          </cell>
        </row>
        <row r="2288">
          <cell r="D2288" t="str">
            <v>Company's Website</v>
          </cell>
        </row>
        <row r="2289">
          <cell r="D2289">
            <v>0</v>
          </cell>
        </row>
        <row r="2290">
          <cell r="D2290" t="str">
            <v>Company's Website</v>
          </cell>
        </row>
        <row r="2291">
          <cell r="D2291" t="str">
            <v>Company's Website</v>
          </cell>
        </row>
        <row r="2292">
          <cell r="D2292">
            <v>0</v>
          </cell>
        </row>
        <row r="2293">
          <cell r="D2293">
            <v>0</v>
          </cell>
        </row>
        <row r="2294">
          <cell r="D2294">
            <v>0</v>
          </cell>
        </row>
        <row r="2295">
          <cell r="D2295" t="str">
            <v>PowerGrid Meeting</v>
          </cell>
        </row>
        <row r="2296">
          <cell r="D2296">
            <v>0</v>
          </cell>
        </row>
        <row r="2297">
          <cell r="D2297" t="str">
            <v>Company's Website</v>
          </cell>
        </row>
        <row r="2298">
          <cell r="D2298">
            <v>0</v>
          </cell>
        </row>
        <row r="2299">
          <cell r="D2299" t="str">
            <v>Company's Website</v>
          </cell>
        </row>
        <row r="2300">
          <cell r="D2300" t="str">
            <v>Company's Website</v>
          </cell>
        </row>
        <row r="2301">
          <cell r="D2301" t="str">
            <v>Company's Website</v>
          </cell>
        </row>
        <row r="2302">
          <cell r="D2302" t="str">
            <v>Company's Website</v>
          </cell>
        </row>
        <row r="2303">
          <cell r="D2303">
            <v>0</v>
          </cell>
        </row>
        <row r="2304">
          <cell r="D2304">
            <v>0</v>
          </cell>
        </row>
        <row r="2305">
          <cell r="D2305">
            <v>0</v>
          </cell>
        </row>
        <row r="2306">
          <cell r="D2306" t="str">
            <v>Company's Website</v>
          </cell>
        </row>
        <row r="2307">
          <cell r="D2307">
            <v>0</v>
          </cell>
        </row>
        <row r="2308">
          <cell r="D2308" t="str">
            <v>Company's Website</v>
          </cell>
        </row>
        <row r="2309">
          <cell r="D2309">
            <v>0</v>
          </cell>
        </row>
        <row r="2310">
          <cell r="D2310">
            <v>0</v>
          </cell>
        </row>
        <row r="2311">
          <cell r="D2311" t="str">
            <v>PowerGrid Meeting</v>
          </cell>
        </row>
        <row r="2312">
          <cell r="D2312" t="str">
            <v>Company's Website</v>
          </cell>
        </row>
        <row r="2313">
          <cell r="D2313" t="str">
            <v>Company's Website</v>
          </cell>
        </row>
        <row r="2314">
          <cell r="D2314" t="str">
            <v>Company's Website</v>
          </cell>
        </row>
        <row r="2315">
          <cell r="D2315">
            <v>0</v>
          </cell>
        </row>
        <row r="2316">
          <cell r="D2316">
            <v>0</v>
          </cell>
        </row>
        <row r="2317">
          <cell r="D2317">
            <v>0</v>
          </cell>
        </row>
        <row r="2318">
          <cell r="D2318" t="str">
            <v>Company's Website</v>
          </cell>
        </row>
        <row r="2319">
          <cell r="D2319" t="str">
            <v>Company's Website</v>
          </cell>
        </row>
        <row r="2320">
          <cell r="D2320" t="str">
            <v>Company's Website</v>
          </cell>
        </row>
        <row r="2321">
          <cell r="D2321" t="str">
            <v>Company's Website</v>
          </cell>
        </row>
        <row r="2322">
          <cell r="D2322">
            <v>0</v>
          </cell>
        </row>
        <row r="2323">
          <cell r="D2323" t="str">
            <v>Company's Website</v>
          </cell>
        </row>
        <row r="2324">
          <cell r="D2324" t="str">
            <v>Company's Website</v>
          </cell>
        </row>
        <row r="2325">
          <cell r="D2325">
            <v>0</v>
          </cell>
        </row>
        <row r="2326">
          <cell r="D2326">
            <v>0</v>
          </cell>
        </row>
        <row r="2327">
          <cell r="D2327">
            <v>0</v>
          </cell>
        </row>
        <row r="2328">
          <cell r="D2328">
            <v>0</v>
          </cell>
        </row>
        <row r="2329">
          <cell r="D2329">
            <v>0</v>
          </cell>
        </row>
        <row r="2330">
          <cell r="D2330">
            <v>0</v>
          </cell>
        </row>
        <row r="2331">
          <cell r="D2331" t="str">
            <v>Company's Website</v>
          </cell>
        </row>
        <row r="2332">
          <cell r="D2332" t="str">
            <v>Company's Website</v>
          </cell>
        </row>
        <row r="2333">
          <cell r="D2333" t="str">
            <v>Company's Website</v>
          </cell>
        </row>
        <row r="2334">
          <cell r="D2334">
            <v>0</v>
          </cell>
        </row>
        <row r="2335">
          <cell r="D2335">
            <v>0</v>
          </cell>
        </row>
        <row r="2336">
          <cell r="D2336" t="str">
            <v>Company's Website</v>
          </cell>
        </row>
        <row r="2337">
          <cell r="D2337" t="str">
            <v>Company's Website</v>
          </cell>
        </row>
        <row r="2338">
          <cell r="D2338">
            <v>0</v>
          </cell>
        </row>
        <row r="2339">
          <cell r="D2339">
            <v>0</v>
          </cell>
        </row>
        <row r="2340">
          <cell r="D2340">
            <v>0</v>
          </cell>
        </row>
        <row r="2341">
          <cell r="D2341" t="str">
            <v>Company's Website</v>
          </cell>
        </row>
        <row r="2342">
          <cell r="D2342">
            <v>0</v>
          </cell>
        </row>
        <row r="2343">
          <cell r="D2343">
            <v>0</v>
          </cell>
        </row>
        <row r="2344">
          <cell r="D2344">
            <v>0</v>
          </cell>
        </row>
        <row r="2345">
          <cell r="D2345" t="str">
            <v>Company's Website</v>
          </cell>
        </row>
        <row r="2346">
          <cell r="D2346" t="str">
            <v>Company's Website</v>
          </cell>
        </row>
        <row r="2347">
          <cell r="D2347" t="str">
            <v>Company's Website</v>
          </cell>
        </row>
        <row r="2348">
          <cell r="D2348">
            <v>0</v>
          </cell>
        </row>
        <row r="2349">
          <cell r="D2349">
            <v>0</v>
          </cell>
        </row>
        <row r="2350">
          <cell r="D2350">
            <v>0</v>
          </cell>
        </row>
        <row r="2351">
          <cell r="D2351" t="str">
            <v>Company's Website</v>
          </cell>
        </row>
        <row r="2352">
          <cell r="D2352">
            <v>0</v>
          </cell>
        </row>
        <row r="2353">
          <cell r="D2353">
            <v>0</v>
          </cell>
        </row>
        <row r="2354">
          <cell r="D2354" t="str">
            <v>Company's Website</v>
          </cell>
        </row>
        <row r="2355">
          <cell r="D2355">
            <v>0</v>
          </cell>
        </row>
        <row r="2356">
          <cell r="D2356" t="str">
            <v>Company's Website</v>
          </cell>
        </row>
        <row r="2357">
          <cell r="D2357" t="str">
            <v>PowerGrid Meeting</v>
          </cell>
        </row>
        <row r="2358">
          <cell r="D2358">
            <v>0</v>
          </cell>
        </row>
        <row r="2359">
          <cell r="D2359" t="str">
            <v>PowerGrid Meeting</v>
          </cell>
        </row>
        <row r="2360">
          <cell r="D2360" t="str">
            <v>Company's Website</v>
          </cell>
        </row>
        <row r="2361">
          <cell r="D2361" t="str">
            <v>PowerGrid Meeting</v>
          </cell>
        </row>
        <row r="2362">
          <cell r="D2362">
            <v>0</v>
          </cell>
        </row>
        <row r="2363">
          <cell r="D2363" t="str">
            <v>Company's Website</v>
          </cell>
        </row>
        <row r="2364">
          <cell r="D2364" t="str">
            <v>Company's Website</v>
          </cell>
        </row>
        <row r="2365">
          <cell r="D2365">
            <v>0</v>
          </cell>
        </row>
        <row r="2366">
          <cell r="D2366">
            <v>0</v>
          </cell>
        </row>
        <row r="2367">
          <cell r="D2367" t="str">
            <v>Company's Website</v>
          </cell>
        </row>
        <row r="2368">
          <cell r="D2368">
            <v>0</v>
          </cell>
        </row>
        <row r="2369">
          <cell r="D2369" t="str">
            <v>Company's Website</v>
          </cell>
        </row>
        <row r="2370">
          <cell r="D2370" t="str">
            <v>CEA Thermal Document</v>
          </cell>
        </row>
        <row r="2371">
          <cell r="D2371" t="str">
            <v>Company's Website</v>
          </cell>
        </row>
        <row r="2372">
          <cell r="D2372">
            <v>0</v>
          </cell>
        </row>
        <row r="2373">
          <cell r="D2373">
            <v>0</v>
          </cell>
        </row>
        <row r="2374">
          <cell r="D2374" t="str">
            <v>PGCIL &amp; Company's Website</v>
          </cell>
        </row>
        <row r="2375">
          <cell r="D2375" t="str">
            <v>PGCIL &amp; Company's Website</v>
          </cell>
        </row>
        <row r="2376">
          <cell r="D2376" t="str">
            <v>PGCIL &amp; Company's Website</v>
          </cell>
        </row>
        <row r="2377">
          <cell r="D2377" t="str">
            <v>Company's Website</v>
          </cell>
        </row>
        <row r="2378">
          <cell r="D2378">
            <v>0</v>
          </cell>
        </row>
        <row r="2379">
          <cell r="D2379" t="str">
            <v>Company's Website</v>
          </cell>
        </row>
        <row r="2380">
          <cell r="D2380">
            <v>0</v>
          </cell>
        </row>
        <row r="2381">
          <cell r="D2381" t="str">
            <v>Company's Website</v>
          </cell>
        </row>
        <row r="2382">
          <cell r="D2382">
            <v>0</v>
          </cell>
        </row>
        <row r="2383">
          <cell r="D2383">
            <v>0</v>
          </cell>
        </row>
        <row r="2384">
          <cell r="D2384">
            <v>0</v>
          </cell>
        </row>
        <row r="2385">
          <cell r="D2385">
            <v>0</v>
          </cell>
        </row>
        <row r="2386">
          <cell r="D2386" t="str">
            <v>Company's Website</v>
          </cell>
        </row>
        <row r="2387">
          <cell r="D2387">
            <v>0</v>
          </cell>
        </row>
        <row r="2388">
          <cell r="D2388">
            <v>0</v>
          </cell>
        </row>
        <row r="2389">
          <cell r="D2389" t="str">
            <v>Company's Website</v>
          </cell>
        </row>
        <row r="2390">
          <cell r="D2390" t="str">
            <v>Company's Website</v>
          </cell>
        </row>
        <row r="2391">
          <cell r="D2391" t="str">
            <v>Company's Website</v>
          </cell>
        </row>
        <row r="2392">
          <cell r="D2392" t="str">
            <v>Company's Website</v>
          </cell>
        </row>
        <row r="2393">
          <cell r="D2393">
            <v>0</v>
          </cell>
        </row>
        <row r="2394">
          <cell r="D2394" t="str">
            <v>Company's Website</v>
          </cell>
        </row>
        <row r="2395">
          <cell r="D2395">
            <v>0</v>
          </cell>
        </row>
        <row r="2396">
          <cell r="D2396">
            <v>0</v>
          </cell>
        </row>
        <row r="2397">
          <cell r="D2397">
            <v>0</v>
          </cell>
        </row>
        <row r="2398">
          <cell r="D2398">
            <v>0</v>
          </cell>
        </row>
        <row r="2399">
          <cell r="D2399">
            <v>0</v>
          </cell>
        </row>
        <row r="2400">
          <cell r="D2400" t="str">
            <v>Company's Website</v>
          </cell>
        </row>
        <row r="2401">
          <cell r="D2401" t="str">
            <v>Company's Website</v>
          </cell>
        </row>
        <row r="2402">
          <cell r="D2402" t="str">
            <v>Company's Website</v>
          </cell>
        </row>
        <row r="2403">
          <cell r="D2403">
            <v>0</v>
          </cell>
        </row>
        <row r="2404">
          <cell r="D2404" t="str">
            <v>Company's Website</v>
          </cell>
        </row>
        <row r="2405">
          <cell r="D2405">
            <v>0</v>
          </cell>
        </row>
        <row r="2406">
          <cell r="D2406" t="str">
            <v>Company's Website</v>
          </cell>
        </row>
        <row r="2407">
          <cell r="D2407" t="str">
            <v>Company's Website</v>
          </cell>
        </row>
        <row r="2408">
          <cell r="D2408">
            <v>0</v>
          </cell>
        </row>
        <row r="2409">
          <cell r="D2409">
            <v>0</v>
          </cell>
        </row>
        <row r="2410">
          <cell r="D2410" t="str">
            <v>Company's Website</v>
          </cell>
        </row>
        <row r="2411">
          <cell r="D2411" t="str">
            <v>Company's Website</v>
          </cell>
        </row>
        <row r="2412">
          <cell r="D2412">
            <v>0</v>
          </cell>
        </row>
        <row r="2413">
          <cell r="D2413" t="str">
            <v>Company's Website</v>
          </cell>
        </row>
        <row r="2414">
          <cell r="D2414" t="str">
            <v>Company's Website</v>
          </cell>
        </row>
        <row r="2415">
          <cell r="D2415" t="str">
            <v>Company's Website</v>
          </cell>
        </row>
        <row r="2416">
          <cell r="D2416">
            <v>0</v>
          </cell>
        </row>
        <row r="2417">
          <cell r="D2417">
            <v>0</v>
          </cell>
        </row>
        <row r="2418">
          <cell r="D2418">
            <v>0</v>
          </cell>
        </row>
        <row r="2419">
          <cell r="D2419" t="str">
            <v>Company's Website</v>
          </cell>
        </row>
        <row r="2420">
          <cell r="D2420">
            <v>0</v>
          </cell>
        </row>
        <row r="2421">
          <cell r="D2421">
            <v>0</v>
          </cell>
        </row>
        <row r="2422">
          <cell r="D2422">
            <v>0</v>
          </cell>
        </row>
        <row r="2423">
          <cell r="D2423">
            <v>0</v>
          </cell>
        </row>
        <row r="2424">
          <cell r="D2424">
            <v>0</v>
          </cell>
        </row>
        <row r="2425">
          <cell r="D2425">
            <v>0</v>
          </cell>
        </row>
        <row r="2426">
          <cell r="D2426">
            <v>0</v>
          </cell>
        </row>
        <row r="2427">
          <cell r="D2427" t="str">
            <v>Company's Website</v>
          </cell>
        </row>
        <row r="2428">
          <cell r="D2428">
            <v>0</v>
          </cell>
        </row>
        <row r="2429">
          <cell r="D2429">
            <v>0</v>
          </cell>
        </row>
        <row r="2430">
          <cell r="D2430">
            <v>0</v>
          </cell>
        </row>
        <row r="2431">
          <cell r="D2431">
            <v>0</v>
          </cell>
        </row>
        <row r="2432">
          <cell r="D2432">
            <v>0</v>
          </cell>
        </row>
        <row r="2433">
          <cell r="D2433">
            <v>0</v>
          </cell>
        </row>
        <row r="2434">
          <cell r="D2434">
            <v>0</v>
          </cell>
        </row>
        <row r="2435">
          <cell r="D2435">
            <v>0</v>
          </cell>
        </row>
        <row r="2436">
          <cell r="D2436" t="str">
            <v>Metis Document</v>
          </cell>
        </row>
        <row r="2437">
          <cell r="D2437" t="str">
            <v>Metis Document</v>
          </cell>
        </row>
        <row r="2438">
          <cell r="D2438" t="str">
            <v>Metis Document</v>
          </cell>
        </row>
        <row r="2439">
          <cell r="D2439" t="str">
            <v>Metis Document</v>
          </cell>
        </row>
        <row r="2440">
          <cell r="D2440" t="str">
            <v>Metis Document</v>
          </cell>
        </row>
        <row r="2441">
          <cell r="D2441" t="str">
            <v>Metis Document</v>
          </cell>
        </row>
        <row r="2442">
          <cell r="D2442" t="str">
            <v>Metis Document</v>
          </cell>
        </row>
        <row r="2443">
          <cell r="D2443" t="str">
            <v>Metis Document</v>
          </cell>
        </row>
        <row r="2444">
          <cell r="D2444" t="str">
            <v>Metis Document</v>
          </cell>
        </row>
        <row r="2445">
          <cell r="D2445" t="str">
            <v>Metis Document</v>
          </cell>
        </row>
        <row r="2446">
          <cell r="D2446" t="str">
            <v>Company's Website</v>
          </cell>
        </row>
        <row r="2447">
          <cell r="D2447" t="str">
            <v>Company's Website</v>
          </cell>
        </row>
        <row r="2448">
          <cell r="D2448" t="str">
            <v>Company's Website</v>
          </cell>
        </row>
        <row r="2449">
          <cell r="D2449" t="str">
            <v>Company's Website</v>
          </cell>
        </row>
        <row r="2450">
          <cell r="D2450" t="str">
            <v>Company's Website</v>
          </cell>
        </row>
        <row r="2451">
          <cell r="D2451">
            <v>0</v>
          </cell>
        </row>
        <row r="2452">
          <cell r="D2452">
            <v>0</v>
          </cell>
        </row>
        <row r="2453">
          <cell r="D2453">
            <v>0</v>
          </cell>
        </row>
        <row r="2454">
          <cell r="D2454">
            <v>0</v>
          </cell>
        </row>
        <row r="2455">
          <cell r="D2455" t="str">
            <v>Company's Website</v>
          </cell>
        </row>
        <row r="2456">
          <cell r="D2456" t="str">
            <v>Company's Website</v>
          </cell>
        </row>
        <row r="2457">
          <cell r="D2457">
            <v>0</v>
          </cell>
        </row>
        <row r="2458">
          <cell r="D2458">
            <v>0</v>
          </cell>
        </row>
        <row r="2459">
          <cell r="D2459" t="str">
            <v>PowerGrid Meeting</v>
          </cell>
        </row>
        <row r="2460">
          <cell r="D2460">
            <v>0</v>
          </cell>
        </row>
        <row r="2461">
          <cell r="D2461" t="str">
            <v>Company's Website</v>
          </cell>
        </row>
        <row r="2462">
          <cell r="D2462">
            <v>0</v>
          </cell>
        </row>
        <row r="2463">
          <cell r="D2463" t="str">
            <v>Company's Website</v>
          </cell>
        </row>
        <row r="2464">
          <cell r="D2464" t="str">
            <v>Company's Website</v>
          </cell>
        </row>
        <row r="2465">
          <cell r="D2465" t="str">
            <v>Company's Website</v>
          </cell>
        </row>
        <row r="2466">
          <cell r="D2466" t="str">
            <v>PowerGrid Meeting</v>
          </cell>
        </row>
        <row r="2467">
          <cell r="D2467">
            <v>0</v>
          </cell>
        </row>
        <row r="2468">
          <cell r="D2468" t="str">
            <v>Company's Website</v>
          </cell>
        </row>
        <row r="2469">
          <cell r="D2469">
            <v>0</v>
          </cell>
        </row>
        <row r="2470">
          <cell r="D2470" t="str">
            <v>Company's Website</v>
          </cell>
        </row>
        <row r="2471">
          <cell r="D2471" t="str">
            <v>Company's Website</v>
          </cell>
        </row>
        <row r="2472">
          <cell r="D2472" t="str">
            <v>Company's Website</v>
          </cell>
        </row>
        <row r="2473">
          <cell r="D2473" t="str">
            <v>Company's Website</v>
          </cell>
        </row>
        <row r="2474">
          <cell r="D2474" t="str">
            <v>Company's Website</v>
          </cell>
        </row>
        <row r="2475">
          <cell r="D2475" t="str">
            <v>Company's Website</v>
          </cell>
        </row>
        <row r="2476">
          <cell r="D2476" t="str">
            <v>Company's Website</v>
          </cell>
        </row>
        <row r="2477">
          <cell r="D2477" t="str">
            <v>PowerGrid Meeting</v>
          </cell>
        </row>
        <row r="2478">
          <cell r="D2478" t="str">
            <v>PowerGrid Meeting</v>
          </cell>
        </row>
        <row r="2479">
          <cell r="D2479" t="str">
            <v>Company's Website</v>
          </cell>
        </row>
        <row r="2480">
          <cell r="D2480" t="str">
            <v>Company's Website</v>
          </cell>
        </row>
        <row r="2481">
          <cell r="D2481">
            <v>0</v>
          </cell>
        </row>
        <row r="2482">
          <cell r="D2482" t="str">
            <v>Company's Website</v>
          </cell>
        </row>
        <row r="2483">
          <cell r="D2483" t="str">
            <v>Company's Website</v>
          </cell>
        </row>
        <row r="2494">
          <cell r="D2494">
            <v>0</v>
          </cell>
        </row>
        <row r="2495">
          <cell r="D2495" t="str">
            <v>Company's Website</v>
          </cell>
        </row>
        <row r="2496">
          <cell r="D2496" t="str">
            <v>Company's Website</v>
          </cell>
        </row>
        <row r="2497">
          <cell r="D2497" t="str">
            <v>Company's Website</v>
          </cell>
        </row>
        <row r="2499">
          <cell r="D2499" t="str">
            <v>Company's Website</v>
          </cell>
        </row>
        <row r="2500">
          <cell r="D2500" t="str">
            <v>Company's Website</v>
          </cell>
        </row>
        <row r="2501">
          <cell r="D2501" t="str">
            <v>Company's Website</v>
          </cell>
        </row>
        <row r="2502">
          <cell r="D2502">
            <v>0</v>
          </cell>
        </row>
        <row r="2503">
          <cell r="D2503">
            <v>0</v>
          </cell>
        </row>
        <row r="2504">
          <cell r="D2504">
            <v>0</v>
          </cell>
        </row>
        <row r="2505">
          <cell r="D2505">
            <v>0</v>
          </cell>
        </row>
        <row r="2506">
          <cell r="D2506">
            <v>0</v>
          </cell>
        </row>
        <row r="2507">
          <cell r="D2507">
            <v>0</v>
          </cell>
        </row>
        <row r="2508">
          <cell r="D2508">
            <v>0</v>
          </cell>
        </row>
        <row r="2509">
          <cell r="D2509">
            <v>0</v>
          </cell>
        </row>
        <row r="2510">
          <cell r="D2510">
            <v>0</v>
          </cell>
        </row>
        <row r="2511">
          <cell r="D2511">
            <v>0</v>
          </cell>
        </row>
        <row r="2512">
          <cell r="D2512">
            <v>0</v>
          </cell>
        </row>
        <row r="2513">
          <cell r="D2513">
            <v>0</v>
          </cell>
        </row>
        <row r="2514">
          <cell r="D2514">
            <v>0</v>
          </cell>
        </row>
        <row r="2515">
          <cell r="D2515">
            <v>0</v>
          </cell>
        </row>
        <row r="2516">
          <cell r="D2516">
            <v>0</v>
          </cell>
        </row>
        <row r="2517">
          <cell r="D2517">
            <v>0</v>
          </cell>
        </row>
        <row r="2518">
          <cell r="D2518">
            <v>0</v>
          </cell>
        </row>
        <row r="2519">
          <cell r="D2519">
            <v>0</v>
          </cell>
        </row>
        <row r="2520">
          <cell r="D2520">
            <v>0</v>
          </cell>
        </row>
        <row r="2521">
          <cell r="D2521">
            <v>0</v>
          </cell>
        </row>
        <row r="2522">
          <cell r="D2522">
            <v>0</v>
          </cell>
        </row>
        <row r="2523">
          <cell r="D2523">
            <v>0</v>
          </cell>
        </row>
        <row r="2524">
          <cell r="D2524">
            <v>0</v>
          </cell>
        </row>
        <row r="2525">
          <cell r="D2525">
            <v>0</v>
          </cell>
        </row>
        <row r="2526">
          <cell r="D2526">
            <v>0</v>
          </cell>
        </row>
        <row r="2527">
          <cell r="D2527">
            <v>0</v>
          </cell>
        </row>
        <row r="2528">
          <cell r="D2528">
            <v>0</v>
          </cell>
        </row>
        <row r="2529">
          <cell r="D2529">
            <v>0</v>
          </cell>
        </row>
        <row r="2530">
          <cell r="D2530">
            <v>0</v>
          </cell>
        </row>
        <row r="2531">
          <cell r="D2531">
            <v>0</v>
          </cell>
        </row>
        <row r="2532">
          <cell r="D2532">
            <v>0</v>
          </cell>
        </row>
        <row r="2533">
          <cell r="D2533">
            <v>0</v>
          </cell>
        </row>
        <row r="2534">
          <cell r="D2534">
            <v>0</v>
          </cell>
        </row>
        <row r="2535">
          <cell r="D2535">
            <v>0</v>
          </cell>
        </row>
        <row r="2536">
          <cell r="D2536">
            <v>0</v>
          </cell>
        </row>
        <row r="2537">
          <cell r="D2537">
            <v>0</v>
          </cell>
        </row>
        <row r="2538">
          <cell r="D2538">
            <v>0</v>
          </cell>
        </row>
        <row r="2539">
          <cell r="D2539">
            <v>0</v>
          </cell>
        </row>
        <row r="2540">
          <cell r="D2540">
            <v>0</v>
          </cell>
        </row>
        <row r="2541">
          <cell r="D2541">
            <v>0</v>
          </cell>
        </row>
        <row r="2542">
          <cell r="D2542">
            <v>0</v>
          </cell>
        </row>
        <row r="2543">
          <cell r="D2543">
            <v>0</v>
          </cell>
        </row>
        <row r="2544">
          <cell r="D2544">
            <v>0</v>
          </cell>
        </row>
        <row r="2545">
          <cell r="D2545">
            <v>0</v>
          </cell>
        </row>
        <row r="2546">
          <cell r="D2546">
            <v>0</v>
          </cell>
        </row>
        <row r="2547">
          <cell r="D2547">
            <v>0</v>
          </cell>
        </row>
        <row r="2548">
          <cell r="D2548">
            <v>0</v>
          </cell>
        </row>
        <row r="2549">
          <cell r="D2549">
            <v>0</v>
          </cell>
        </row>
        <row r="2550">
          <cell r="D2550">
            <v>0</v>
          </cell>
        </row>
        <row r="2551">
          <cell r="D2551">
            <v>0</v>
          </cell>
        </row>
        <row r="2552">
          <cell r="D2552">
            <v>0</v>
          </cell>
        </row>
        <row r="2553">
          <cell r="D2553">
            <v>0</v>
          </cell>
        </row>
        <row r="2554">
          <cell r="D2554">
            <v>0</v>
          </cell>
        </row>
        <row r="2555">
          <cell r="D2555">
            <v>0</v>
          </cell>
        </row>
        <row r="2556">
          <cell r="D2556">
            <v>0</v>
          </cell>
        </row>
        <row r="2557">
          <cell r="D2557">
            <v>0</v>
          </cell>
        </row>
        <row r="2558">
          <cell r="D2558">
            <v>0</v>
          </cell>
        </row>
        <row r="2559">
          <cell r="D2559">
            <v>0</v>
          </cell>
        </row>
        <row r="2560">
          <cell r="D2560">
            <v>0</v>
          </cell>
        </row>
        <row r="2561">
          <cell r="D2561">
            <v>0</v>
          </cell>
        </row>
        <row r="2562">
          <cell r="D2562">
            <v>0</v>
          </cell>
        </row>
        <row r="2563">
          <cell r="D2563">
            <v>0</v>
          </cell>
        </row>
        <row r="2564">
          <cell r="D2564">
            <v>0</v>
          </cell>
        </row>
        <row r="2565">
          <cell r="D2565">
            <v>0</v>
          </cell>
        </row>
        <row r="2566">
          <cell r="D2566">
            <v>0</v>
          </cell>
        </row>
        <row r="2567">
          <cell r="D2567">
            <v>0</v>
          </cell>
        </row>
        <row r="2568">
          <cell r="D2568">
            <v>0</v>
          </cell>
        </row>
        <row r="2569">
          <cell r="D2569">
            <v>0</v>
          </cell>
        </row>
        <row r="2570">
          <cell r="D2570">
            <v>0</v>
          </cell>
        </row>
        <row r="2571">
          <cell r="D2571">
            <v>0</v>
          </cell>
        </row>
        <row r="2572">
          <cell r="D2572">
            <v>0</v>
          </cell>
        </row>
        <row r="2573">
          <cell r="D2573">
            <v>0</v>
          </cell>
        </row>
        <row r="2574">
          <cell r="D2574">
            <v>0</v>
          </cell>
        </row>
        <row r="2575">
          <cell r="D2575">
            <v>0</v>
          </cell>
        </row>
        <row r="2576">
          <cell r="D2576">
            <v>0</v>
          </cell>
        </row>
        <row r="2577">
          <cell r="D2577">
            <v>0</v>
          </cell>
        </row>
        <row r="2578">
          <cell r="D2578">
            <v>0</v>
          </cell>
        </row>
        <row r="2579">
          <cell r="D2579">
            <v>0</v>
          </cell>
        </row>
        <row r="2580">
          <cell r="D2580">
            <v>0</v>
          </cell>
        </row>
        <row r="2581">
          <cell r="D2581">
            <v>0</v>
          </cell>
        </row>
        <row r="2582">
          <cell r="D2582">
            <v>0</v>
          </cell>
        </row>
        <row r="2583">
          <cell r="D2583">
            <v>0</v>
          </cell>
        </row>
        <row r="2584">
          <cell r="D2584">
            <v>0</v>
          </cell>
        </row>
        <row r="2585">
          <cell r="D2585">
            <v>0</v>
          </cell>
        </row>
        <row r="2586">
          <cell r="D2586">
            <v>0</v>
          </cell>
        </row>
        <row r="2587">
          <cell r="D2587">
            <v>0</v>
          </cell>
        </row>
        <row r="2588">
          <cell r="D2588">
            <v>0</v>
          </cell>
        </row>
        <row r="2589">
          <cell r="D2589">
            <v>0</v>
          </cell>
        </row>
        <row r="2590">
          <cell r="D2590">
            <v>0</v>
          </cell>
        </row>
        <row r="2591">
          <cell r="D2591">
            <v>0</v>
          </cell>
        </row>
        <row r="2592">
          <cell r="D2592">
            <v>0</v>
          </cell>
        </row>
        <row r="2593">
          <cell r="D2593">
            <v>0</v>
          </cell>
        </row>
        <row r="2594">
          <cell r="D2594">
            <v>0</v>
          </cell>
        </row>
        <row r="2595">
          <cell r="D2595">
            <v>0</v>
          </cell>
        </row>
        <row r="2596">
          <cell r="D2596">
            <v>0</v>
          </cell>
        </row>
        <row r="2597">
          <cell r="D2597">
            <v>0</v>
          </cell>
        </row>
        <row r="2598">
          <cell r="D2598">
            <v>0</v>
          </cell>
        </row>
        <row r="2599">
          <cell r="D2599">
            <v>0</v>
          </cell>
        </row>
        <row r="2600">
          <cell r="D2600">
            <v>0</v>
          </cell>
        </row>
        <row r="2601">
          <cell r="D2601">
            <v>0</v>
          </cell>
        </row>
        <row r="2602">
          <cell r="D2602">
            <v>0</v>
          </cell>
        </row>
        <row r="2603">
          <cell r="D2603">
            <v>0</v>
          </cell>
        </row>
        <row r="2604">
          <cell r="D2604">
            <v>0</v>
          </cell>
        </row>
        <row r="2605">
          <cell r="D2605">
            <v>0</v>
          </cell>
        </row>
        <row r="2606">
          <cell r="D2606">
            <v>0</v>
          </cell>
        </row>
        <row r="2607">
          <cell r="D2607">
            <v>0</v>
          </cell>
        </row>
        <row r="2608">
          <cell r="D2608">
            <v>0</v>
          </cell>
        </row>
        <row r="2609">
          <cell r="D2609">
            <v>0</v>
          </cell>
        </row>
        <row r="2610">
          <cell r="D2610">
            <v>0</v>
          </cell>
        </row>
        <row r="2611">
          <cell r="D2611">
            <v>0</v>
          </cell>
        </row>
        <row r="2612">
          <cell r="D2612">
            <v>0</v>
          </cell>
        </row>
        <row r="2613">
          <cell r="D2613">
            <v>0</v>
          </cell>
        </row>
        <row r="2614">
          <cell r="D2614">
            <v>0</v>
          </cell>
        </row>
        <row r="2615">
          <cell r="D2615">
            <v>0</v>
          </cell>
        </row>
        <row r="2616">
          <cell r="D2616">
            <v>0</v>
          </cell>
        </row>
        <row r="2617">
          <cell r="D2617">
            <v>0</v>
          </cell>
        </row>
        <row r="2618">
          <cell r="D2618">
            <v>0</v>
          </cell>
        </row>
        <row r="2619">
          <cell r="D2619">
            <v>0</v>
          </cell>
        </row>
        <row r="2620">
          <cell r="D2620">
            <v>0</v>
          </cell>
        </row>
        <row r="2621">
          <cell r="D2621">
            <v>0</v>
          </cell>
        </row>
        <row r="2622">
          <cell r="D2622">
            <v>0</v>
          </cell>
        </row>
        <row r="2623">
          <cell r="D2623">
            <v>0</v>
          </cell>
        </row>
        <row r="2624">
          <cell r="D2624">
            <v>0</v>
          </cell>
        </row>
        <row r="2625">
          <cell r="D2625">
            <v>0</v>
          </cell>
        </row>
        <row r="2626">
          <cell r="D2626">
            <v>0</v>
          </cell>
        </row>
        <row r="2627">
          <cell r="D2627">
            <v>0</v>
          </cell>
        </row>
        <row r="2628">
          <cell r="D2628">
            <v>0</v>
          </cell>
        </row>
        <row r="2629">
          <cell r="D2629">
            <v>0</v>
          </cell>
        </row>
        <row r="2630">
          <cell r="D2630">
            <v>0</v>
          </cell>
        </row>
        <row r="2631">
          <cell r="D2631">
            <v>0</v>
          </cell>
        </row>
        <row r="2632">
          <cell r="D2632">
            <v>0</v>
          </cell>
        </row>
        <row r="2633">
          <cell r="D2633">
            <v>0</v>
          </cell>
        </row>
        <row r="2634">
          <cell r="D2634">
            <v>0</v>
          </cell>
        </row>
        <row r="2635">
          <cell r="D2635">
            <v>0</v>
          </cell>
        </row>
        <row r="2636">
          <cell r="D2636">
            <v>0</v>
          </cell>
        </row>
        <row r="2637">
          <cell r="D2637">
            <v>0</v>
          </cell>
        </row>
        <row r="2638">
          <cell r="D2638">
            <v>0</v>
          </cell>
        </row>
        <row r="2639">
          <cell r="D2639">
            <v>0</v>
          </cell>
        </row>
        <row r="2640">
          <cell r="D2640">
            <v>0</v>
          </cell>
        </row>
        <row r="2641">
          <cell r="D2641">
            <v>0</v>
          </cell>
        </row>
        <row r="2642">
          <cell r="D2642">
            <v>0</v>
          </cell>
        </row>
        <row r="2643">
          <cell r="D2643">
            <v>0</v>
          </cell>
        </row>
        <row r="2644">
          <cell r="D2644">
            <v>0</v>
          </cell>
        </row>
        <row r="2645">
          <cell r="D2645">
            <v>0</v>
          </cell>
        </row>
        <row r="2646">
          <cell r="D2646">
            <v>0</v>
          </cell>
        </row>
        <row r="2647">
          <cell r="D2647">
            <v>0</v>
          </cell>
        </row>
        <row r="2648">
          <cell r="D2648">
            <v>0</v>
          </cell>
        </row>
        <row r="2649">
          <cell r="D2649">
            <v>0</v>
          </cell>
        </row>
        <row r="2650">
          <cell r="D2650">
            <v>0</v>
          </cell>
        </row>
        <row r="2651">
          <cell r="D2651">
            <v>0</v>
          </cell>
        </row>
        <row r="2652">
          <cell r="D2652">
            <v>0</v>
          </cell>
        </row>
        <row r="2653">
          <cell r="D2653">
            <v>0</v>
          </cell>
        </row>
        <row r="2654">
          <cell r="D2654">
            <v>0</v>
          </cell>
        </row>
        <row r="2655">
          <cell r="D2655">
            <v>0</v>
          </cell>
        </row>
        <row r="2656">
          <cell r="D2656">
            <v>0</v>
          </cell>
        </row>
        <row r="2657">
          <cell r="D2657">
            <v>0</v>
          </cell>
        </row>
        <row r="2658">
          <cell r="D2658">
            <v>0</v>
          </cell>
        </row>
        <row r="2659">
          <cell r="D2659">
            <v>0</v>
          </cell>
        </row>
        <row r="2660">
          <cell r="D2660">
            <v>0</v>
          </cell>
        </row>
        <row r="2661">
          <cell r="D2661">
            <v>0</v>
          </cell>
        </row>
        <row r="2662">
          <cell r="D2662">
            <v>0</v>
          </cell>
        </row>
        <row r="2663">
          <cell r="D2663">
            <v>0</v>
          </cell>
        </row>
        <row r="2664">
          <cell r="D2664">
            <v>0</v>
          </cell>
        </row>
        <row r="2665">
          <cell r="D2665">
            <v>0</v>
          </cell>
        </row>
        <row r="2666">
          <cell r="D2666">
            <v>0</v>
          </cell>
        </row>
        <row r="2667">
          <cell r="D2667">
            <v>0</v>
          </cell>
        </row>
        <row r="2668">
          <cell r="D2668">
            <v>0</v>
          </cell>
        </row>
        <row r="2669">
          <cell r="D2669">
            <v>0</v>
          </cell>
        </row>
        <row r="2670">
          <cell r="D2670">
            <v>0</v>
          </cell>
        </row>
        <row r="2671">
          <cell r="D2671">
            <v>0</v>
          </cell>
        </row>
        <row r="2672">
          <cell r="D2672">
            <v>0</v>
          </cell>
        </row>
        <row r="2673">
          <cell r="D2673">
            <v>0</v>
          </cell>
        </row>
        <row r="2674">
          <cell r="D2674">
            <v>0</v>
          </cell>
        </row>
        <row r="2675">
          <cell r="D2675">
            <v>0</v>
          </cell>
        </row>
        <row r="2676">
          <cell r="D2676">
            <v>0</v>
          </cell>
        </row>
        <row r="2677">
          <cell r="D2677">
            <v>0</v>
          </cell>
        </row>
        <row r="2678">
          <cell r="D2678">
            <v>0</v>
          </cell>
        </row>
        <row r="2679">
          <cell r="D2679">
            <v>0</v>
          </cell>
        </row>
        <row r="2680">
          <cell r="D2680">
            <v>0</v>
          </cell>
        </row>
        <row r="2681">
          <cell r="D2681">
            <v>0</v>
          </cell>
        </row>
        <row r="2682">
          <cell r="D2682">
            <v>0</v>
          </cell>
        </row>
        <row r="2683">
          <cell r="D2683">
            <v>0</v>
          </cell>
        </row>
        <row r="2684">
          <cell r="D2684">
            <v>0</v>
          </cell>
        </row>
        <row r="2685">
          <cell r="D2685">
            <v>0</v>
          </cell>
        </row>
        <row r="2686">
          <cell r="D2686">
            <v>0</v>
          </cell>
        </row>
        <row r="2687">
          <cell r="D2687">
            <v>0</v>
          </cell>
        </row>
        <row r="2688">
          <cell r="D2688">
            <v>0</v>
          </cell>
        </row>
        <row r="2689">
          <cell r="D2689">
            <v>0</v>
          </cell>
        </row>
        <row r="2690">
          <cell r="D2690">
            <v>0</v>
          </cell>
        </row>
        <row r="2691">
          <cell r="D2691">
            <v>0</v>
          </cell>
        </row>
        <row r="2692">
          <cell r="D2692">
            <v>0</v>
          </cell>
        </row>
        <row r="2693">
          <cell r="D2693">
            <v>0</v>
          </cell>
        </row>
        <row r="2694">
          <cell r="D2694">
            <v>0</v>
          </cell>
        </row>
        <row r="2695">
          <cell r="D2695">
            <v>0</v>
          </cell>
        </row>
        <row r="2696">
          <cell r="D2696">
            <v>0</v>
          </cell>
        </row>
        <row r="2697">
          <cell r="D2697">
            <v>0</v>
          </cell>
        </row>
        <row r="2698">
          <cell r="D2698">
            <v>0</v>
          </cell>
        </row>
        <row r="2699">
          <cell r="D2699">
            <v>0</v>
          </cell>
        </row>
        <row r="2700">
          <cell r="D2700">
            <v>0</v>
          </cell>
        </row>
        <row r="2701">
          <cell r="D2701">
            <v>0</v>
          </cell>
        </row>
        <row r="2702">
          <cell r="D2702">
            <v>0</v>
          </cell>
        </row>
        <row r="2703">
          <cell r="D2703">
            <v>0</v>
          </cell>
        </row>
        <row r="2704">
          <cell r="D2704">
            <v>0</v>
          </cell>
        </row>
        <row r="2705">
          <cell r="D2705">
            <v>0</v>
          </cell>
        </row>
        <row r="2706">
          <cell r="D2706">
            <v>0</v>
          </cell>
        </row>
        <row r="2707">
          <cell r="D2707">
            <v>0</v>
          </cell>
        </row>
        <row r="2708">
          <cell r="D2708">
            <v>0</v>
          </cell>
        </row>
        <row r="2709">
          <cell r="D2709">
            <v>0</v>
          </cell>
        </row>
        <row r="2710">
          <cell r="D2710">
            <v>0</v>
          </cell>
        </row>
        <row r="2711">
          <cell r="D2711">
            <v>0</v>
          </cell>
        </row>
        <row r="2712">
          <cell r="D2712">
            <v>0</v>
          </cell>
        </row>
        <row r="2713">
          <cell r="D2713">
            <v>0</v>
          </cell>
        </row>
        <row r="2714">
          <cell r="D2714">
            <v>0</v>
          </cell>
        </row>
        <row r="2715">
          <cell r="D2715">
            <v>0</v>
          </cell>
        </row>
        <row r="2716">
          <cell r="D2716">
            <v>0</v>
          </cell>
        </row>
        <row r="2717">
          <cell r="D2717">
            <v>0</v>
          </cell>
        </row>
        <row r="2718">
          <cell r="D2718">
            <v>0</v>
          </cell>
        </row>
        <row r="2719">
          <cell r="D2719">
            <v>0</v>
          </cell>
        </row>
        <row r="2720">
          <cell r="D2720">
            <v>0</v>
          </cell>
        </row>
        <row r="2721">
          <cell r="D2721">
            <v>0</v>
          </cell>
        </row>
        <row r="2722">
          <cell r="D2722">
            <v>0</v>
          </cell>
        </row>
        <row r="2723">
          <cell r="D2723">
            <v>0</v>
          </cell>
        </row>
        <row r="2724">
          <cell r="D2724">
            <v>0</v>
          </cell>
        </row>
        <row r="2725">
          <cell r="D2725">
            <v>0</v>
          </cell>
        </row>
        <row r="2726">
          <cell r="D2726">
            <v>0</v>
          </cell>
        </row>
        <row r="2727">
          <cell r="D2727">
            <v>0</v>
          </cell>
        </row>
        <row r="2728">
          <cell r="D2728">
            <v>0</v>
          </cell>
        </row>
        <row r="2729">
          <cell r="D2729">
            <v>0</v>
          </cell>
        </row>
        <row r="2730">
          <cell r="D2730">
            <v>0</v>
          </cell>
        </row>
        <row r="2731">
          <cell r="D2731">
            <v>0</v>
          </cell>
        </row>
        <row r="2732">
          <cell r="D2732">
            <v>0</v>
          </cell>
        </row>
        <row r="2733">
          <cell r="D2733">
            <v>0</v>
          </cell>
        </row>
        <row r="2734">
          <cell r="D2734">
            <v>0</v>
          </cell>
        </row>
        <row r="2735">
          <cell r="D2735">
            <v>0</v>
          </cell>
        </row>
        <row r="2736">
          <cell r="D2736">
            <v>0</v>
          </cell>
        </row>
        <row r="2737">
          <cell r="D2737">
            <v>0</v>
          </cell>
        </row>
        <row r="2738">
          <cell r="D2738">
            <v>0</v>
          </cell>
        </row>
        <row r="2739">
          <cell r="D2739">
            <v>0</v>
          </cell>
        </row>
        <row r="2740">
          <cell r="D2740">
            <v>0</v>
          </cell>
        </row>
        <row r="2741">
          <cell r="D2741">
            <v>0</v>
          </cell>
        </row>
        <row r="2742">
          <cell r="D2742">
            <v>0</v>
          </cell>
        </row>
        <row r="2743">
          <cell r="D2743">
            <v>0</v>
          </cell>
        </row>
        <row r="2744">
          <cell r="D2744">
            <v>0</v>
          </cell>
        </row>
        <row r="2745">
          <cell r="D2745">
            <v>0</v>
          </cell>
        </row>
        <row r="2746">
          <cell r="D2746">
            <v>0</v>
          </cell>
        </row>
        <row r="2747">
          <cell r="D2747">
            <v>0</v>
          </cell>
        </row>
        <row r="2748">
          <cell r="D2748">
            <v>0</v>
          </cell>
        </row>
        <row r="2749">
          <cell r="D2749">
            <v>0</v>
          </cell>
        </row>
        <row r="2750">
          <cell r="D2750">
            <v>0</v>
          </cell>
        </row>
        <row r="2751">
          <cell r="D2751">
            <v>0</v>
          </cell>
        </row>
        <row r="2752">
          <cell r="D2752">
            <v>0</v>
          </cell>
        </row>
        <row r="2753">
          <cell r="D2753">
            <v>0</v>
          </cell>
        </row>
        <row r="2754">
          <cell r="D2754">
            <v>0</v>
          </cell>
        </row>
        <row r="2755">
          <cell r="D2755">
            <v>0</v>
          </cell>
        </row>
        <row r="2756">
          <cell r="D2756">
            <v>0</v>
          </cell>
        </row>
        <row r="2757">
          <cell r="D2757">
            <v>0</v>
          </cell>
        </row>
        <row r="2758">
          <cell r="D2758">
            <v>0</v>
          </cell>
        </row>
        <row r="2759">
          <cell r="D2759">
            <v>0</v>
          </cell>
        </row>
        <row r="2760">
          <cell r="D2760">
            <v>0</v>
          </cell>
        </row>
        <row r="2761">
          <cell r="D2761">
            <v>0</v>
          </cell>
        </row>
        <row r="2762">
          <cell r="D2762">
            <v>0</v>
          </cell>
        </row>
        <row r="2763">
          <cell r="D2763">
            <v>0</v>
          </cell>
        </row>
        <row r="2764">
          <cell r="D2764">
            <v>0</v>
          </cell>
        </row>
        <row r="2765">
          <cell r="D2765">
            <v>0</v>
          </cell>
        </row>
        <row r="2766">
          <cell r="D2766">
            <v>0</v>
          </cell>
        </row>
        <row r="2767">
          <cell r="D2767">
            <v>0</v>
          </cell>
        </row>
        <row r="2768">
          <cell r="D2768">
            <v>0</v>
          </cell>
        </row>
        <row r="2769">
          <cell r="D2769">
            <v>0</v>
          </cell>
        </row>
        <row r="2770">
          <cell r="D2770">
            <v>0</v>
          </cell>
        </row>
        <row r="2771">
          <cell r="D2771">
            <v>0</v>
          </cell>
        </row>
        <row r="2772">
          <cell r="D2772">
            <v>0</v>
          </cell>
        </row>
        <row r="2773">
          <cell r="D2773">
            <v>0</v>
          </cell>
        </row>
        <row r="2774">
          <cell r="D2774">
            <v>0</v>
          </cell>
        </row>
        <row r="2775">
          <cell r="D2775">
            <v>0</v>
          </cell>
        </row>
        <row r="2776">
          <cell r="D2776">
            <v>0</v>
          </cell>
        </row>
        <row r="2777">
          <cell r="D2777">
            <v>0</v>
          </cell>
        </row>
        <row r="2778">
          <cell r="D2778">
            <v>0</v>
          </cell>
        </row>
        <row r="2779">
          <cell r="D2779">
            <v>0</v>
          </cell>
        </row>
        <row r="2780">
          <cell r="D2780">
            <v>0</v>
          </cell>
        </row>
        <row r="2781">
          <cell r="D2781">
            <v>0</v>
          </cell>
        </row>
        <row r="2782">
          <cell r="D2782">
            <v>0</v>
          </cell>
        </row>
        <row r="2783">
          <cell r="D2783">
            <v>0</v>
          </cell>
        </row>
        <row r="2784">
          <cell r="D2784">
            <v>0</v>
          </cell>
        </row>
        <row r="2785">
          <cell r="D2785">
            <v>0</v>
          </cell>
        </row>
        <row r="2786">
          <cell r="D2786">
            <v>0</v>
          </cell>
        </row>
        <row r="2787">
          <cell r="D2787">
            <v>0</v>
          </cell>
        </row>
        <row r="2788">
          <cell r="D2788">
            <v>0</v>
          </cell>
        </row>
        <row r="2789">
          <cell r="D2789">
            <v>0</v>
          </cell>
        </row>
        <row r="2790">
          <cell r="D2790">
            <v>0</v>
          </cell>
        </row>
        <row r="2791">
          <cell r="D2791">
            <v>0</v>
          </cell>
        </row>
        <row r="2792">
          <cell r="D2792">
            <v>0</v>
          </cell>
        </row>
        <row r="2793">
          <cell r="D2793">
            <v>0</v>
          </cell>
        </row>
        <row r="2794">
          <cell r="D2794">
            <v>0</v>
          </cell>
        </row>
        <row r="2795">
          <cell r="D2795">
            <v>0</v>
          </cell>
        </row>
        <row r="2796">
          <cell r="D2796">
            <v>0</v>
          </cell>
        </row>
        <row r="2797">
          <cell r="D2797">
            <v>0</v>
          </cell>
        </row>
        <row r="2798">
          <cell r="D2798">
            <v>0</v>
          </cell>
        </row>
        <row r="2799">
          <cell r="D2799">
            <v>0</v>
          </cell>
        </row>
        <row r="2800">
          <cell r="D2800">
            <v>0</v>
          </cell>
        </row>
        <row r="2801">
          <cell r="D2801">
            <v>0</v>
          </cell>
        </row>
        <row r="2802">
          <cell r="D2802">
            <v>0</v>
          </cell>
        </row>
        <row r="2803">
          <cell r="D2803">
            <v>0</v>
          </cell>
        </row>
        <row r="2804">
          <cell r="D2804">
            <v>0</v>
          </cell>
        </row>
        <row r="2805">
          <cell r="D2805">
            <v>0</v>
          </cell>
        </row>
        <row r="2806">
          <cell r="D2806">
            <v>0</v>
          </cell>
        </row>
        <row r="2807">
          <cell r="D2807">
            <v>0</v>
          </cell>
        </row>
        <row r="2808">
          <cell r="D2808">
            <v>0</v>
          </cell>
        </row>
        <row r="2809">
          <cell r="D2809">
            <v>0</v>
          </cell>
        </row>
        <row r="2810">
          <cell r="D2810">
            <v>0</v>
          </cell>
        </row>
        <row r="2811">
          <cell r="D2811">
            <v>0</v>
          </cell>
        </row>
        <row r="2812">
          <cell r="D2812">
            <v>0</v>
          </cell>
        </row>
        <row r="2813">
          <cell r="D2813">
            <v>0</v>
          </cell>
        </row>
        <row r="2814">
          <cell r="D2814">
            <v>0</v>
          </cell>
        </row>
        <row r="2815">
          <cell r="D2815">
            <v>0</v>
          </cell>
        </row>
        <row r="2816">
          <cell r="D2816">
            <v>0</v>
          </cell>
        </row>
        <row r="2817">
          <cell r="D2817">
            <v>0</v>
          </cell>
        </row>
        <row r="2818">
          <cell r="D2818">
            <v>0</v>
          </cell>
        </row>
        <row r="2819">
          <cell r="D2819">
            <v>0</v>
          </cell>
        </row>
        <row r="2820">
          <cell r="D2820">
            <v>0</v>
          </cell>
        </row>
        <row r="2821">
          <cell r="D2821">
            <v>0</v>
          </cell>
        </row>
        <row r="2822">
          <cell r="D2822">
            <v>0</v>
          </cell>
        </row>
        <row r="2823">
          <cell r="D2823">
            <v>0</v>
          </cell>
        </row>
        <row r="2824">
          <cell r="D2824">
            <v>0</v>
          </cell>
        </row>
        <row r="2825">
          <cell r="D2825">
            <v>0</v>
          </cell>
        </row>
        <row r="2826">
          <cell r="D2826">
            <v>0</v>
          </cell>
        </row>
        <row r="2827">
          <cell r="D2827">
            <v>0</v>
          </cell>
        </row>
        <row r="2828">
          <cell r="D2828">
            <v>0</v>
          </cell>
        </row>
        <row r="2829">
          <cell r="D2829">
            <v>0</v>
          </cell>
        </row>
        <row r="2830">
          <cell r="D2830">
            <v>0</v>
          </cell>
        </row>
        <row r="2831">
          <cell r="D2831">
            <v>0</v>
          </cell>
        </row>
        <row r="2832">
          <cell r="D2832">
            <v>0</v>
          </cell>
        </row>
        <row r="2833">
          <cell r="D2833">
            <v>0</v>
          </cell>
        </row>
        <row r="2834">
          <cell r="D2834">
            <v>0</v>
          </cell>
        </row>
        <row r="2835">
          <cell r="D2835">
            <v>0</v>
          </cell>
        </row>
        <row r="2836">
          <cell r="D2836">
            <v>0</v>
          </cell>
        </row>
        <row r="2837">
          <cell r="D2837">
            <v>0</v>
          </cell>
        </row>
        <row r="2838">
          <cell r="D2838">
            <v>0</v>
          </cell>
        </row>
        <row r="2839">
          <cell r="D2839">
            <v>0</v>
          </cell>
        </row>
        <row r="2840">
          <cell r="D2840">
            <v>0</v>
          </cell>
        </row>
        <row r="2841">
          <cell r="D2841">
            <v>0</v>
          </cell>
        </row>
        <row r="2842">
          <cell r="D2842">
            <v>0</v>
          </cell>
        </row>
        <row r="2843">
          <cell r="D2843">
            <v>0</v>
          </cell>
        </row>
        <row r="2844">
          <cell r="D2844">
            <v>0</v>
          </cell>
        </row>
        <row r="2845">
          <cell r="D2845">
            <v>0</v>
          </cell>
        </row>
        <row r="2846">
          <cell r="D2846">
            <v>0</v>
          </cell>
        </row>
        <row r="2847">
          <cell r="D2847">
            <v>0</v>
          </cell>
        </row>
        <row r="2848">
          <cell r="D2848">
            <v>0</v>
          </cell>
        </row>
        <row r="2849">
          <cell r="D2849">
            <v>0</v>
          </cell>
        </row>
        <row r="2850">
          <cell r="D2850">
            <v>0</v>
          </cell>
        </row>
        <row r="2851">
          <cell r="D2851">
            <v>0</v>
          </cell>
        </row>
        <row r="2852">
          <cell r="D2852">
            <v>0</v>
          </cell>
        </row>
        <row r="2853">
          <cell r="D2853">
            <v>0</v>
          </cell>
        </row>
        <row r="2854">
          <cell r="D2854">
            <v>0</v>
          </cell>
        </row>
        <row r="2855">
          <cell r="D2855">
            <v>0</v>
          </cell>
        </row>
        <row r="2856">
          <cell r="D2856">
            <v>0</v>
          </cell>
        </row>
        <row r="2857">
          <cell r="D2857">
            <v>0</v>
          </cell>
        </row>
        <row r="2858">
          <cell r="D2858">
            <v>0</v>
          </cell>
        </row>
        <row r="2859">
          <cell r="D2859">
            <v>0</v>
          </cell>
        </row>
        <row r="2860">
          <cell r="D2860">
            <v>0</v>
          </cell>
        </row>
        <row r="2861">
          <cell r="D2861">
            <v>0</v>
          </cell>
        </row>
        <row r="2862">
          <cell r="D2862">
            <v>0</v>
          </cell>
        </row>
        <row r="2863">
          <cell r="D2863">
            <v>0</v>
          </cell>
        </row>
        <row r="2864">
          <cell r="D2864">
            <v>0</v>
          </cell>
        </row>
        <row r="2865">
          <cell r="D2865">
            <v>0</v>
          </cell>
        </row>
        <row r="2866">
          <cell r="D2866">
            <v>0</v>
          </cell>
        </row>
        <row r="2867">
          <cell r="D2867">
            <v>0</v>
          </cell>
        </row>
        <row r="2868">
          <cell r="D2868">
            <v>0</v>
          </cell>
        </row>
        <row r="2869">
          <cell r="D2869">
            <v>0</v>
          </cell>
        </row>
        <row r="2870">
          <cell r="D2870">
            <v>0</v>
          </cell>
        </row>
        <row r="2871">
          <cell r="D2871">
            <v>0</v>
          </cell>
        </row>
        <row r="2872">
          <cell r="D2872">
            <v>0</v>
          </cell>
        </row>
        <row r="2873">
          <cell r="D2873">
            <v>0</v>
          </cell>
        </row>
        <row r="2874">
          <cell r="D2874">
            <v>0</v>
          </cell>
        </row>
        <row r="2875">
          <cell r="D2875">
            <v>0</v>
          </cell>
        </row>
        <row r="2876">
          <cell r="D2876">
            <v>0</v>
          </cell>
        </row>
        <row r="2877">
          <cell r="D2877">
            <v>0</v>
          </cell>
        </row>
        <row r="2878">
          <cell r="D2878">
            <v>0</v>
          </cell>
        </row>
        <row r="2879">
          <cell r="D2879">
            <v>0</v>
          </cell>
        </row>
        <row r="2880">
          <cell r="D2880">
            <v>0</v>
          </cell>
        </row>
        <row r="2881">
          <cell r="D2881">
            <v>0</v>
          </cell>
        </row>
        <row r="2882">
          <cell r="D2882">
            <v>0</v>
          </cell>
        </row>
        <row r="2883">
          <cell r="D2883">
            <v>0</v>
          </cell>
        </row>
        <row r="2884">
          <cell r="D2884">
            <v>0</v>
          </cell>
        </row>
        <row r="2885">
          <cell r="D2885">
            <v>0</v>
          </cell>
        </row>
        <row r="2886">
          <cell r="D2886">
            <v>0</v>
          </cell>
        </row>
        <row r="2887">
          <cell r="D2887">
            <v>0</v>
          </cell>
        </row>
        <row r="2888">
          <cell r="D2888">
            <v>0</v>
          </cell>
        </row>
        <row r="2889">
          <cell r="D2889">
            <v>0</v>
          </cell>
        </row>
        <row r="2890">
          <cell r="D2890">
            <v>0</v>
          </cell>
        </row>
        <row r="2891">
          <cell r="D2891">
            <v>0</v>
          </cell>
        </row>
        <row r="2892">
          <cell r="D2892">
            <v>0</v>
          </cell>
        </row>
        <row r="2893">
          <cell r="D2893">
            <v>0</v>
          </cell>
        </row>
        <row r="2894">
          <cell r="D2894">
            <v>0</v>
          </cell>
        </row>
        <row r="2895">
          <cell r="D2895">
            <v>0</v>
          </cell>
        </row>
        <row r="2896">
          <cell r="D2896">
            <v>0</v>
          </cell>
        </row>
        <row r="2897">
          <cell r="D2897">
            <v>0</v>
          </cell>
        </row>
        <row r="2898">
          <cell r="D2898">
            <v>0</v>
          </cell>
        </row>
        <row r="2899">
          <cell r="D2899">
            <v>0</v>
          </cell>
        </row>
        <row r="2900">
          <cell r="D2900">
            <v>0</v>
          </cell>
        </row>
        <row r="2901">
          <cell r="D2901">
            <v>0</v>
          </cell>
        </row>
        <row r="2902">
          <cell r="D2902">
            <v>0</v>
          </cell>
        </row>
        <row r="2903">
          <cell r="D2903">
            <v>0</v>
          </cell>
        </row>
        <row r="2904">
          <cell r="D2904">
            <v>0</v>
          </cell>
        </row>
        <row r="2905">
          <cell r="D2905">
            <v>0</v>
          </cell>
        </row>
        <row r="2906">
          <cell r="D2906">
            <v>0</v>
          </cell>
        </row>
        <row r="2907">
          <cell r="D2907">
            <v>0</v>
          </cell>
        </row>
        <row r="2908">
          <cell r="D2908">
            <v>0</v>
          </cell>
        </row>
        <row r="2909">
          <cell r="D2909">
            <v>0</v>
          </cell>
        </row>
        <row r="2910">
          <cell r="D2910">
            <v>0</v>
          </cell>
        </row>
        <row r="2911">
          <cell r="D2911">
            <v>0</v>
          </cell>
        </row>
        <row r="2912">
          <cell r="D2912">
            <v>0</v>
          </cell>
        </row>
        <row r="2913">
          <cell r="D2913">
            <v>0</v>
          </cell>
        </row>
        <row r="2914">
          <cell r="D2914">
            <v>0</v>
          </cell>
        </row>
        <row r="2915">
          <cell r="D2915">
            <v>0</v>
          </cell>
        </row>
        <row r="2916">
          <cell r="D2916">
            <v>0</v>
          </cell>
        </row>
        <row r="2917">
          <cell r="D2917">
            <v>0</v>
          </cell>
        </row>
        <row r="2918">
          <cell r="D2918">
            <v>0</v>
          </cell>
        </row>
        <row r="2919">
          <cell r="D2919">
            <v>0</v>
          </cell>
        </row>
        <row r="2920">
          <cell r="D2920">
            <v>0</v>
          </cell>
        </row>
        <row r="2921">
          <cell r="D2921">
            <v>0</v>
          </cell>
        </row>
        <row r="2922">
          <cell r="D2922">
            <v>0</v>
          </cell>
        </row>
        <row r="2923">
          <cell r="D2923">
            <v>0</v>
          </cell>
        </row>
        <row r="2924">
          <cell r="D2924">
            <v>0</v>
          </cell>
        </row>
        <row r="2925">
          <cell r="D2925">
            <v>0</v>
          </cell>
        </row>
        <row r="2926">
          <cell r="D2926">
            <v>0</v>
          </cell>
        </row>
        <row r="2927">
          <cell r="D2927">
            <v>0</v>
          </cell>
        </row>
        <row r="2928">
          <cell r="D2928">
            <v>0</v>
          </cell>
        </row>
        <row r="2929">
          <cell r="D2929">
            <v>0</v>
          </cell>
        </row>
        <row r="2930">
          <cell r="D2930">
            <v>0</v>
          </cell>
        </row>
        <row r="2931">
          <cell r="D2931">
            <v>0</v>
          </cell>
        </row>
        <row r="2932">
          <cell r="D2932">
            <v>0</v>
          </cell>
        </row>
        <row r="2933">
          <cell r="D2933">
            <v>0</v>
          </cell>
        </row>
        <row r="2934">
          <cell r="D2934">
            <v>0</v>
          </cell>
        </row>
        <row r="2935">
          <cell r="D2935">
            <v>0</v>
          </cell>
        </row>
        <row r="2936">
          <cell r="D2936">
            <v>0</v>
          </cell>
        </row>
        <row r="2937">
          <cell r="D2937">
            <v>0</v>
          </cell>
        </row>
        <row r="2938">
          <cell r="D2938">
            <v>0</v>
          </cell>
        </row>
        <row r="2939">
          <cell r="D2939">
            <v>0</v>
          </cell>
        </row>
        <row r="2940">
          <cell r="D2940">
            <v>0</v>
          </cell>
        </row>
        <row r="2941">
          <cell r="D2941">
            <v>0</v>
          </cell>
        </row>
        <row r="2942">
          <cell r="D2942">
            <v>0</v>
          </cell>
        </row>
        <row r="2943">
          <cell r="D2943">
            <v>0</v>
          </cell>
        </row>
        <row r="2944">
          <cell r="D2944">
            <v>0</v>
          </cell>
        </row>
        <row r="2945">
          <cell r="D2945">
            <v>0</v>
          </cell>
        </row>
        <row r="2946">
          <cell r="D2946">
            <v>0</v>
          </cell>
        </row>
        <row r="2947">
          <cell r="D2947">
            <v>0</v>
          </cell>
        </row>
        <row r="2948">
          <cell r="D2948">
            <v>0</v>
          </cell>
        </row>
        <row r="2949">
          <cell r="D2949">
            <v>0</v>
          </cell>
        </row>
        <row r="2950">
          <cell r="D2950">
            <v>0</v>
          </cell>
        </row>
        <row r="2951">
          <cell r="D2951">
            <v>0</v>
          </cell>
        </row>
        <row r="2952">
          <cell r="D2952">
            <v>0</v>
          </cell>
        </row>
        <row r="2953">
          <cell r="D2953">
            <v>0</v>
          </cell>
        </row>
        <row r="2954">
          <cell r="D2954">
            <v>0</v>
          </cell>
        </row>
        <row r="2955">
          <cell r="D2955">
            <v>0</v>
          </cell>
        </row>
        <row r="2956">
          <cell r="D2956">
            <v>0</v>
          </cell>
        </row>
        <row r="2957">
          <cell r="D2957">
            <v>0</v>
          </cell>
        </row>
        <row r="2958">
          <cell r="D2958">
            <v>0</v>
          </cell>
        </row>
        <row r="2959">
          <cell r="D2959">
            <v>0</v>
          </cell>
        </row>
        <row r="2960">
          <cell r="D2960">
            <v>0</v>
          </cell>
        </row>
        <row r="2961">
          <cell r="D2961">
            <v>0</v>
          </cell>
        </row>
        <row r="2962">
          <cell r="D2962">
            <v>0</v>
          </cell>
        </row>
        <row r="2963">
          <cell r="D2963">
            <v>0</v>
          </cell>
        </row>
        <row r="2964">
          <cell r="D2964">
            <v>0</v>
          </cell>
        </row>
        <row r="2965">
          <cell r="D2965">
            <v>0</v>
          </cell>
        </row>
        <row r="2966">
          <cell r="D2966">
            <v>0</v>
          </cell>
        </row>
        <row r="2967">
          <cell r="D2967">
            <v>0</v>
          </cell>
        </row>
        <row r="2968">
          <cell r="D2968">
            <v>0</v>
          </cell>
        </row>
        <row r="2969">
          <cell r="D2969">
            <v>0</v>
          </cell>
        </row>
        <row r="2970">
          <cell r="D2970">
            <v>0</v>
          </cell>
        </row>
        <row r="2971">
          <cell r="D2971">
            <v>0</v>
          </cell>
        </row>
        <row r="2972">
          <cell r="D2972">
            <v>0</v>
          </cell>
        </row>
        <row r="2973">
          <cell r="D2973">
            <v>0</v>
          </cell>
        </row>
        <row r="2974">
          <cell r="D2974">
            <v>0</v>
          </cell>
        </row>
        <row r="2975">
          <cell r="D2975">
            <v>0</v>
          </cell>
        </row>
        <row r="2976">
          <cell r="D2976">
            <v>0</v>
          </cell>
        </row>
        <row r="2977">
          <cell r="D2977">
            <v>0</v>
          </cell>
        </row>
        <row r="2978">
          <cell r="D2978">
            <v>0</v>
          </cell>
        </row>
        <row r="2979">
          <cell r="D2979">
            <v>0</v>
          </cell>
        </row>
        <row r="2980">
          <cell r="D2980">
            <v>0</v>
          </cell>
        </row>
        <row r="2981">
          <cell r="D2981">
            <v>0</v>
          </cell>
        </row>
        <row r="2982">
          <cell r="D2982">
            <v>0</v>
          </cell>
        </row>
        <row r="2983">
          <cell r="D2983">
            <v>0</v>
          </cell>
        </row>
        <row r="2984">
          <cell r="D2984">
            <v>0</v>
          </cell>
        </row>
        <row r="2985">
          <cell r="D2985">
            <v>0</v>
          </cell>
        </row>
        <row r="2986">
          <cell r="D2986">
            <v>0</v>
          </cell>
        </row>
        <row r="2987">
          <cell r="D2987">
            <v>0</v>
          </cell>
        </row>
        <row r="2988">
          <cell r="D2988">
            <v>0</v>
          </cell>
        </row>
        <row r="2989">
          <cell r="D2989">
            <v>0</v>
          </cell>
        </row>
        <row r="2990">
          <cell r="D2990">
            <v>0</v>
          </cell>
        </row>
        <row r="2991">
          <cell r="D2991">
            <v>0</v>
          </cell>
        </row>
        <row r="2992">
          <cell r="D2992">
            <v>0</v>
          </cell>
        </row>
        <row r="2993">
          <cell r="D2993">
            <v>0</v>
          </cell>
        </row>
        <row r="2994">
          <cell r="D2994">
            <v>0</v>
          </cell>
        </row>
        <row r="2995">
          <cell r="D2995">
            <v>0</v>
          </cell>
        </row>
        <row r="2996">
          <cell r="D2996">
            <v>0</v>
          </cell>
        </row>
        <row r="2997">
          <cell r="D2997">
            <v>0</v>
          </cell>
        </row>
        <row r="2998">
          <cell r="D2998">
            <v>0</v>
          </cell>
        </row>
        <row r="2999">
          <cell r="D2999">
            <v>0</v>
          </cell>
        </row>
        <row r="3000">
          <cell r="D3000">
            <v>0</v>
          </cell>
        </row>
        <row r="3001">
          <cell r="D3001">
            <v>0</v>
          </cell>
        </row>
        <row r="3002">
          <cell r="D3002">
            <v>0</v>
          </cell>
        </row>
        <row r="3003">
          <cell r="D3003">
            <v>0</v>
          </cell>
        </row>
        <row r="3004">
          <cell r="D3004">
            <v>0</v>
          </cell>
        </row>
        <row r="3005">
          <cell r="D3005">
            <v>0</v>
          </cell>
        </row>
        <row r="3006">
          <cell r="D3006">
            <v>0</v>
          </cell>
        </row>
        <row r="3007">
          <cell r="D3007">
            <v>0</v>
          </cell>
        </row>
        <row r="3008">
          <cell r="D3008">
            <v>0</v>
          </cell>
        </row>
        <row r="3009">
          <cell r="D3009">
            <v>0</v>
          </cell>
        </row>
        <row r="3010">
          <cell r="D3010">
            <v>0</v>
          </cell>
        </row>
        <row r="3011">
          <cell r="D3011">
            <v>0</v>
          </cell>
        </row>
        <row r="3012">
          <cell r="D3012">
            <v>0</v>
          </cell>
        </row>
        <row r="3013">
          <cell r="D3013">
            <v>0</v>
          </cell>
        </row>
        <row r="3014">
          <cell r="D3014">
            <v>0</v>
          </cell>
        </row>
        <row r="3015">
          <cell r="D3015">
            <v>0</v>
          </cell>
        </row>
        <row r="3016">
          <cell r="D3016">
            <v>0</v>
          </cell>
        </row>
        <row r="3017">
          <cell r="D3017">
            <v>0</v>
          </cell>
        </row>
        <row r="3018">
          <cell r="D3018">
            <v>0</v>
          </cell>
        </row>
        <row r="3019">
          <cell r="D3019">
            <v>0</v>
          </cell>
        </row>
        <row r="3020">
          <cell r="D3020">
            <v>0</v>
          </cell>
        </row>
        <row r="3021">
          <cell r="D3021">
            <v>0</v>
          </cell>
        </row>
        <row r="3022">
          <cell r="D3022">
            <v>0</v>
          </cell>
        </row>
        <row r="3023">
          <cell r="D3023">
            <v>0</v>
          </cell>
        </row>
        <row r="3024">
          <cell r="D3024">
            <v>0</v>
          </cell>
        </row>
        <row r="3025">
          <cell r="D3025">
            <v>0</v>
          </cell>
        </row>
        <row r="3026">
          <cell r="D3026">
            <v>0</v>
          </cell>
        </row>
        <row r="3027">
          <cell r="D3027">
            <v>0</v>
          </cell>
        </row>
        <row r="3028">
          <cell r="D3028">
            <v>0</v>
          </cell>
        </row>
        <row r="3029">
          <cell r="D3029">
            <v>0</v>
          </cell>
        </row>
        <row r="3030">
          <cell r="D3030">
            <v>0</v>
          </cell>
        </row>
        <row r="3031">
          <cell r="D3031">
            <v>0</v>
          </cell>
        </row>
        <row r="3032">
          <cell r="D3032">
            <v>0</v>
          </cell>
        </row>
        <row r="3033">
          <cell r="D3033">
            <v>0</v>
          </cell>
        </row>
        <row r="3034">
          <cell r="D3034">
            <v>0</v>
          </cell>
        </row>
        <row r="3035">
          <cell r="D3035">
            <v>0</v>
          </cell>
        </row>
        <row r="3036">
          <cell r="D3036">
            <v>0</v>
          </cell>
        </row>
        <row r="3037">
          <cell r="D3037">
            <v>0</v>
          </cell>
        </row>
        <row r="3038">
          <cell r="D3038">
            <v>0</v>
          </cell>
        </row>
        <row r="3039">
          <cell r="D3039">
            <v>0</v>
          </cell>
        </row>
        <row r="3040">
          <cell r="D3040">
            <v>0</v>
          </cell>
        </row>
        <row r="3041">
          <cell r="D3041">
            <v>0</v>
          </cell>
        </row>
        <row r="3042">
          <cell r="D3042">
            <v>0</v>
          </cell>
        </row>
        <row r="3043">
          <cell r="D3043">
            <v>0</v>
          </cell>
        </row>
        <row r="3044">
          <cell r="D3044">
            <v>0</v>
          </cell>
        </row>
        <row r="3045">
          <cell r="D3045">
            <v>0</v>
          </cell>
        </row>
        <row r="3046">
          <cell r="D3046">
            <v>0</v>
          </cell>
        </row>
        <row r="3047">
          <cell r="D3047">
            <v>0</v>
          </cell>
        </row>
        <row r="3048">
          <cell r="D3048">
            <v>0</v>
          </cell>
        </row>
        <row r="3049">
          <cell r="D3049">
            <v>0</v>
          </cell>
        </row>
        <row r="3050">
          <cell r="D3050">
            <v>0</v>
          </cell>
        </row>
        <row r="3051">
          <cell r="D3051">
            <v>0</v>
          </cell>
        </row>
        <row r="3052">
          <cell r="D3052">
            <v>0</v>
          </cell>
        </row>
        <row r="3053">
          <cell r="D3053">
            <v>0</v>
          </cell>
        </row>
        <row r="3054">
          <cell r="D3054">
            <v>0</v>
          </cell>
        </row>
        <row r="3055">
          <cell r="D3055">
            <v>0</v>
          </cell>
        </row>
        <row r="3056">
          <cell r="D3056">
            <v>0</v>
          </cell>
        </row>
        <row r="3057">
          <cell r="D3057">
            <v>0</v>
          </cell>
        </row>
        <row r="3058">
          <cell r="D3058">
            <v>0</v>
          </cell>
        </row>
        <row r="3059">
          <cell r="D3059">
            <v>0</v>
          </cell>
        </row>
        <row r="3060">
          <cell r="D3060">
            <v>0</v>
          </cell>
        </row>
        <row r="3061">
          <cell r="D3061">
            <v>0</v>
          </cell>
        </row>
        <row r="3062">
          <cell r="D3062">
            <v>0</v>
          </cell>
        </row>
        <row r="3063">
          <cell r="D3063">
            <v>0</v>
          </cell>
        </row>
        <row r="3064">
          <cell r="D3064">
            <v>0</v>
          </cell>
        </row>
        <row r="3065">
          <cell r="D3065">
            <v>0</v>
          </cell>
        </row>
        <row r="3066">
          <cell r="D3066">
            <v>0</v>
          </cell>
        </row>
        <row r="3067">
          <cell r="D3067">
            <v>0</v>
          </cell>
        </row>
        <row r="3068">
          <cell r="D3068">
            <v>0</v>
          </cell>
        </row>
        <row r="3069">
          <cell r="D3069">
            <v>0</v>
          </cell>
        </row>
        <row r="3070">
          <cell r="D3070">
            <v>0</v>
          </cell>
        </row>
        <row r="3071">
          <cell r="D3071">
            <v>0</v>
          </cell>
        </row>
        <row r="3072">
          <cell r="D3072">
            <v>0</v>
          </cell>
        </row>
        <row r="3073">
          <cell r="D3073">
            <v>0</v>
          </cell>
        </row>
        <row r="3074">
          <cell r="D3074">
            <v>0</v>
          </cell>
        </row>
        <row r="3075">
          <cell r="D3075">
            <v>0</v>
          </cell>
        </row>
        <row r="3076">
          <cell r="D3076">
            <v>0</v>
          </cell>
        </row>
        <row r="3077">
          <cell r="D3077">
            <v>0</v>
          </cell>
        </row>
        <row r="3078">
          <cell r="D3078">
            <v>0</v>
          </cell>
        </row>
        <row r="3079">
          <cell r="D3079">
            <v>0</v>
          </cell>
        </row>
        <row r="3080">
          <cell r="D3080">
            <v>0</v>
          </cell>
        </row>
        <row r="3081">
          <cell r="D3081">
            <v>0</v>
          </cell>
        </row>
        <row r="3082">
          <cell r="D3082">
            <v>0</v>
          </cell>
        </row>
        <row r="3083">
          <cell r="D3083">
            <v>0</v>
          </cell>
        </row>
        <row r="3084">
          <cell r="D3084">
            <v>0</v>
          </cell>
        </row>
        <row r="3085">
          <cell r="D3085">
            <v>0</v>
          </cell>
        </row>
        <row r="3086">
          <cell r="D3086">
            <v>0</v>
          </cell>
        </row>
        <row r="3087">
          <cell r="D3087">
            <v>0</v>
          </cell>
        </row>
        <row r="3088">
          <cell r="D3088">
            <v>0</v>
          </cell>
        </row>
        <row r="3089">
          <cell r="D3089">
            <v>0</v>
          </cell>
        </row>
        <row r="3090">
          <cell r="D3090">
            <v>0</v>
          </cell>
        </row>
        <row r="3091">
          <cell r="D3091">
            <v>0</v>
          </cell>
        </row>
        <row r="3092">
          <cell r="D3092">
            <v>0</v>
          </cell>
        </row>
        <row r="3093">
          <cell r="D3093">
            <v>0</v>
          </cell>
        </row>
        <row r="3094">
          <cell r="D3094">
            <v>0</v>
          </cell>
        </row>
        <row r="3095">
          <cell r="D3095">
            <v>0</v>
          </cell>
        </row>
        <row r="3096">
          <cell r="D3096">
            <v>0</v>
          </cell>
        </row>
        <row r="3097">
          <cell r="D3097">
            <v>0</v>
          </cell>
        </row>
        <row r="3098">
          <cell r="D3098">
            <v>0</v>
          </cell>
        </row>
        <row r="3099">
          <cell r="D3099">
            <v>0</v>
          </cell>
        </row>
        <row r="3100">
          <cell r="D3100">
            <v>0</v>
          </cell>
        </row>
        <row r="3101">
          <cell r="D3101">
            <v>0</v>
          </cell>
        </row>
        <row r="3102">
          <cell r="D3102">
            <v>0</v>
          </cell>
        </row>
        <row r="3103">
          <cell r="D3103">
            <v>0</v>
          </cell>
        </row>
        <row r="3104">
          <cell r="D3104">
            <v>0</v>
          </cell>
        </row>
        <row r="3105">
          <cell r="D3105">
            <v>0</v>
          </cell>
        </row>
        <row r="3106">
          <cell r="D3106">
            <v>0</v>
          </cell>
        </row>
        <row r="3107">
          <cell r="D3107">
            <v>0</v>
          </cell>
        </row>
        <row r="3108">
          <cell r="D3108">
            <v>0</v>
          </cell>
        </row>
        <row r="3109">
          <cell r="D3109">
            <v>0</v>
          </cell>
        </row>
        <row r="3110">
          <cell r="D3110">
            <v>0</v>
          </cell>
        </row>
        <row r="3111">
          <cell r="D3111">
            <v>0</v>
          </cell>
        </row>
        <row r="3112">
          <cell r="D3112">
            <v>0</v>
          </cell>
        </row>
        <row r="3113">
          <cell r="D3113">
            <v>0</v>
          </cell>
        </row>
        <row r="3114">
          <cell r="D3114">
            <v>0</v>
          </cell>
        </row>
        <row r="3115">
          <cell r="D3115">
            <v>0</v>
          </cell>
        </row>
        <row r="3116">
          <cell r="D3116">
            <v>0</v>
          </cell>
        </row>
        <row r="3117">
          <cell r="D3117">
            <v>0</v>
          </cell>
        </row>
        <row r="3118">
          <cell r="D3118">
            <v>0</v>
          </cell>
        </row>
        <row r="3119">
          <cell r="D3119">
            <v>0</v>
          </cell>
        </row>
        <row r="3120">
          <cell r="D3120">
            <v>0</v>
          </cell>
        </row>
        <row r="3121">
          <cell r="D3121">
            <v>0</v>
          </cell>
        </row>
        <row r="3122">
          <cell r="D3122">
            <v>0</v>
          </cell>
        </row>
        <row r="3123">
          <cell r="D3123">
            <v>0</v>
          </cell>
        </row>
        <row r="3124">
          <cell r="D3124">
            <v>0</v>
          </cell>
        </row>
        <row r="3125">
          <cell r="D3125">
            <v>0</v>
          </cell>
        </row>
        <row r="3126">
          <cell r="D3126">
            <v>0</v>
          </cell>
        </row>
        <row r="3127">
          <cell r="D3127">
            <v>0</v>
          </cell>
        </row>
        <row r="3128">
          <cell r="D3128">
            <v>0</v>
          </cell>
        </row>
        <row r="3129">
          <cell r="D3129">
            <v>0</v>
          </cell>
        </row>
        <row r="3130">
          <cell r="D3130">
            <v>0</v>
          </cell>
        </row>
        <row r="3131">
          <cell r="D3131">
            <v>0</v>
          </cell>
        </row>
        <row r="3132">
          <cell r="D3132">
            <v>0</v>
          </cell>
        </row>
        <row r="3133">
          <cell r="D3133">
            <v>0</v>
          </cell>
        </row>
        <row r="3134">
          <cell r="D3134">
            <v>0</v>
          </cell>
        </row>
        <row r="3135">
          <cell r="D3135">
            <v>0</v>
          </cell>
        </row>
        <row r="3136">
          <cell r="D3136">
            <v>0</v>
          </cell>
        </row>
        <row r="3137">
          <cell r="D3137">
            <v>0</v>
          </cell>
        </row>
        <row r="3138">
          <cell r="D3138">
            <v>0</v>
          </cell>
        </row>
        <row r="3139">
          <cell r="D3139">
            <v>0</v>
          </cell>
        </row>
        <row r="3140">
          <cell r="D3140">
            <v>0</v>
          </cell>
        </row>
        <row r="3141">
          <cell r="D3141">
            <v>0</v>
          </cell>
        </row>
        <row r="3142">
          <cell r="D3142">
            <v>0</v>
          </cell>
        </row>
        <row r="3143">
          <cell r="D3143">
            <v>0</v>
          </cell>
        </row>
        <row r="3144">
          <cell r="D3144">
            <v>0</v>
          </cell>
        </row>
        <row r="3145">
          <cell r="D3145">
            <v>0</v>
          </cell>
        </row>
        <row r="3146">
          <cell r="D3146">
            <v>0</v>
          </cell>
        </row>
        <row r="3147">
          <cell r="D3147">
            <v>0</v>
          </cell>
        </row>
        <row r="3148">
          <cell r="D3148">
            <v>0</v>
          </cell>
        </row>
        <row r="3149">
          <cell r="D3149">
            <v>0</v>
          </cell>
        </row>
        <row r="3150">
          <cell r="D3150">
            <v>0</v>
          </cell>
        </row>
        <row r="3151">
          <cell r="D3151">
            <v>0</v>
          </cell>
        </row>
        <row r="3152">
          <cell r="D3152">
            <v>0</v>
          </cell>
        </row>
        <row r="3153">
          <cell r="D3153">
            <v>0</v>
          </cell>
        </row>
        <row r="3154">
          <cell r="D3154">
            <v>0</v>
          </cell>
        </row>
        <row r="3155">
          <cell r="D3155">
            <v>0</v>
          </cell>
        </row>
        <row r="3156">
          <cell r="D3156">
            <v>0</v>
          </cell>
        </row>
        <row r="3157">
          <cell r="D3157">
            <v>0</v>
          </cell>
        </row>
        <row r="3158">
          <cell r="D3158">
            <v>0</v>
          </cell>
        </row>
        <row r="3159">
          <cell r="D3159">
            <v>0</v>
          </cell>
        </row>
        <row r="3160">
          <cell r="D3160">
            <v>0</v>
          </cell>
        </row>
        <row r="3161">
          <cell r="D3161">
            <v>0</v>
          </cell>
        </row>
        <row r="3162">
          <cell r="D3162">
            <v>0</v>
          </cell>
        </row>
        <row r="3163">
          <cell r="D3163">
            <v>0</v>
          </cell>
        </row>
        <row r="3164">
          <cell r="D3164">
            <v>0</v>
          </cell>
        </row>
        <row r="3165">
          <cell r="D3165">
            <v>0</v>
          </cell>
        </row>
        <row r="3166">
          <cell r="D3166">
            <v>0</v>
          </cell>
        </row>
        <row r="3167">
          <cell r="D3167">
            <v>0</v>
          </cell>
        </row>
        <row r="3168">
          <cell r="D3168">
            <v>0</v>
          </cell>
        </row>
        <row r="3169">
          <cell r="D3169">
            <v>0</v>
          </cell>
        </row>
        <row r="3170">
          <cell r="D3170">
            <v>0</v>
          </cell>
        </row>
        <row r="3171">
          <cell r="D3171">
            <v>0</v>
          </cell>
        </row>
        <row r="3172">
          <cell r="D3172">
            <v>0</v>
          </cell>
        </row>
        <row r="3173">
          <cell r="D3173">
            <v>0</v>
          </cell>
        </row>
        <row r="3174">
          <cell r="D3174">
            <v>0</v>
          </cell>
        </row>
        <row r="3175">
          <cell r="D3175">
            <v>0</v>
          </cell>
        </row>
        <row r="3176">
          <cell r="D3176">
            <v>0</v>
          </cell>
        </row>
        <row r="3177">
          <cell r="D3177">
            <v>0</v>
          </cell>
        </row>
        <row r="3178">
          <cell r="D3178">
            <v>0</v>
          </cell>
        </row>
        <row r="3179">
          <cell r="D3179">
            <v>0</v>
          </cell>
        </row>
        <row r="3180">
          <cell r="D3180">
            <v>0</v>
          </cell>
        </row>
        <row r="3181">
          <cell r="D3181">
            <v>0</v>
          </cell>
        </row>
        <row r="3182">
          <cell r="D3182">
            <v>0</v>
          </cell>
        </row>
        <row r="3183">
          <cell r="D3183">
            <v>0</v>
          </cell>
        </row>
        <row r="3184">
          <cell r="D3184">
            <v>0</v>
          </cell>
        </row>
        <row r="3185">
          <cell r="D3185">
            <v>0</v>
          </cell>
        </row>
        <row r="3186">
          <cell r="D3186">
            <v>0</v>
          </cell>
        </row>
        <row r="3187">
          <cell r="D3187">
            <v>0</v>
          </cell>
        </row>
        <row r="3188">
          <cell r="D3188">
            <v>0</v>
          </cell>
        </row>
        <row r="3189">
          <cell r="D3189">
            <v>0</v>
          </cell>
        </row>
        <row r="3190">
          <cell r="D3190">
            <v>0</v>
          </cell>
        </row>
        <row r="3191">
          <cell r="D3191">
            <v>0</v>
          </cell>
        </row>
        <row r="3192">
          <cell r="D3192">
            <v>0</v>
          </cell>
        </row>
        <row r="3193">
          <cell r="D3193">
            <v>0</v>
          </cell>
        </row>
        <row r="3194">
          <cell r="D3194">
            <v>0</v>
          </cell>
        </row>
        <row r="3195">
          <cell r="D3195">
            <v>0</v>
          </cell>
        </row>
        <row r="3196">
          <cell r="D3196">
            <v>0</v>
          </cell>
        </row>
        <row r="3197">
          <cell r="D3197">
            <v>0</v>
          </cell>
        </row>
        <row r="3198">
          <cell r="D3198">
            <v>0</v>
          </cell>
        </row>
        <row r="3199">
          <cell r="D3199">
            <v>0</v>
          </cell>
        </row>
        <row r="3200">
          <cell r="D3200">
            <v>0</v>
          </cell>
        </row>
        <row r="3201">
          <cell r="D3201">
            <v>0</v>
          </cell>
        </row>
        <row r="3202">
          <cell r="D3202">
            <v>0</v>
          </cell>
        </row>
        <row r="3203">
          <cell r="D3203">
            <v>0</v>
          </cell>
        </row>
        <row r="3204">
          <cell r="D3204">
            <v>0</v>
          </cell>
        </row>
        <row r="3205">
          <cell r="D3205">
            <v>0</v>
          </cell>
        </row>
        <row r="3206">
          <cell r="D3206">
            <v>0</v>
          </cell>
        </row>
        <row r="3207">
          <cell r="D3207">
            <v>0</v>
          </cell>
        </row>
        <row r="3208">
          <cell r="D3208">
            <v>0</v>
          </cell>
        </row>
        <row r="3209">
          <cell r="D3209">
            <v>0</v>
          </cell>
        </row>
        <row r="3210">
          <cell r="D3210">
            <v>0</v>
          </cell>
        </row>
        <row r="3211">
          <cell r="D3211">
            <v>0</v>
          </cell>
        </row>
        <row r="3212">
          <cell r="D3212">
            <v>0</v>
          </cell>
        </row>
        <row r="3213">
          <cell r="D3213">
            <v>0</v>
          </cell>
        </row>
        <row r="3214">
          <cell r="D3214">
            <v>0</v>
          </cell>
        </row>
        <row r="3215">
          <cell r="D3215">
            <v>0</v>
          </cell>
        </row>
        <row r="3216">
          <cell r="D3216">
            <v>0</v>
          </cell>
        </row>
        <row r="3217">
          <cell r="D3217">
            <v>0</v>
          </cell>
        </row>
        <row r="3218">
          <cell r="D3218">
            <v>0</v>
          </cell>
        </row>
        <row r="3219">
          <cell r="D3219">
            <v>0</v>
          </cell>
        </row>
        <row r="3220">
          <cell r="D3220">
            <v>0</v>
          </cell>
        </row>
        <row r="3221">
          <cell r="D3221">
            <v>0</v>
          </cell>
        </row>
        <row r="3222">
          <cell r="D3222">
            <v>0</v>
          </cell>
        </row>
        <row r="3223">
          <cell r="D3223">
            <v>0</v>
          </cell>
        </row>
        <row r="3224">
          <cell r="D3224">
            <v>0</v>
          </cell>
        </row>
        <row r="3225">
          <cell r="D3225">
            <v>0</v>
          </cell>
        </row>
        <row r="3226">
          <cell r="D3226">
            <v>0</v>
          </cell>
        </row>
        <row r="3227">
          <cell r="D3227">
            <v>0</v>
          </cell>
        </row>
        <row r="3228">
          <cell r="D3228">
            <v>0</v>
          </cell>
        </row>
        <row r="3229">
          <cell r="D3229">
            <v>0</v>
          </cell>
        </row>
        <row r="3230">
          <cell r="D3230">
            <v>0</v>
          </cell>
        </row>
        <row r="3231">
          <cell r="D3231">
            <v>0</v>
          </cell>
        </row>
        <row r="3232">
          <cell r="D3232">
            <v>0</v>
          </cell>
        </row>
        <row r="3233">
          <cell r="D3233">
            <v>0</v>
          </cell>
        </row>
        <row r="3234">
          <cell r="D3234">
            <v>0</v>
          </cell>
        </row>
        <row r="3235">
          <cell r="D3235">
            <v>0</v>
          </cell>
        </row>
        <row r="3236">
          <cell r="D3236">
            <v>0</v>
          </cell>
        </row>
        <row r="3237">
          <cell r="D3237">
            <v>0</v>
          </cell>
        </row>
        <row r="3238">
          <cell r="D3238">
            <v>0</v>
          </cell>
        </row>
        <row r="3239">
          <cell r="D3239">
            <v>0</v>
          </cell>
        </row>
        <row r="3240">
          <cell r="D3240">
            <v>0</v>
          </cell>
        </row>
        <row r="3241">
          <cell r="D3241">
            <v>0</v>
          </cell>
        </row>
        <row r="3242">
          <cell r="D3242">
            <v>0</v>
          </cell>
        </row>
        <row r="3243">
          <cell r="D3243">
            <v>0</v>
          </cell>
        </row>
        <row r="3244">
          <cell r="D3244">
            <v>0</v>
          </cell>
        </row>
        <row r="3245">
          <cell r="D3245">
            <v>0</v>
          </cell>
        </row>
        <row r="3246">
          <cell r="D3246">
            <v>0</v>
          </cell>
        </row>
        <row r="3247">
          <cell r="D3247">
            <v>0</v>
          </cell>
        </row>
        <row r="3248">
          <cell r="D3248">
            <v>0</v>
          </cell>
        </row>
        <row r="3249">
          <cell r="D3249">
            <v>0</v>
          </cell>
        </row>
        <row r="3250">
          <cell r="D3250">
            <v>0</v>
          </cell>
        </row>
        <row r="3251">
          <cell r="D3251">
            <v>0</v>
          </cell>
        </row>
        <row r="3252">
          <cell r="D3252">
            <v>0</v>
          </cell>
        </row>
        <row r="3253">
          <cell r="D3253">
            <v>0</v>
          </cell>
        </row>
        <row r="3254">
          <cell r="D3254">
            <v>0</v>
          </cell>
        </row>
        <row r="3255">
          <cell r="D3255">
            <v>0</v>
          </cell>
        </row>
        <row r="3256">
          <cell r="D3256">
            <v>0</v>
          </cell>
        </row>
        <row r="3257">
          <cell r="D3257">
            <v>0</v>
          </cell>
        </row>
        <row r="3258">
          <cell r="D3258">
            <v>0</v>
          </cell>
        </row>
        <row r="3259">
          <cell r="D3259">
            <v>0</v>
          </cell>
        </row>
        <row r="3260">
          <cell r="D3260">
            <v>0</v>
          </cell>
        </row>
        <row r="3261">
          <cell r="D3261">
            <v>0</v>
          </cell>
        </row>
        <row r="3262">
          <cell r="D3262">
            <v>0</v>
          </cell>
        </row>
        <row r="3263">
          <cell r="D3263">
            <v>0</v>
          </cell>
        </row>
        <row r="3264">
          <cell r="D3264">
            <v>0</v>
          </cell>
        </row>
        <row r="3265">
          <cell r="D3265">
            <v>0</v>
          </cell>
        </row>
        <row r="3266">
          <cell r="D3266">
            <v>0</v>
          </cell>
        </row>
        <row r="3267">
          <cell r="D3267">
            <v>0</v>
          </cell>
        </row>
        <row r="3268">
          <cell r="D3268">
            <v>0</v>
          </cell>
        </row>
        <row r="3269">
          <cell r="D3269">
            <v>0</v>
          </cell>
        </row>
        <row r="3270">
          <cell r="D3270">
            <v>0</v>
          </cell>
        </row>
        <row r="3271">
          <cell r="D3271">
            <v>0</v>
          </cell>
        </row>
        <row r="3272">
          <cell r="D3272">
            <v>0</v>
          </cell>
        </row>
        <row r="3273">
          <cell r="D3273">
            <v>0</v>
          </cell>
        </row>
        <row r="3274">
          <cell r="D3274">
            <v>0</v>
          </cell>
        </row>
        <row r="3275">
          <cell r="D3275">
            <v>0</v>
          </cell>
        </row>
        <row r="3276">
          <cell r="D3276">
            <v>0</v>
          </cell>
        </row>
        <row r="3277">
          <cell r="D3277">
            <v>0</v>
          </cell>
        </row>
        <row r="3278">
          <cell r="D3278">
            <v>0</v>
          </cell>
        </row>
        <row r="3279">
          <cell r="D3279">
            <v>0</v>
          </cell>
        </row>
        <row r="3280">
          <cell r="D3280">
            <v>0</v>
          </cell>
        </row>
        <row r="3281">
          <cell r="D3281">
            <v>0</v>
          </cell>
        </row>
        <row r="3282">
          <cell r="D3282">
            <v>0</v>
          </cell>
        </row>
        <row r="3283">
          <cell r="D3283">
            <v>0</v>
          </cell>
        </row>
        <row r="3284">
          <cell r="D3284">
            <v>0</v>
          </cell>
        </row>
        <row r="3285">
          <cell r="D3285">
            <v>0</v>
          </cell>
        </row>
        <row r="3286">
          <cell r="D3286">
            <v>0</v>
          </cell>
        </row>
        <row r="3287">
          <cell r="D3287">
            <v>0</v>
          </cell>
        </row>
        <row r="3288">
          <cell r="D3288">
            <v>0</v>
          </cell>
        </row>
        <row r="3289">
          <cell r="D3289">
            <v>0</v>
          </cell>
        </row>
        <row r="3290">
          <cell r="D3290">
            <v>0</v>
          </cell>
        </row>
        <row r="3291">
          <cell r="D3291">
            <v>0</v>
          </cell>
        </row>
        <row r="3292">
          <cell r="D3292">
            <v>0</v>
          </cell>
        </row>
        <row r="3293">
          <cell r="D3293">
            <v>0</v>
          </cell>
        </row>
        <row r="3294">
          <cell r="D3294">
            <v>0</v>
          </cell>
        </row>
        <row r="3295">
          <cell r="D3295">
            <v>0</v>
          </cell>
        </row>
        <row r="3296">
          <cell r="D3296">
            <v>0</v>
          </cell>
        </row>
        <row r="3297">
          <cell r="D3297">
            <v>0</v>
          </cell>
        </row>
        <row r="3298">
          <cell r="D3298">
            <v>0</v>
          </cell>
        </row>
        <row r="3299">
          <cell r="D3299">
            <v>0</v>
          </cell>
        </row>
        <row r="3300">
          <cell r="D3300">
            <v>0</v>
          </cell>
        </row>
        <row r="3301">
          <cell r="D3301">
            <v>0</v>
          </cell>
        </row>
        <row r="3302">
          <cell r="D3302">
            <v>0</v>
          </cell>
        </row>
        <row r="3303">
          <cell r="D3303">
            <v>0</v>
          </cell>
        </row>
        <row r="3304">
          <cell r="D3304">
            <v>0</v>
          </cell>
        </row>
        <row r="3305">
          <cell r="D3305">
            <v>0</v>
          </cell>
        </row>
        <row r="3306">
          <cell r="D3306">
            <v>0</v>
          </cell>
        </row>
        <row r="3307">
          <cell r="D3307">
            <v>0</v>
          </cell>
        </row>
        <row r="3308">
          <cell r="D3308">
            <v>0</v>
          </cell>
        </row>
        <row r="3309">
          <cell r="D3309">
            <v>0</v>
          </cell>
        </row>
        <row r="3310">
          <cell r="D3310">
            <v>0</v>
          </cell>
        </row>
        <row r="3311">
          <cell r="D3311">
            <v>0</v>
          </cell>
        </row>
        <row r="3312">
          <cell r="D3312">
            <v>0</v>
          </cell>
        </row>
        <row r="3313">
          <cell r="D3313">
            <v>0</v>
          </cell>
        </row>
        <row r="3314">
          <cell r="D3314">
            <v>0</v>
          </cell>
        </row>
        <row r="3315">
          <cell r="D3315">
            <v>0</v>
          </cell>
        </row>
        <row r="3316">
          <cell r="D3316">
            <v>0</v>
          </cell>
        </row>
        <row r="3317">
          <cell r="D3317">
            <v>0</v>
          </cell>
        </row>
        <row r="3318">
          <cell r="D3318">
            <v>0</v>
          </cell>
        </row>
        <row r="3319">
          <cell r="D3319">
            <v>0</v>
          </cell>
        </row>
        <row r="3320">
          <cell r="D3320">
            <v>0</v>
          </cell>
        </row>
        <row r="3321">
          <cell r="D3321">
            <v>0</v>
          </cell>
        </row>
        <row r="3322">
          <cell r="D3322">
            <v>0</v>
          </cell>
        </row>
        <row r="3323">
          <cell r="D3323">
            <v>0</v>
          </cell>
        </row>
        <row r="3324">
          <cell r="D3324">
            <v>0</v>
          </cell>
        </row>
        <row r="3325">
          <cell r="D3325">
            <v>0</v>
          </cell>
        </row>
        <row r="3326">
          <cell r="D3326">
            <v>0</v>
          </cell>
        </row>
        <row r="3327">
          <cell r="D3327">
            <v>0</v>
          </cell>
        </row>
        <row r="3328">
          <cell r="D3328">
            <v>0</v>
          </cell>
        </row>
        <row r="3329">
          <cell r="D3329">
            <v>0</v>
          </cell>
        </row>
        <row r="3330">
          <cell r="D3330">
            <v>0</v>
          </cell>
        </row>
        <row r="3331">
          <cell r="D3331">
            <v>0</v>
          </cell>
        </row>
        <row r="3332">
          <cell r="D3332">
            <v>0</v>
          </cell>
        </row>
        <row r="3333">
          <cell r="D3333">
            <v>0</v>
          </cell>
        </row>
        <row r="3334">
          <cell r="D3334">
            <v>0</v>
          </cell>
        </row>
        <row r="3335">
          <cell r="D3335">
            <v>0</v>
          </cell>
        </row>
        <row r="3336">
          <cell r="D3336">
            <v>0</v>
          </cell>
        </row>
        <row r="3337">
          <cell r="D3337">
            <v>0</v>
          </cell>
        </row>
        <row r="3338">
          <cell r="D3338">
            <v>0</v>
          </cell>
        </row>
        <row r="3339">
          <cell r="D3339">
            <v>0</v>
          </cell>
        </row>
        <row r="3340">
          <cell r="D3340">
            <v>0</v>
          </cell>
        </row>
        <row r="3341">
          <cell r="D3341">
            <v>0</v>
          </cell>
        </row>
        <row r="3342">
          <cell r="D3342">
            <v>0</v>
          </cell>
        </row>
        <row r="3343">
          <cell r="D3343">
            <v>0</v>
          </cell>
        </row>
        <row r="3344">
          <cell r="D3344">
            <v>0</v>
          </cell>
        </row>
        <row r="3345">
          <cell r="D3345">
            <v>0</v>
          </cell>
        </row>
        <row r="3346">
          <cell r="D3346">
            <v>0</v>
          </cell>
        </row>
        <row r="3347">
          <cell r="D3347">
            <v>0</v>
          </cell>
        </row>
        <row r="3348">
          <cell r="D3348">
            <v>0</v>
          </cell>
        </row>
        <row r="3349">
          <cell r="D3349">
            <v>0</v>
          </cell>
        </row>
        <row r="3350">
          <cell r="D3350">
            <v>0</v>
          </cell>
        </row>
        <row r="3351">
          <cell r="D3351">
            <v>0</v>
          </cell>
        </row>
        <row r="3352">
          <cell r="D3352">
            <v>0</v>
          </cell>
        </row>
        <row r="3353">
          <cell r="D3353">
            <v>0</v>
          </cell>
        </row>
        <row r="3354">
          <cell r="D3354">
            <v>0</v>
          </cell>
        </row>
        <row r="3355">
          <cell r="D3355">
            <v>0</v>
          </cell>
        </row>
        <row r="3356">
          <cell r="D3356">
            <v>0</v>
          </cell>
        </row>
        <row r="3357">
          <cell r="D3357">
            <v>0</v>
          </cell>
        </row>
        <row r="3358">
          <cell r="D3358">
            <v>0</v>
          </cell>
        </row>
        <row r="3359">
          <cell r="D3359">
            <v>0</v>
          </cell>
        </row>
        <row r="3360">
          <cell r="D3360">
            <v>0</v>
          </cell>
        </row>
        <row r="3361">
          <cell r="D3361">
            <v>0</v>
          </cell>
        </row>
        <row r="3362">
          <cell r="D3362">
            <v>0</v>
          </cell>
        </row>
        <row r="3363">
          <cell r="D3363">
            <v>0</v>
          </cell>
        </row>
        <row r="3364">
          <cell r="D3364">
            <v>0</v>
          </cell>
        </row>
        <row r="3365">
          <cell r="D3365">
            <v>0</v>
          </cell>
        </row>
        <row r="3366">
          <cell r="D3366">
            <v>0</v>
          </cell>
        </row>
        <row r="3367">
          <cell r="D3367">
            <v>0</v>
          </cell>
        </row>
        <row r="3368">
          <cell r="D3368">
            <v>0</v>
          </cell>
        </row>
        <row r="3369">
          <cell r="D3369">
            <v>0</v>
          </cell>
        </row>
        <row r="3370">
          <cell r="D3370">
            <v>0</v>
          </cell>
        </row>
        <row r="3371">
          <cell r="D3371">
            <v>0</v>
          </cell>
        </row>
        <row r="3372">
          <cell r="D3372">
            <v>0</v>
          </cell>
        </row>
        <row r="3373">
          <cell r="D3373">
            <v>0</v>
          </cell>
        </row>
        <row r="3374">
          <cell r="D3374">
            <v>0</v>
          </cell>
        </row>
        <row r="3375">
          <cell r="D3375">
            <v>0</v>
          </cell>
        </row>
        <row r="3376">
          <cell r="D3376">
            <v>0</v>
          </cell>
        </row>
        <row r="3377">
          <cell r="D3377">
            <v>0</v>
          </cell>
        </row>
        <row r="3378">
          <cell r="D3378">
            <v>0</v>
          </cell>
        </row>
        <row r="3379">
          <cell r="D3379">
            <v>0</v>
          </cell>
        </row>
        <row r="3380">
          <cell r="D3380">
            <v>0</v>
          </cell>
        </row>
        <row r="3381">
          <cell r="D3381">
            <v>0</v>
          </cell>
        </row>
        <row r="3382">
          <cell r="D3382">
            <v>0</v>
          </cell>
        </row>
        <row r="3383">
          <cell r="D3383">
            <v>0</v>
          </cell>
        </row>
        <row r="3384">
          <cell r="D3384">
            <v>0</v>
          </cell>
        </row>
        <row r="3385">
          <cell r="D3385">
            <v>0</v>
          </cell>
        </row>
        <row r="3386">
          <cell r="D3386">
            <v>0</v>
          </cell>
        </row>
        <row r="3387">
          <cell r="D3387">
            <v>0</v>
          </cell>
        </row>
        <row r="3388">
          <cell r="D3388">
            <v>0</v>
          </cell>
        </row>
        <row r="3389">
          <cell r="D3389">
            <v>0</v>
          </cell>
        </row>
        <row r="3390">
          <cell r="D3390">
            <v>0</v>
          </cell>
        </row>
        <row r="3391">
          <cell r="D3391">
            <v>0</v>
          </cell>
        </row>
        <row r="3392">
          <cell r="D3392">
            <v>0</v>
          </cell>
        </row>
        <row r="3393">
          <cell r="D3393">
            <v>0</v>
          </cell>
        </row>
        <row r="3394">
          <cell r="D3394">
            <v>0</v>
          </cell>
        </row>
        <row r="3395">
          <cell r="D3395">
            <v>0</v>
          </cell>
        </row>
        <row r="3396">
          <cell r="D3396">
            <v>0</v>
          </cell>
        </row>
        <row r="3397">
          <cell r="D3397">
            <v>0</v>
          </cell>
        </row>
        <row r="3398">
          <cell r="D3398">
            <v>0</v>
          </cell>
        </row>
        <row r="3399">
          <cell r="D3399">
            <v>0</v>
          </cell>
        </row>
        <row r="3400">
          <cell r="D3400">
            <v>0</v>
          </cell>
        </row>
        <row r="3401">
          <cell r="D3401">
            <v>0</v>
          </cell>
        </row>
        <row r="3402">
          <cell r="D3402">
            <v>0</v>
          </cell>
        </row>
        <row r="3403">
          <cell r="D3403">
            <v>0</v>
          </cell>
        </row>
        <row r="3404">
          <cell r="D3404">
            <v>0</v>
          </cell>
        </row>
        <row r="3405">
          <cell r="D3405">
            <v>0</v>
          </cell>
        </row>
        <row r="3406">
          <cell r="D3406">
            <v>0</v>
          </cell>
        </row>
        <row r="3407">
          <cell r="D3407">
            <v>0</v>
          </cell>
        </row>
        <row r="3408">
          <cell r="D3408">
            <v>0</v>
          </cell>
        </row>
        <row r="3409">
          <cell r="D3409">
            <v>0</v>
          </cell>
        </row>
        <row r="3410">
          <cell r="D3410">
            <v>0</v>
          </cell>
        </row>
        <row r="3411">
          <cell r="D3411">
            <v>0</v>
          </cell>
        </row>
        <row r="3412">
          <cell r="D3412">
            <v>0</v>
          </cell>
        </row>
        <row r="3413">
          <cell r="D3413">
            <v>0</v>
          </cell>
        </row>
        <row r="3414">
          <cell r="D3414">
            <v>0</v>
          </cell>
        </row>
        <row r="3415">
          <cell r="D3415">
            <v>0</v>
          </cell>
        </row>
        <row r="3416">
          <cell r="D3416">
            <v>0</v>
          </cell>
        </row>
        <row r="3417">
          <cell r="D3417">
            <v>0</v>
          </cell>
        </row>
        <row r="3418">
          <cell r="D3418">
            <v>0</v>
          </cell>
        </row>
        <row r="3419">
          <cell r="D3419">
            <v>0</v>
          </cell>
        </row>
        <row r="3420">
          <cell r="D3420">
            <v>0</v>
          </cell>
        </row>
        <row r="3421">
          <cell r="D3421">
            <v>0</v>
          </cell>
        </row>
        <row r="3422">
          <cell r="D3422">
            <v>0</v>
          </cell>
        </row>
        <row r="3423">
          <cell r="D3423">
            <v>0</v>
          </cell>
        </row>
        <row r="3424">
          <cell r="D3424">
            <v>0</v>
          </cell>
        </row>
        <row r="3425">
          <cell r="D3425">
            <v>0</v>
          </cell>
        </row>
        <row r="3426">
          <cell r="D3426">
            <v>0</v>
          </cell>
        </row>
        <row r="3427">
          <cell r="D3427">
            <v>0</v>
          </cell>
        </row>
        <row r="3428">
          <cell r="D3428">
            <v>0</v>
          </cell>
        </row>
        <row r="3429">
          <cell r="D3429">
            <v>0</v>
          </cell>
        </row>
        <row r="3430">
          <cell r="D3430">
            <v>0</v>
          </cell>
        </row>
        <row r="3431">
          <cell r="D3431">
            <v>0</v>
          </cell>
        </row>
        <row r="3432">
          <cell r="D3432">
            <v>0</v>
          </cell>
        </row>
        <row r="3433">
          <cell r="D3433">
            <v>0</v>
          </cell>
        </row>
        <row r="3434">
          <cell r="D3434">
            <v>0</v>
          </cell>
        </row>
        <row r="3435">
          <cell r="D3435">
            <v>0</v>
          </cell>
        </row>
        <row r="3436">
          <cell r="D3436">
            <v>0</v>
          </cell>
        </row>
        <row r="3437">
          <cell r="D3437">
            <v>0</v>
          </cell>
        </row>
        <row r="3438">
          <cell r="D3438">
            <v>0</v>
          </cell>
        </row>
        <row r="3439">
          <cell r="D3439">
            <v>0</v>
          </cell>
        </row>
        <row r="3440">
          <cell r="D3440">
            <v>0</v>
          </cell>
        </row>
        <row r="3441">
          <cell r="D3441">
            <v>0</v>
          </cell>
        </row>
        <row r="3442">
          <cell r="D3442">
            <v>0</v>
          </cell>
        </row>
        <row r="3443">
          <cell r="D3443">
            <v>0</v>
          </cell>
        </row>
        <row r="3444">
          <cell r="D3444">
            <v>0</v>
          </cell>
        </row>
        <row r="3445">
          <cell r="D3445">
            <v>0</v>
          </cell>
        </row>
        <row r="3446">
          <cell r="D3446">
            <v>0</v>
          </cell>
        </row>
        <row r="3447">
          <cell r="D3447">
            <v>0</v>
          </cell>
        </row>
        <row r="3448">
          <cell r="D3448">
            <v>0</v>
          </cell>
        </row>
        <row r="3449">
          <cell r="D3449">
            <v>0</v>
          </cell>
        </row>
        <row r="3450">
          <cell r="D3450">
            <v>0</v>
          </cell>
        </row>
        <row r="3451">
          <cell r="D3451">
            <v>0</v>
          </cell>
        </row>
        <row r="3452">
          <cell r="D3452">
            <v>0</v>
          </cell>
        </row>
        <row r="3453">
          <cell r="D3453">
            <v>0</v>
          </cell>
        </row>
        <row r="3454">
          <cell r="D3454">
            <v>0</v>
          </cell>
        </row>
        <row r="3455">
          <cell r="D3455">
            <v>0</v>
          </cell>
        </row>
        <row r="3456">
          <cell r="D3456">
            <v>0</v>
          </cell>
        </row>
        <row r="3457">
          <cell r="D3457">
            <v>0</v>
          </cell>
        </row>
        <row r="3458">
          <cell r="D3458">
            <v>0</v>
          </cell>
        </row>
        <row r="3459">
          <cell r="D3459">
            <v>0</v>
          </cell>
        </row>
        <row r="3460">
          <cell r="D3460">
            <v>0</v>
          </cell>
        </row>
        <row r="3461">
          <cell r="D3461">
            <v>0</v>
          </cell>
        </row>
        <row r="3462">
          <cell r="D3462">
            <v>0</v>
          </cell>
        </row>
        <row r="3463">
          <cell r="D3463">
            <v>0</v>
          </cell>
        </row>
        <row r="3464">
          <cell r="D3464">
            <v>0</v>
          </cell>
        </row>
        <row r="3465">
          <cell r="D3465">
            <v>0</v>
          </cell>
        </row>
        <row r="3466">
          <cell r="D3466">
            <v>0</v>
          </cell>
        </row>
        <row r="3467">
          <cell r="D3467">
            <v>0</v>
          </cell>
        </row>
        <row r="3468">
          <cell r="D3468">
            <v>0</v>
          </cell>
        </row>
        <row r="3469">
          <cell r="D3469">
            <v>0</v>
          </cell>
        </row>
        <row r="3470">
          <cell r="D3470">
            <v>0</v>
          </cell>
        </row>
        <row r="3471">
          <cell r="D3471">
            <v>0</v>
          </cell>
        </row>
        <row r="3472">
          <cell r="D3472">
            <v>0</v>
          </cell>
        </row>
        <row r="3473">
          <cell r="D3473">
            <v>0</v>
          </cell>
        </row>
        <row r="3474">
          <cell r="D3474">
            <v>0</v>
          </cell>
        </row>
        <row r="3475">
          <cell r="D3475">
            <v>0</v>
          </cell>
        </row>
        <row r="3476">
          <cell r="D3476">
            <v>0</v>
          </cell>
        </row>
        <row r="3477">
          <cell r="D3477">
            <v>0</v>
          </cell>
        </row>
        <row r="3478">
          <cell r="D3478">
            <v>0</v>
          </cell>
        </row>
        <row r="3479">
          <cell r="D3479">
            <v>0</v>
          </cell>
        </row>
        <row r="3480">
          <cell r="D3480">
            <v>0</v>
          </cell>
        </row>
        <row r="3481">
          <cell r="D3481">
            <v>0</v>
          </cell>
        </row>
        <row r="3482">
          <cell r="D3482">
            <v>0</v>
          </cell>
        </row>
        <row r="3483">
          <cell r="D3483">
            <v>0</v>
          </cell>
        </row>
        <row r="3484">
          <cell r="D3484">
            <v>0</v>
          </cell>
        </row>
        <row r="3485">
          <cell r="D3485">
            <v>0</v>
          </cell>
        </row>
        <row r="3486">
          <cell r="D3486">
            <v>0</v>
          </cell>
        </row>
        <row r="3487">
          <cell r="D3487">
            <v>0</v>
          </cell>
        </row>
        <row r="3488">
          <cell r="D3488">
            <v>0</v>
          </cell>
        </row>
        <row r="3489">
          <cell r="D3489">
            <v>0</v>
          </cell>
        </row>
        <row r="3490">
          <cell r="D3490">
            <v>0</v>
          </cell>
        </row>
        <row r="3491">
          <cell r="D3491">
            <v>0</v>
          </cell>
        </row>
        <row r="3492">
          <cell r="D3492">
            <v>0</v>
          </cell>
        </row>
        <row r="3493">
          <cell r="D3493">
            <v>0</v>
          </cell>
        </row>
        <row r="3494">
          <cell r="D3494">
            <v>0</v>
          </cell>
        </row>
        <row r="3495">
          <cell r="D3495">
            <v>0</v>
          </cell>
        </row>
        <row r="3496">
          <cell r="D3496">
            <v>0</v>
          </cell>
        </row>
        <row r="3497">
          <cell r="D3497">
            <v>0</v>
          </cell>
        </row>
        <row r="3498">
          <cell r="D3498">
            <v>0</v>
          </cell>
        </row>
        <row r="3499">
          <cell r="D3499">
            <v>0</v>
          </cell>
        </row>
        <row r="3500">
          <cell r="D3500">
            <v>0</v>
          </cell>
        </row>
        <row r="3501">
          <cell r="D3501">
            <v>0</v>
          </cell>
        </row>
        <row r="3502">
          <cell r="D3502">
            <v>0</v>
          </cell>
        </row>
        <row r="3503">
          <cell r="D3503">
            <v>0</v>
          </cell>
        </row>
        <row r="3504">
          <cell r="D3504">
            <v>0</v>
          </cell>
        </row>
        <row r="3505">
          <cell r="D3505">
            <v>0</v>
          </cell>
        </row>
        <row r="3506">
          <cell r="D3506">
            <v>0</v>
          </cell>
        </row>
        <row r="3507">
          <cell r="D3507">
            <v>0</v>
          </cell>
        </row>
        <row r="3508">
          <cell r="D3508">
            <v>0</v>
          </cell>
        </row>
        <row r="3509">
          <cell r="D3509">
            <v>0</v>
          </cell>
        </row>
        <row r="3510">
          <cell r="D3510">
            <v>0</v>
          </cell>
        </row>
        <row r="3511">
          <cell r="D3511">
            <v>0</v>
          </cell>
        </row>
        <row r="3512">
          <cell r="D3512">
            <v>0</v>
          </cell>
        </row>
        <row r="3513">
          <cell r="D3513">
            <v>0</v>
          </cell>
        </row>
        <row r="3514">
          <cell r="D3514">
            <v>0</v>
          </cell>
        </row>
        <row r="3515">
          <cell r="D3515">
            <v>0</v>
          </cell>
        </row>
        <row r="3516">
          <cell r="D3516">
            <v>0</v>
          </cell>
        </row>
        <row r="3517">
          <cell r="D3517">
            <v>0</v>
          </cell>
        </row>
        <row r="3518">
          <cell r="D3518">
            <v>0</v>
          </cell>
        </row>
        <row r="3519">
          <cell r="D3519">
            <v>0</v>
          </cell>
        </row>
        <row r="3520">
          <cell r="D3520">
            <v>0</v>
          </cell>
        </row>
        <row r="3521">
          <cell r="D3521">
            <v>0</v>
          </cell>
        </row>
        <row r="3522">
          <cell r="D3522">
            <v>0</v>
          </cell>
        </row>
        <row r="3523">
          <cell r="D3523">
            <v>0</v>
          </cell>
        </row>
        <row r="3524">
          <cell r="D3524">
            <v>0</v>
          </cell>
        </row>
        <row r="3525">
          <cell r="D3525">
            <v>0</v>
          </cell>
        </row>
        <row r="3526">
          <cell r="D3526">
            <v>0</v>
          </cell>
        </row>
        <row r="3527">
          <cell r="D3527">
            <v>0</v>
          </cell>
        </row>
        <row r="3528">
          <cell r="D3528">
            <v>0</v>
          </cell>
        </row>
        <row r="3529">
          <cell r="D3529">
            <v>0</v>
          </cell>
        </row>
        <row r="3530">
          <cell r="D3530">
            <v>0</v>
          </cell>
        </row>
        <row r="3531">
          <cell r="D3531">
            <v>0</v>
          </cell>
        </row>
        <row r="3532">
          <cell r="D3532">
            <v>0</v>
          </cell>
        </row>
        <row r="3533">
          <cell r="D3533">
            <v>0</v>
          </cell>
        </row>
        <row r="3534">
          <cell r="D3534">
            <v>0</v>
          </cell>
        </row>
        <row r="3535">
          <cell r="D3535">
            <v>0</v>
          </cell>
        </row>
        <row r="3536">
          <cell r="D3536">
            <v>0</v>
          </cell>
        </row>
        <row r="3537">
          <cell r="D3537">
            <v>0</v>
          </cell>
        </row>
        <row r="3538">
          <cell r="D3538">
            <v>0</v>
          </cell>
        </row>
        <row r="3539">
          <cell r="D3539">
            <v>0</v>
          </cell>
        </row>
        <row r="3540">
          <cell r="D3540">
            <v>0</v>
          </cell>
        </row>
        <row r="3541">
          <cell r="D3541">
            <v>0</v>
          </cell>
        </row>
        <row r="3542">
          <cell r="D3542">
            <v>0</v>
          </cell>
        </row>
        <row r="3543">
          <cell r="D3543">
            <v>0</v>
          </cell>
        </row>
        <row r="3544">
          <cell r="D3544">
            <v>0</v>
          </cell>
        </row>
        <row r="3545">
          <cell r="D3545">
            <v>0</v>
          </cell>
        </row>
        <row r="3546">
          <cell r="D3546">
            <v>0</v>
          </cell>
        </row>
        <row r="3547">
          <cell r="D3547">
            <v>0</v>
          </cell>
        </row>
        <row r="3548">
          <cell r="D3548">
            <v>0</v>
          </cell>
        </row>
        <row r="3549">
          <cell r="D3549">
            <v>0</v>
          </cell>
        </row>
        <row r="3550">
          <cell r="D3550">
            <v>0</v>
          </cell>
        </row>
        <row r="3551">
          <cell r="D3551">
            <v>0</v>
          </cell>
        </row>
        <row r="3552">
          <cell r="D3552">
            <v>0</v>
          </cell>
        </row>
        <row r="3553">
          <cell r="D3553">
            <v>0</v>
          </cell>
        </row>
        <row r="3554">
          <cell r="D3554">
            <v>0</v>
          </cell>
        </row>
        <row r="3555">
          <cell r="D3555">
            <v>0</v>
          </cell>
        </row>
        <row r="3556">
          <cell r="D3556">
            <v>0</v>
          </cell>
        </row>
        <row r="3557">
          <cell r="D3557">
            <v>0</v>
          </cell>
        </row>
        <row r="3558">
          <cell r="D3558">
            <v>0</v>
          </cell>
        </row>
        <row r="3559">
          <cell r="D3559">
            <v>0</v>
          </cell>
        </row>
        <row r="3560">
          <cell r="D3560">
            <v>0</v>
          </cell>
        </row>
        <row r="3561">
          <cell r="D3561">
            <v>0</v>
          </cell>
        </row>
        <row r="3562">
          <cell r="D3562">
            <v>0</v>
          </cell>
        </row>
        <row r="3563">
          <cell r="D3563">
            <v>0</v>
          </cell>
        </row>
        <row r="3564">
          <cell r="D3564">
            <v>0</v>
          </cell>
        </row>
        <row r="3565">
          <cell r="D3565">
            <v>0</v>
          </cell>
        </row>
        <row r="3566">
          <cell r="D3566">
            <v>0</v>
          </cell>
        </row>
        <row r="3567">
          <cell r="D3567">
            <v>0</v>
          </cell>
        </row>
        <row r="3568">
          <cell r="D3568">
            <v>0</v>
          </cell>
        </row>
        <row r="3569">
          <cell r="D3569">
            <v>0</v>
          </cell>
        </row>
        <row r="3570">
          <cell r="D3570">
            <v>0</v>
          </cell>
        </row>
        <row r="3571">
          <cell r="D3571">
            <v>0</v>
          </cell>
        </row>
        <row r="3572">
          <cell r="D3572">
            <v>0</v>
          </cell>
        </row>
        <row r="3573">
          <cell r="D3573">
            <v>0</v>
          </cell>
        </row>
        <row r="3574">
          <cell r="D3574">
            <v>0</v>
          </cell>
        </row>
        <row r="3575">
          <cell r="D3575">
            <v>0</v>
          </cell>
        </row>
        <row r="3576">
          <cell r="D3576">
            <v>0</v>
          </cell>
        </row>
        <row r="3577">
          <cell r="D3577">
            <v>0</v>
          </cell>
        </row>
        <row r="3578">
          <cell r="D3578">
            <v>0</v>
          </cell>
        </row>
        <row r="3579">
          <cell r="D3579">
            <v>0</v>
          </cell>
        </row>
        <row r="3580">
          <cell r="D3580">
            <v>0</v>
          </cell>
        </row>
        <row r="3581">
          <cell r="D3581">
            <v>0</v>
          </cell>
        </row>
        <row r="3582">
          <cell r="D3582">
            <v>0</v>
          </cell>
        </row>
        <row r="3583">
          <cell r="D3583">
            <v>0</v>
          </cell>
        </row>
        <row r="3584">
          <cell r="D3584">
            <v>0</v>
          </cell>
        </row>
        <row r="3585">
          <cell r="D3585">
            <v>0</v>
          </cell>
        </row>
        <row r="3586">
          <cell r="D3586">
            <v>0</v>
          </cell>
        </row>
        <row r="3587">
          <cell r="D3587">
            <v>0</v>
          </cell>
        </row>
        <row r="3588">
          <cell r="D3588">
            <v>0</v>
          </cell>
        </row>
        <row r="3589">
          <cell r="D3589">
            <v>0</v>
          </cell>
        </row>
        <row r="3590">
          <cell r="D3590">
            <v>0</v>
          </cell>
        </row>
        <row r="3591">
          <cell r="D3591">
            <v>0</v>
          </cell>
        </row>
        <row r="3592">
          <cell r="D3592">
            <v>0</v>
          </cell>
        </row>
        <row r="3593">
          <cell r="D3593">
            <v>0</v>
          </cell>
        </row>
        <row r="3594">
          <cell r="D3594">
            <v>0</v>
          </cell>
        </row>
        <row r="3595">
          <cell r="D3595">
            <v>0</v>
          </cell>
        </row>
        <row r="3596">
          <cell r="D3596">
            <v>0</v>
          </cell>
        </row>
        <row r="3597">
          <cell r="D3597">
            <v>0</v>
          </cell>
        </row>
        <row r="3598">
          <cell r="D3598">
            <v>0</v>
          </cell>
        </row>
        <row r="3599">
          <cell r="D3599">
            <v>0</v>
          </cell>
        </row>
        <row r="3600">
          <cell r="D3600">
            <v>0</v>
          </cell>
        </row>
        <row r="3601">
          <cell r="D3601">
            <v>0</v>
          </cell>
        </row>
        <row r="3602">
          <cell r="D3602">
            <v>0</v>
          </cell>
        </row>
        <row r="3603">
          <cell r="D3603">
            <v>0</v>
          </cell>
        </row>
        <row r="3604">
          <cell r="D3604">
            <v>0</v>
          </cell>
        </row>
        <row r="3605">
          <cell r="D3605">
            <v>0</v>
          </cell>
        </row>
        <row r="3606">
          <cell r="D3606">
            <v>0</v>
          </cell>
        </row>
        <row r="3607">
          <cell r="D3607">
            <v>0</v>
          </cell>
        </row>
        <row r="3608">
          <cell r="D3608">
            <v>0</v>
          </cell>
        </row>
        <row r="3609">
          <cell r="D3609">
            <v>0</v>
          </cell>
        </row>
        <row r="3610">
          <cell r="D3610">
            <v>0</v>
          </cell>
        </row>
        <row r="3611">
          <cell r="D3611">
            <v>0</v>
          </cell>
        </row>
        <row r="3612">
          <cell r="D3612">
            <v>0</v>
          </cell>
        </row>
        <row r="3613">
          <cell r="D3613">
            <v>0</v>
          </cell>
        </row>
        <row r="3614">
          <cell r="D3614">
            <v>0</v>
          </cell>
        </row>
        <row r="3615">
          <cell r="D3615">
            <v>0</v>
          </cell>
        </row>
        <row r="3616">
          <cell r="D3616">
            <v>0</v>
          </cell>
        </row>
        <row r="3617">
          <cell r="D3617">
            <v>0</v>
          </cell>
        </row>
        <row r="3618">
          <cell r="D3618">
            <v>0</v>
          </cell>
        </row>
        <row r="3619">
          <cell r="D3619">
            <v>0</v>
          </cell>
        </row>
        <row r="3620">
          <cell r="D3620">
            <v>0</v>
          </cell>
        </row>
        <row r="3621">
          <cell r="D3621">
            <v>0</v>
          </cell>
        </row>
        <row r="3622">
          <cell r="D3622">
            <v>0</v>
          </cell>
        </row>
        <row r="3623">
          <cell r="D3623">
            <v>0</v>
          </cell>
        </row>
        <row r="3624">
          <cell r="D3624">
            <v>0</v>
          </cell>
        </row>
        <row r="3625">
          <cell r="D3625">
            <v>0</v>
          </cell>
        </row>
        <row r="3626">
          <cell r="D3626">
            <v>0</v>
          </cell>
        </row>
        <row r="3627">
          <cell r="D3627">
            <v>0</v>
          </cell>
        </row>
        <row r="3628">
          <cell r="D3628">
            <v>0</v>
          </cell>
        </row>
        <row r="3629">
          <cell r="D3629">
            <v>0</v>
          </cell>
        </row>
        <row r="3630">
          <cell r="D3630">
            <v>0</v>
          </cell>
        </row>
        <row r="3631">
          <cell r="D3631">
            <v>0</v>
          </cell>
        </row>
        <row r="3632">
          <cell r="D3632">
            <v>0</v>
          </cell>
        </row>
        <row r="3633">
          <cell r="D3633">
            <v>0</v>
          </cell>
        </row>
        <row r="3634">
          <cell r="D3634">
            <v>0</v>
          </cell>
        </row>
        <row r="3635">
          <cell r="D3635">
            <v>0</v>
          </cell>
        </row>
        <row r="3636">
          <cell r="D3636">
            <v>0</v>
          </cell>
        </row>
        <row r="3637">
          <cell r="D3637">
            <v>0</v>
          </cell>
        </row>
        <row r="3638">
          <cell r="D3638">
            <v>0</v>
          </cell>
        </row>
        <row r="3639">
          <cell r="D3639">
            <v>0</v>
          </cell>
        </row>
        <row r="3640">
          <cell r="D3640">
            <v>0</v>
          </cell>
        </row>
        <row r="3641">
          <cell r="D3641">
            <v>0</v>
          </cell>
        </row>
        <row r="3642">
          <cell r="D3642">
            <v>0</v>
          </cell>
        </row>
        <row r="3643">
          <cell r="D3643">
            <v>0</v>
          </cell>
        </row>
        <row r="3644">
          <cell r="D3644">
            <v>0</v>
          </cell>
        </row>
        <row r="3645">
          <cell r="D3645">
            <v>0</v>
          </cell>
        </row>
        <row r="3646">
          <cell r="D3646">
            <v>0</v>
          </cell>
        </row>
        <row r="3647">
          <cell r="D3647">
            <v>0</v>
          </cell>
        </row>
        <row r="3648">
          <cell r="D3648">
            <v>0</v>
          </cell>
        </row>
        <row r="3649">
          <cell r="D3649">
            <v>0</v>
          </cell>
        </row>
        <row r="3650">
          <cell r="D3650">
            <v>0</v>
          </cell>
        </row>
        <row r="3651">
          <cell r="D3651">
            <v>0</v>
          </cell>
        </row>
        <row r="3652">
          <cell r="D3652">
            <v>0</v>
          </cell>
        </row>
        <row r="3653">
          <cell r="D3653">
            <v>0</v>
          </cell>
        </row>
        <row r="3654">
          <cell r="D3654">
            <v>0</v>
          </cell>
        </row>
        <row r="3655">
          <cell r="D3655">
            <v>0</v>
          </cell>
        </row>
        <row r="3656">
          <cell r="D3656">
            <v>0</v>
          </cell>
        </row>
        <row r="3657">
          <cell r="D3657">
            <v>0</v>
          </cell>
        </row>
        <row r="3658">
          <cell r="D3658">
            <v>0</v>
          </cell>
        </row>
        <row r="3659">
          <cell r="D3659">
            <v>0</v>
          </cell>
        </row>
        <row r="3660">
          <cell r="D3660">
            <v>0</v>
          </cell>
        </row>
        <row r="3661">
          <cell r="D3661">
            <v>0</v>
          </cell>
        </row>
        <row r="3662">
          <cell r="D3662">
            <v>0</v>
          </cell>
        </row>
        <row r="3663">
          <cell r="D3663">
            <v>0</v>
          </cell>
        </row>
        <row r="3664">
          <cell r="D3664">
            <v>0</v>
          </cell>
        </row>
        <row r="3665">
          <cell r="D3665">
            <v>0</v>
          </cell>
        </row>
        <row r="3666">
          <cell r="D3666">
            <v>0</v>
          </cell>
        </row>
        <row r="3667">
          <cell r="D3667">
            <v>0</v>
          </cell>
        </row>
        <row r="3668">
          <cell r="D3668">
            <v>0</v>
          </cell>
        </row>
        <row r="3669">
          <cell r="D3669">
            <v>0</v>
          </cell>
        </row>
        <row r="3670">
          <cell r="D3670">
            <v>0</v>
          </cell>
        </row>
        <row r="3671">
          <cell r="D3671">
            <v>0</v>
          </cell>
        </row>
        <row r="3672">
          <cell r="D3672">
            <v>0</v>
          </cell>
        </row>
        <row r="3673">
          <cell r="D3673">
            <v>0</v>
          </cell>
        </row>
        <row r="3674">
          <cell r="D3674">
            <v>0</v>
          </cell>
        </row>
        <row r="3675">
          <cell r="D3675">
            <v>0</v>
          </cell>
        </row>
        <row r="3676">
          <cell r="D3676">
            <v>0</v>
          </cell>
        </row>
        <row r="3677">
          <cell r="D3677">
            <v>0</v>
          </cell>
        </row>
        <row r="3678">
          <cell r="D3678">
            <v>0</v>
          </cell>
        </row>
        <row r="3679">
          <cell r="D3679">
            <v>0</v>
          </cell>
        </row>
        <row r="3680">
          <cell r="D3680">
            <v>0</v>
          </cell>
        </row>
        <row r="3681">
          <cell r="D3681">
            <v>0</v>
          </cell>
        </row>
        <row r="3682">
          <cell r="D3682">
            <v>0</v>
          </cell>
        </row>
        <row r="3683">
          <cell r="D3683">
            <v>0</v>
          </cell>
        </row>
        <row r="3684">
          <cell r="D3684">
            <v>0</v>
          </cell>
        </row>
        <row r="3685">
          <cell r="D3685">
            <v>0</v>
          </cell>
        </row>
        <row r="3686">
          <cell r="D3686">
            <v>0</v>
          </cell>
        </row>
        <row r="3687">
          <cell r="D3687">
            <v>0</v>
          </cell>
        </row>
        <row r="3688">
          <cell r="D3688">
            <v>0</v>
          </cell>
        </row>
        <row r="3689">
          <cell r="D3689">
            <v>0</v>
          </cell>
        </row>
        <row r="3690">
          <cell r="D3690">
            <v>0</v>
          </cell>
        </row>
        <row r="3691">
          <cell r="D3691">
            <v>0</v>
          </cell>
        </row>
        <row r="3692">
          <cell r="D3692">
            <v>0</v>
          </cell>
        </row>
        <row r="3693">
          <cell r="D3693">
            <v>0</v>
          </cell>
        </row>
        <row r="3694">
          <cell r="D3694">
            <v>0</v>
          </cell>
        </row>
        <row r="3695">
          <cell r="D3695">
            <v>0</v>
          </cell>
        </row>
        <row r="3696">
          <cell r="D3696">
            <v>0</v>
          </cell>
        </row>
        <row r="3697">
          <cell r="D3697">
            <v>0</v>
          </cell>
        </row>
        <row r="3698">
          <cell r="D3698">
            <v>0</v>
          </cell>
        </row>
        <row r="3699">
          <cell r="D3699">
            <v>0</v>
          </cell>
        </row>
        <row r="3700">
          <cell r="D3700">
            <v>0</v>
          </cell>
        </row>
        <row r="3701">
          <cell r="D3701">
            <v>0</v>
          </cell>
        </row>
        <row r="3702">
          <cell r="D3702">
            <v>0</v>
          </cell>
        </row>
        <row r="3703">
          <cell r="D3703">
            <v>0</v>
          </cell>
        </row>
        <row r="3704">
          <cell r="D3704">
            <v>0</v>
          </cell>
        </row>
        <row r="3705">
          <cell r="D3705">
            <v>0</v>
          </cell>
        </row>
        <row r="3706">
          <cell r="D3706">
            <v>0</v>
          </cell>
        </row>
        <row r="3707">
          <cell r="D3707">
            <v>0</v>
          </cell>
        </row>
        <row r="3708">
          <cell r="D3708">
            <v>0</v>
          </cell>
        </row>
        <row r="3709">
          <cell r="D3709">
            <v>0</v>
          </cell>
        </row>
        <row r="3710">
          <cell r="D3710">
            <v>0</v>
          </cell>
        </row>
        <row r="3711">
          <cell r="D3711">
            <v>0</v>
          </cell>
        </row>
        <row r="3712">
          <cell r="D3712">
            <v>0</v>
          </cell>
        </row>
        <row r="3713">
          <cell r="D3713">
            <v>0</v>
          </cell>
        </row>
        <row r="3714">
          <cell r="D3714">
            <v>0</v>
          </cell>
        </row>
        <row r="3715">
          <cell r="D3715">
            <v>0</v>
          </cell>
        </row>
        <row r="3716">
          <cell r="D3716">
            <v>0</v>
          </cell>
        </row>
        <row r="3717">
          <cell r="D3717">
            <v>0</v>
          </cell>
        </row>
        <row r="3718">
          <cell r="D3718">
            <v>0</v>
          </cell>
        </row>
        <row r="3719">
          <cell r="D3719">
            <v>0</v>
          </cell>
        </row>
        <row r="3720">
          <cell r="D3720">
            <v>0</v>
          </cell>
        </row>
        <row r="3721">
          <cell r="D3721">
            <v>0</v>
          </cell>
        </row>
        <row r="3722">
          <cell r="D3722">
            <v>0</v>
          </cell>
        </row>
        <row r="3723">
          <cell r="D3723">
            <v>0</v>
          </cell>
        </row>
        <row r="3724">
          <cell r="D3724">
            <v>0</v>
          </cell>
        </row>
        <row r="3725">
          <cell r="D3725">
            <v>0</v>
          </cell>
        </row>
        <row r="3726">
          <cell r="D3726">
            <v>0</v>
          </cell>
        </row>
        <row r="3727">
          <cell r="D3727">
            <v>0</v>
          </cell>
        </row>
        <row r="3728">
          <cell r="D3728">
            <v>0</v>
          </cell>
        </row>
        <row r="3729">
          <cell r="D3729">
            <v>0</v>
          </cell>
        </row>
        <row r="3730">
          <cell r="D3730">
            <v>0</v>
          </cell>
        </row>
        <row r="3731">
          <cell r="D3731">
            <v>0</v>
          </cell>
        </row>
        <row r="3732">
          <cell r="D3732">
            <v>0</v>
          </cell>
        </row>
        <row r="3733">
          <cell r="D3733">
            <v>0</v>
          </cell>
        </row>
        <row r="3734">
          <cell r="D3734">
            <v>0</v>
          </cell>
        </row>
        <row r="3735">
          <cell r="D3735">
            <v>0</v>
          </cell>
        </row>
        <row r="3736">
          <cell r="D3736">
            <v>0</v>
          </cell>
        </row>
        <row r="3737">
          <cell r="D3737">
            <v>0</v>
          </cell>
        </row>
        <row r="3738">
          <cell r="D3738">
            <v>0</v>
          </cell>
        </row>
        <row r="3739">
          <cell r="D3739">
            <v>0</v>
          </cell>
        </row>
        <row r="3740">
          <cell r="D3740">
            <v>0</v>
          </cell>
        </row>
        <row r="3741">
          <cell r="D3741">
            <v>0</v>
          </cell>
        </row>
        <row r="3742">
          <cell r="D3742">
            <v>0</v>
          </cell>
        </row>
        <row r="3743">
          <cell r="D3743">
            <v>0</v>
          </cell>
        </row>
        <row r="3744">
          <cell r="D3744">
            <v>0</v>
          </cell>
        </row>
        <row r="3745">
          <cell r="D3745">
            <v>0</v>
          </cell>
        </row>
        <row r="3746">
          <cell r="D3746">
            <v>0</v>
          </cell>
        </row>
        <row r="3747">
          <cell r="D3747">
            <v>0</v>
          </cell>
        </row>
        <row r="3748">
          <cell r="D3748">
            <v>0</v>
          </cell>
        </row>
        <row r="3749">
          <cell r="D3749">
            <v>0</v>
          </cell>
        </row>
        <row r="3750">
          <cell r="D3750">
            <v>0</v>
          </cell>
        </row>
        <row r="3751">
          <cell r="D3751">
            <v>0</v>
          </cell>
        </row>
        <row r="3752">
          <cell r="D3752">
            <v>0</v>
          </cell>
        </row>
        <row r="3753">
          <cell r="D3753">
            <v>0</v>
          </cell>
        </row>
        <row r="3754">
          <cell r="D3754">
            <v>0</v>
          </cell>
        </row>
        <row r="3755">
          <cell r="D3755">
            <v>0</v>
          </cell>
        </row>
        <row r="3756">
          <cell r="D3756">
            <v>0</v>
          </cell>
        </row>
        <row r="3757">
          <cell r="D3757">
            <v>0</v>
          </cell>
        </row>
        <row r="3758">
          <cell r="D3758">
            <v>0</v>
          </cell>
        </row>
        <row r="3759">
          <cell r="D3759">
            <v>0</v>
          </cell>
        </row>
        <row r="3760">
          <cell r="D3760">
            <v>0</v>
          </cell>
        </row>
        <row r="3761">
          <cell r="D3761">
            <v>0</v>
          </cell>
        </row>
        <row r="3762">
          <cell r="D3762">
            <v>0</v>
          </cell>
        </row>
        <row r="3763">
          <cell r="D3763">
            <v>0</v>
          </cell>
        </row>
        <row r="3764">
          <cell r="D3764">
            <v>0</v>
          </cell>
        </row>
        <row r="3765">
          <cell r="D3765">
            <v>0</v>
          </cell>
        </row>
        <row r="3766">
          <cell r="D3766">
            <v>0</v>
          </cell>
        </row>
        <row r="3767">
          <cell r="D3767">
            <v>0</v>
          </cell>
        </row>
        <row r="3768">
          <cell r="D3768">
            <v>0</v>
          </cell>
        </row>
        <row r="3769">
          <cell r="D3769">
            <v>0</v>
          </cell>
        </row>
        <row r="3770">
          <cell r="D3770">
            <v>0</v>
          </cell>
        </row>
        <row r="3771">
          <cell r="D3771">
            <v>0</v>
          </cell>
        </row>
        <row r="3772">
          <cell r="D3772">
            <v>0</v>
          </cell>
        </row>
        <row r="3773">
          <cell r="D3773">
            <v>0</v>
          </cell>
        </row>
        <row r="3774">
          <cell r="D3774">
            <v>0</v>
          </cell>
        </row>
        <row r="3775">
          <cell r="D3775">
            <v>0</v>
          </cell>
        </row>
        <row r="3776">
          <cell r="D3776">
            <v>0</v>
          </cell>
        </row>
        <row r="3777">
          <cell r="D3777">
            <v>0</v>
          </cell>
        </row>
        <row r="3778">
          <cell r="D3778">
            <v>0</v>
          </cell>
        </row>
        <row r="3779">
          <cell r="D3779">
            <v>0</v>
          </cell>
        </row>
        <row r="3780">
          <cell r="D3780">
            <v>0</v>
          </cell>
        </row>
        <row r="3781">
          <cell r="D3781">
            <v>0</v>
          </cell>
        </row>
        <row r="3782">
          <cell r="D3782">
            <v>0</v>
          </cell>
        </row>
        <row r="3783">
          <cell r="D3783">
            <v>0</v>
          </cell>
        </row>
        <row r="3784">
          <cell r="D3784">
            <v>0</v>
          </cell>
        </row>
        <row r="3785">
          <cell r="D3785">
            <v>0</v>
          </cell>
        </row>
        <row r="3786">
          <cell r="D3786">
            <v>0</v>
          </cell>
        </row>
        <row r="3787">
          <cell r="D3787">
            <v>0</v>
          </cell>
        </row>
        <row r="3788">
          <cell r="D3788">
            <v>0</v>
          </cell>
        </row>
        <row r="3789">
          <cell r="D3789">
            <v>0</v>
          </cell>
        </row>
        <row r="3790">
          <cell r="D3790">
            <v>0</v>
          </cell>
        </row>
        <row r="3791">
          <cell r="D3791">
            <v>0</v>
          </cell>
        </row>
        <row r="3792">
          <cell r="D3792">
            <v>0</v>
          </cell>
        </row>
        <row r="3793">
          <cell r="D3793">
            <v>0</v>
          </cell>
        </row>
        <row r="3794">
          <cell r="D3794">
            <v>0</v>
          </cell>
        </row>
        <row r="3795">
          <cell r="D3795">
            <v>0</v>
          </cell>
        </row>
        <row r="3796">
          <cell r="D3796">
            <v>0</v>
          </cell>
        </row>
        <row r="3797">
          <cell r="D3797">
            <v>0</v>
          </cell>
        </row>
        <row r="3798">
          <cell r="D3798">
            <v>0</v>
          </cell>
        </row>
        <row r="3799">
          <cell r="D3799">
            <v>0</v>
          </cell>
        </row>
        <row r="3800">
          <cell r="D3800">
            <v>0</v>
          </cell>
        </row>
        <row r="3801">
          <cell r="D3801">
            <v>0</v>
          </cell>
        </row>
        <row r="3802">
          <cell r="D3802">
            <v>0</v>
          </cell>
        </row>
        <row r="3803">
          <cell r="D3803">
            <v>0</v>
          </cell>
        </row>
        <row r="3804">
          <cell r="D3804">
            <v>0</v>
          </cell>
        </row>
        <row r="3805">
          <cell r="D3805">
            <v>0</v>
          </cell>
        </row>
        <row r="3806">
          <cell r="D3806">
            <v>0</v>
          </cell>
        </row>
        <row r="3807">
          <cell r="D3807">
            <v>0</v>
          </cell>
        </row>
        <row r="3808">
          <cell r="D3808">
            <v>0</v>
          </cell>
        </row>
        <row r="3809">
          <cell r="D3809">
            <v>0</v>
          </cell>
        </row>
        <row r="3810">
          <cell r="D3810">
            <v>0</v>
          </cell>
        </row>
        <row r="3811">
          <cell r="D3811">
            <v>0</v>
          </cell>
        </row>
        <row r="3812">
          <cell r="D3812">
            <v>0</v>
          </cell>
        </row>
        <row r="3813">
          <cell r="D3813">
            <v>0</v>
          </cell>
        </row>
        <row r="3814">
          <cell r="D3814">
            <v>0</v>
          </cell>
        </row>
        <row r="3815">
          <cell r="D3815">
            <v>0</v>
          </cell>
        </row>
        <row r="3816">
          <cell r="D3816">
            <v>0</v>
          </cell>
        </row>
        <row r="3817">
          <cell r="D3817">
            <v>0</v>
          </cell>
        </row>
        <row r="3818">
          <cell r="D3818">
            <v>0</v>
          </cell>
        </row>
        <row r="3819">
          <cell r="D3819">
            <v>0</v>
          </cell>
        </row>
        <row r="3820">
          <cell r="D3820">
            <v>0</v>
          </cell>
        </row>
        <row r="3821">
          <cell r="D3821">
            <v>0</v>
          </cell>
        </row>
        <row r="3822">
          <cell r="D3822">
            <v>0</v>
          </cell>
        </row>
        <row r="3823">
          <cell r="D3823">
            <v>0</v>
          </cell>
        </row>
        <row r="3824">
          <cell r="D3824">
            <v>0</v>
          </cell>
        </row>
        <row r="3825">
          <cell r="D3825">
            <v>0</v>
          </cell>
        </row>
        <row r="3826">
          <cell r="D3826">
            <v>0</v>
          </cell>
        </row>
        <row r="3827">
          <cell r="D3827">
            <v>0</v>
          </cell>
        </row>
        <row r="3828">
          <cell r="D3828">
            <v>0</v>
          </cell>
        </row>
        <row r="3829">
          <cell r="D3829">
            <v>0</v>
          </cell>
        </row>
        <row r="3830">
          <cell r="D3830">
            <v>0</v>
          </cell>
        </row>
        <row r="3831">
          <cell r="D3831">
            <v>0</v>
          </cell>
        </row>
        <row r="3832">
          <cell r="D3832">
            <v>0</v>
          </cell>
        </row>
        <row r="3833">
          <cell r="D3833">
            <v>0</v>
          </cell>
        </row>
        <row r="3834">
          <cell r="D3834">
            <v>0</v>
          </cell>
        </row>
        <row r="3835">
          <cell r="D3835">
            <v>0</v>
          </cell>
        </row>
        <row r="3836">
          <cell r="D3836">
            <v>0</v>
          </cell>
        </row>
        <row r="3837">
          <cell r="D3837">
            <v>0</v>
          </cell>
        </row>
        <row r="3838">
          <cell r="D3838">
            <v>0</v>
          </cell>
        </row>
        <row r="3839">
          <cell r="D3839">
            <v>0</v>
          </cell>
        </row>
        <row r="3840">
          <cell r="D3840">
            <v>0</v>
          </cell>
        </row>
        <row r="3841">
          <cell r="D3841">
            <v>0</v>
          </cell>
        </row>
        <row r="3842">
          <cell r="D3842">
            <v>0</v>
          </cell>
        </row>
        <row r="3843">
          <cell r="D3843">
            <v>0</v>
          </cell>
        </row>
        <row r="3844">
          <cell r="D3844">
            <v>0</v>
          </cell>
        </row>
        <row r="3845">
          <cell r="D3845">
            <v>0</v>
          </cell>
        </row>
        <row r="3846">
          <cell r="D3846">
            <v>0</v>
          </cell>
        </row>
        <row r="3847">
          <cell r="D3847">
            <v>0</v>
          </cell>
        </row>
        <row r="3848">
          <cell r="D3848">
            <v>0</v>
          </cell>
        </row>
        <row r="3849">
          <cell r="D3849">
            <v>0</v>
          </cell>
        </row>
        <row r="3850">
          <cell r="D3850">
            <v>0</v>
          </cell>
        </row>
        <row r="3851">
          <cell r="D3851">
            <v>0</v>
          </cell>
        </row>
        <row r="3852">
          <cell r="D3852">
            <v>0</v>
          </cell>
        </row>
        <row r="3853">
          <cell r="D3853">
            <v>0</v>
          </cell>
        </row>
        <row r="3854">
          <cell r="D3854">
            <v>0</v>
          </cell>
        </row>
        <row r="3855">
          <cell r="D3855">
            <v>0</v>
          </cell>
        </row>
        <row r="3856">
          <cell r="D3856">
            <v>0</v>
          </cell>
        </row>
        <row r="3857">
          <cell r="D3857">
            <v>0</v>
          </cell>
        </row>
        <row r="3858">
          <cell r="D3858">
            <v>0</v>
          </cell>
        </row>
        <row r="3859">
          <cell r="D3859">
            <v>0</v>
          </cell>
        </row>
        <row r="3860">
          <cell r="D3860">
            <v>0</v>
          </cell>
        </row>
        <row r="3861">
          <cell r="D3861">
            <v>0</v>
          </cell>
        </row>
        <row r="3862">
          <cell r="D3862">
            <v>0</v>
          </cell>
        </row>
        <row r="3863">
          <cell r="D3863">
            <v>0</v>
          </cell>
        </row>
        <row r="3864">
          <cell r="D3864">
            <v>0</v>
          </cell>
        </row>
        <row r="3865">
          <cell r="D3865">
            <v>0</v>
          </cell>
        </row>
        <row r="3866">
          <cell r="D3866">
            <v>0</v>
          </cell>
        </row>
        <row r="3867">
          <cell r="D3867">
            <v>0</v>
          </cell>
        </row>
        <row r="3868">
          <cell r="D3868">
            <v>0</v>
          </cell>
        </row>
        <row r="3869">
          <cell r="D3869">
            <v>0</v>
          </cell>
        </row>
        <row r="3870">
          <cell r="D3870">
            <v>0</v>
          </cell>
        </row>
        <row r="3871">
          <cell r="D3871">
            <v>0</v>
          </cell>
        </row>
        <row r="3872">
          <cell r="D3872">
            <v>0</v>
          </cell>
        </row>
        <row r="3873">
          <cell r="D3873">
            <v>0</v>
          </cell>
        </row>
        <row r="3874">
          <cell r="D3874">
            <v>0</v>
          </cell>
        </row>
        <row r="3875">
          <cell r="D3875">
            <v>0</v>
          </cell>
        </row>
        <row r="3876">
          <cell r="D3876">
            <v>0</v>
          </cell>
        </row>
        <row r="3877">
          <cell r="D3877">
            <v>0</v>
          </cell>
        </row>
        <row r="3878">
          <cell r="D3878">
            <v>0</v>
          </cell>
        </row>
        <row r="3879">
          <cell r="D3879">
            <v>0</v>
          </cell>
        </row>
        <row r="3880">
          <cell r="D3880">
            <v>0</v>
          </cell>
        </row>
        <row r="3881">
          <cell r="D3881">
            <v>0</v>
          </cell>
        </row>
        <row r="3882">
          <cell r="D3882">
            <v>0</v>
          </cell>
        </row>
        <row r="3883">
          <cell r="D3883">
            <v>0</v>
          </cell>
        </row>
        <row r="3884">
          <cell r="D3884">
            <v>0</v>
          </cell>
        </row>
        <row r="3885">
          <cell r="D3885">
            <v>0</v>
          </cell>
        </row>
        <row r="3886">
          <cell r="D3886">
            <v>0</v>
          </cell>
        </row>
        <row r="3887">
          <cell r="D3887">
            <v>0</v>
          </cell>
        </row>
        <row r="3888">
          <cell r="D3888">
            <v>0</v>
          </cell>
        </row>
        <row r="3889">
          <cell r="D3889">
            <v>0</v>
          </cell>
        </row>
        <row r="3890">
          <cell r="D3890">
            <v>0</v>
          </cell>
        </row>
        <row r="3891">
          <cell r="D3891">
            <v>0</v>
          </cell>
        </row>
        <row r="3892">
          <cell r="D3892">
            <v>0</v>
          </cell>
        </row>
        <row r="3893">
          <cell r="D3893">
            <v>0</v>
          </cell>
        </row>
        <row r="3894">
          <cell r="D3894">
            <v>0</v>
          </cell>
        </row>
        <row r="3895">
          <cell r="D3895">
            <v>0</v>
          </cell>
        </row>
        <row r="3896">
          <cell r="D3896">
            <v>0</v>
          </cell>
        </row>
        <row r="3897">
          <cell r="D3897">
            <v>0</v>
          </cell>
        </row>
        <row r="3898">
          <cell r="D3898">
            <v>0</v>
          </cell>
        </row>
        <row r="3899">
          <cell r="D3899">
            <v>0</v>
          </cell>
        </row>
        <row r="3900">
          <cell r="D3900">
            <v>0</v>
          </cell>
        </row>
        <row r="3901">
          <cell r="D3901">
            <v>0</v>
          </cell>
        </row>
        <row r="3902">
          <cell r="D3902">
            <v>0</v>
          </cell>
        </row>
        <row r="3903">
          <cell r="D3903">
            <v>0</v>
          </cell>
        </row>
        <row r="3904">
          <cell r="D3904">
            <v>0</v>
          </cell>
        </row>
        <row r="3905">
          <cell r="D3905">
            <v>0</v>
          </cell>
        </row>
        <row r="3906">
          <cell r="D3906">
            <v>0</v>
          </cell>
        </row>
        <row r="3907">
          <cell r="D3907">
            <v>0</v>
          </cell>
        </row>
        <row r="3908">
          <cell r="D3908">
            <v>0</v>
          </cell>
        </row>
        <row r="3909">
          <cell r="D3909">
            <v>0</v>
          </cell>
        </row>
        <row r="3910">
          <cell r="D3910">
            <v>0</v>
          </cell>
        </row>
        <row r="3911">
          <cell r="D3911">
            <v>0</v>
          </cell>
        </row>
        <row r="3912">
          <cell r="D3912">
            <v>0</v>
          </cell>
        </row>
        <row r="3913">
          <cell r="D3913">
            <v>0</v>
          </cell>
        </row>
        <row r="3914">
          <cell r="D3914">
            <v>0</v>
          </cell>
        </row>
        <row r="3915">
          <cell r="D3915">
            <v>0</v>
          </cell>
        </row>
        <row r="3916">
          <cell r="D3916">
            <v>0</v>
          </cell>
        </row>
        <row r="3917">
          <cell r="D3917">
            <v>0</v>
          </cell>
        </row>
        <row r="3918">
          <cell r="D3918">
            <v>0</v>
          </cell>
        </row>
        <row r="3919">
          <cell r="D3919">
            <v>0</v>
          </cell>
        </row>
        <row r="3920">
          <cell r="D3920">
            <v>0</v>
          </cell>
        </row>
        <row r="3921">
          <cell r="D3921">
            <v>0</v>
          </cell>
        </row>
        <row r="3922">
          <cell r="D3922">
            <v>0</v>
          </cell>
        </row>
        <row r="3923">
          <cell r="D3923">
            <v>0</v>
          </cell>
        </row>
        <row r="3924">
          <cell r="D3924">
            <v>0</v>
          </cell>
        </row>
        <row r="3925">
          <cell r="D3925">
            <v>0</v>
          </cell>
        </row>
        <row r="3926">
          <cell r="D3926">
            <v>0</v>
          </cell>
        </row>
        <row r="3927">
          <cell r="D3927">
            <v>0</v>
          </cell>
        </row>
        <row r="3928">
          <cell r="D3928">
            <v>0</v>
          </cell>
        </row>
        <row r="3929">
          <cell r="D3929">
            <v>0</v>
          </cell>
        </row>
        <row r="3930">
          <cell r="D3930">
            <v>0</v>
          </cell>
        </row>
        <row r="3931">
          <cell r="D3931">
            <v>0</v>
          </cell>
        </row>
        <row r="3932">
          <cell r="D3932">
            <v>0</v>
          </cell>
        </row>
        <row r="3933">
          <cell r="D3933">
            <v>0</v>
          </cell>
        </row>
        <row r="3934">
          <cell r="D3934">
            <v>0</v>
          </cell>
        </row>
        <row r="3935">
          <cell r="D3935">
            <v>0</v>
          </cell>
        </row>
        <row r="3936">
          <cell r="D3936">
            <v>0</v>
          </cell>
        </row>
        <row r="3937">
          <cell r="D3937">
            <v>0</v>
          </cell>
        </row>
        <row r="3938">
          <cell r="D3938">
            <v>0</v>
          </cell>
        </row>
        <row r="3939">
          <cell r="D3939">
            <v>0</v>
          </cell>
        </row>
        <row r="3940">
          <cell r="D3940">
            <v>0</v>
          </cell>
        </row>
        <row r="3941">
          <cell r="D3941">
            <v>0</v>
          </cell>
        </row>
        <row r="3942">
          <cell r="D3942">
            <v>0</v>
          </cell>
        </row>
        <row r="3943">
          <cell r="D3943">
            <v>0</v>
          </cell>
        </row>
        <row r="3944">
          <cell r="D3944">
            <v>0</v>
          </cell>
        </row>
        <row r="3945">
          <cell r="D3945">
            <v>0</v>
          </cell>
        </row>
        <row r="3946">
          <cell r="D3946">
            <v>0</v>
          </cell>
        </row>
        <row r="3947">
          <cell r="D3947">
            <v>0</v>
          </cell>
        </row>
        <row r="3948">
          <cell r="D3948">
            <v>0</v>
          </cell>
        </row>
        <row r="3949">
          <cell r="D3949">
            <v>0</v>
          </cell>
        </row>
        <row r="3950">
          <cell r="D3950">
            <v>0</v>
          </cell>
        </row>
        <row r="3951">
          <cell r="D3951">
            <v>0</v>
          </cell>
        </row>
        <row r="3952">
          <cell r="D3952">
            <v>0</v>
          </cell>
        </row>
        <row r="3953">
          <cell r="D3953">
            <v>0</v>
          </cell>
        </row>
        <row r="3954">
          <cell r="D3954">
            <v>0</v>
          </cell>
        </row>
        <row r="3955">
          <cell r="D3955">
            <v>0</v>
          </cell>
        </row>
        <row r="3956">
          <cell r="D3956">
            <v>0</v>
          </cell>
        </row>
        <row r="3957">
          <cell r="D3957">
            <v>0</v>
          </cell>
        </row>
        <row r="3958">
          <cell r="D3958">
            <v>0</v>
          </cell>
        </row>
        <row r="3959">
          <cell r="D3959">
            <v>0</v>
          </cell>
        </row>
        <row r="3960">
          <cell r="D3960">
            <v>0</v>
          </cell>
        </row>
        <row r="3961">
          <cell r="D3961">
            <v>0</v>
          </cell>
        </row>
        <row r="3962">
          <cell r="D3962">
            <v>0</v>
          </cell>
        </row>
        <row r="3963">
          <cell r="D3963">
            <v>0</v>
          </cell>
        </row>
        <row r="3964">
          <cell r="D3964">
            <v>0</v>
          </cell>
        </row>
        <row r="3965">
          <cell r="D3965">
            <v>0</v>
          </cell>
        </row>
        <row r="3966">
          <cell r="D3966">
            <v>0</v>
          </cell>
        </row>
        <row r="3967">
          <cell r="D3967">
            <v>0</v>
          </cell>
        </row>
        <row r="3968">
          <cell r="D3968">
            <v>0</v>
          </cell>
        </row>
        <row r="3969">
          <cell r="D3969">
            <v>0</v>
          </cell>
        </row>
        <row r="3970">
          <cell r="D3970">
            <v>0</v>
          </cell>
        </row>
        <row r="3971">
          <cell r="D3971">
            <v>0</v>
          </cell>
        </row>
        <row r="3972">
          <cell r="D3972">
            <v>0</v>
          </cell>
        </row>
        <row r="3973">
          <cell r="D3973">
            <v>0</v>
          </cell>
        </row>
        <row r="3974">
          <cell r="D3974">
            <v>0</v>
          </cell>
        </row>
        <row r="3975">
          <cell r="D3975">
            <v>0</v>
          </cell>
        </row>
        <row r="3976">
          <cell r="D3976">
            <v>0</v>
          </cell>
        </row>
        <row r="3977">
          <cell r="D3977">
            <v>0</v>
          </cell>
        </row>
        <row r="3978">
          <cell r="D3978">
            <v>0</v>
          </cell>
        </row>
        <row r="3979">
          <cell r="D3979">
            <v>0</v>
          </cell>
        </row>
        <row r="3980">
          <cell r="D3980">
            <v>0</v>
          </cell>
        </row>
        <row r="3981">
          <cell r="D3981">
            <v>0</v>
          </cell>
        </row>
        <row r="3982">
          <cell r="D3982">
            <v>0</v>
          </cell>
        </row>
        <row r="3983">
          <cell r="D3983">
            <v>0</v>
          </cell>
        </row>
        <row r="3984">
          <cell r="D3984">
            <v>0</v>
          </cell>
        </row>
        <row r="3985">
          <cell r="D3985">
            <v>0</v>
          </cell>
        </row>
        <row r="3986">
          <cell r="D3986">
            <v>0</v>
          </cell>
        </row>
        <row r="3987">
          <cell r="D3987">
            <v>0</v>
          </cell>
        </row>
        <row r="3988">
          <cell r="D3988">
            <v>0</v>
          </cell>
        </row>
        <row r="3989">
          <cell r="D3989">
            <v>0</v>
          </cell>
        </row>
        <row r="3990">
          <cell r="D3990">
            <v>0</v>
          </cell>
        </row>
        <row r="3991">
          <cell r="D3991">
            <v>0</v>
          </cell>
        </row>
        <row r="3992">
          <cell r="D3992">
            <v>0</v>
          </cell>
        </row>
        <row r="3993">
          <cell r="D3993">
            <v>0</v>
          </cell>
        </row>
        <row r="3994">
          <cell r="D3994">
            <v>0</v>
          </cell>
        </row>
        <row r="3995">
          <cell r="D3995">
            <v>0</v>
          </cell>
        </row>
        <row r="3996">
          <cell r="D3996">
            <v>0</v>
          </cell>
        </row>
      </sheetData>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1 "/>
      <sheetName val="A 2.1 PY"/>
      <sheetName val="A 2.1 CY"/>
      <sheetName val="A 2.1 EY"/>
      <sheetName val="A 2.2"/>
      <sheetName val="A 2.3"/>
      <sheetName val="Power Pur 3.1 (PY)"/>
      <sheetName val="Power Pur 3.1 (CY)"/>
      <sheetName val="Power Pur 3.1 (EY)"/>
      <sheetName val="A 3.2"/>
      <sheetName val="A 3.3 PY"/>
      <sheetName val="A 3.3 CY"/>
      <sheetName val="A 3.3 EY"/>
      <sheetName val="A 3.4"/>
      <sheetName val="A 3.5"/>
      <sheetName val="A 3.6 (PY)"/>
      <sheetName val="A 3.6 (CY)"/>
      <sheetName val="A 3.6 (EY)"/>
      <sheetName val="A 3.7"/>
      <sheetName val="A 3.8"/>
      <sheetName val="A 3.9"/>
      <sheetName val="A 3.10 "/>
      <sheetName val="A-5.1(PY)"/>
      <sheetName val="A-5.1(CY) "/>
      <sheetName val="A-5.1(EY)"/>
      <sheetName val="A-5.2(PY)"/>
      <sheetName val="A-5.2(CY)"/>
      <sheetName val="A-5.2(EY)"/>
      <sheetName val="A -5.3"/>
      <sheetName val="form 6.1 (PY) Gen"/>
      <sheetName val="form 6.1(PY)T&amp;D "/>
      <sheetName val="form 6.1 (CY) Gen"/>
      <sheetName val="form 6.1(CY) T&amp;D"/>
      <sheetName val="form 6.1 (EY) Gen "/>
      <sheetName val="form 6.1(EY) T&amp;D"/>
      <sheetName val="A 7.1"/>
      <sheetName val="A 7.2"/>
      <sheetName val="A 7.3"/>
      <sheetName val="A 7.4"/>
      <sheetName val="A 8.1"/>
      <sheetName val="A 8.2"/>
      <sheetName val="A 8.3"/>
      <sheetName val="A 8.4"/>
      <sheetName val="A 8.5"/>
      <sheetName val="A 8.6"/>
      <sheetName val="A 8.7"/>
      <sheetName val="A 8.8"/>
      <sheetName val="A 8.9"/>
      <sheetName val="A 8.10"/>
      <sheetName val="8.11 PY"/>
      <sheetName val="8.11 CY"/>
      <sheetName val="8.11 EY"/>
      <sheetName val="A-10.1"/>
      <sheetName val="A 10.2 (A)"/>
      <sheetName val="A 10.2 B"/>
      <sheetName val="A 10.2 C"/>
      <sheetName val="A 10.2 D"/>
      <sheetName val="A 10.3"/>
      <sheetName val="A 10.4"/>
      <sheetName val="Rev Calculation"/>
      <sheetName val="A 9.1"/>
      <sheetName val="A-1_1_"/>
      <sheetName val="A_2_1_PY"/>
      <sheetName val="A_2_1_CY"/>
      <sheetName val="A_2_1_EY"/>
      <sheetName val="A_2_2"/>
      <sheetName val="A_2_3"/>
      <sheetName val="Power_Pur_3_1_(PY)"/>
      <sheetName val="Power_Pur_3_1_(CY)"/>
      <sheetName val="Power_Pur_3_1_(EY)"/>
      <sheetName val="A_3_2"/>
      <sheetName val="A_3_3_PY"/>
      <sheetName val="A_3_3_CY"/>
      <sheetName val="A_3_3_EY"/>
      <sheetName val="A_3_4"/>
      <sheetName val="A_3_5"/>
      <sheetName val="A_3_6_(PY)"/>
      <sheetName val="A_3_6_(CY)"/>
      <sheetName val="A_3_6_(EY)"/>
      <sheetName val="A_3_7"/>
      <sheetName val="A_3_8"/>
      <sheetName val="A_3_9"/>
      <sheetName val="A_3_10_"/>
      <sheetName val="A-5_1(PY)"/>
      <sheetName val="A-5_1(CY)_"/>
      <sheetName val="A-5_1(EY)"/>
      <sheetName val="A-5_2(PY)"/>
      <sheetName val="A-5_2(CY)"/>
      <sheetName val="A-5_2(EY)"/>
      <sheetName val="A_-5_3"/>
      <sheetName val="form_6_1_(PY)_Gen"/>
      <sheetName val="form_6_1(PY)T&amp;D_"/>
      <sheetName val="form_6_1_(CY)_Gen"/>
      <sheetName val="form_6_1(CY)_T&amp;D"/>
      <sheetName val="form_6_1_(EY)_Gen_"/>
      <sheetName val="form_6_1(EY)_T&amp;D"/>
      <sheetName val="A_7_1"/>
      <sheetName val="A_7_2"/>
      <sheetName val="A_7_3"/>
      <sheetName val="A_7_4"/>
      <sheetName val="A_8_1"/>
      <sheetName val="A_8_2"/>
      <sheetName val="A_8_3"/>
      <sheetName val="A_8_4"/>
      <sheetName val="A_8_5"/>
      <sheetName val="A_8_6"/>
      <sheetName val="A_8_7"/>
      <sheetName val="A_8_8"/>
      <sheetName val="A_8_9"/>
      <sheetName val="A_8_10"/>
      <sheetName val="8_11_PY"/>
      <sheetName val="8_11_CY"/>
      <sheetName val="8_11_EY"/>
      <sheetName val="A-10_1"/>
      <sheetName val="A_10_2_(A)"/>
      <sheetName val="A_10_2_B"/>
      <sheetName val="A_10_2_C"/>
      <sheetName val="A_10_2_D"/>
      <sheetName val="A_10_3"/>
      <sheetName val="A_10_4"/>
      <sheetName val="Rev_Calculation"/>
      <sheetName val="A_9_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35">
          <cell r="I35">
            <v>63490.540060935658</v>
          </cell>
        </row>
        <row r="44">
          <cell r="I44">
            <v>17654.636270525258</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UN"/>
      <sheetName val="WELCOME"/>
      <sheetName val="PARAMS"/>
      <sheetName val="SALE_MODE"/>
      <sheetName val="EXECUTING_AGENCY"/>
      <sheetName val="STATE"/>
      <sheetName val="SECTOR"/>
      <sheetName val="CATEGORIES"/>
      <sheetName val="PLANT_TYPE"/>
      <sheetName val="PLANT_SUB_TYPE"/>
      <sheetName val="STATUS"/>
      <sheetName val="PLAN"/>
      <sheetName val="Pivot Table"/>
      <sheetName val="Futr_Capacity Summ_Domest_Coal"/>
      <sheetName val="PLANT"/>
      <sheetName val="Future_Capacity Addition"/>
      <sheetName val="ALLOCATION"/>
      <sheetName val="PLANT_PLF_ALL"/>
      <sheetName val="SALE_AGREEMENT_TYPE"/>
      <sheetName val="PLF_4_FUTURE"/>
      <sheetName val="MONTHS_DAYS"/>
      <sheetName val="TRANSMISSION_LOSSES"/>
      <sheetName val="AUXILLIARY_CONSUMPTION"/>
      <sheetName val="VC_PROJECTION"/>
    </sheetNames>
    <sheetDataSet>
      <sheetData sheetId="0"/>
      <sheetData sheetId="1"/>
      <sheetData sheetId="2"/>
      <sheetData sheetId="3"/>
      <sheetData sheetId="4"/>
      <sheetData sheetId="5">
        <row r="2">
          <cell r="A2" t="str">
            <v>Andaman &amp; Nicobar</v>
          </cell>
        </row>
        <row r="3">
          <cell r="A3" t="str">
            <v>Andhra Pradesh</v>
          </cell>
        </row>
        <row r="4">
          <cell r="A4" t="str">
            <v>Arunachal Pradesh</v>
          </cell>
        </row>
        <row r="5">
          <cell r="A5" t="str">
            <v>Assam</v>
          </cell>
        </row>
        <row r="6">
          <cell r="A6" t="str">
            <v>Bihar</v>
          </cell>
        </row>
        <row r="7">
          <cell r="A7" t="str">
            <v>Chandigarh</v>
          </cell>
        </row>
        <row r="8">
          <cell r="A8" t="str">
            <v>Chhattisgarh</v>
          </cell>
        </row>
        <row r="9">
          <cell r="A9" t="str">
            <v>D &amp; N Haveli</v>
          </cell>
        </row>
        <row r="10">
          <cell r="A10" t="str">
            <v>Daman &amp; Diu</v>
          </cell>
        </row>
        <row r="11">
          <cell r="A11" t="str">
            <v>Delhi</v>
          </cell>
        </row>
        <row r="12">
          <cell r="A12" t="str">
            <v>DVC</v>
          </cell>
        </row>
        <row r="13">
          <cell r="A13" t="str">
            <v>Goa</v>
          </cell>
        </row>
        <row r="14">
          <cell r="A14" t="str">
            <v>Gujarat</v>
          </cell>
        </row>
        <row r="15">
          <cell r="A15" t="str">
            <v>Haryana</v>
          </cell>
        </row>
        <row r="16">
          <cell r="A16" t="str">
            <v>Himachal Pradesh</v>
          </cell>
        </row>
        <row r="17">
          <cell r="A17" t="str">
            <v>Jammu &amp; Kashmir</v>
          </cell>
        </row>
        <row r="18">
          <cell r="A18" t="str">
            <v>Jharkhand</v>
          </cell>
        </row>
        <row r="19">
          <cell r="A19" t="str">
            <v>Karnataka</v>
          </cell>
        </row>
        <row r="20">
          <cell r="A20" t="str">
            <v>Kerala</v>
          </cell>
        </row>
        <row r="21">
          <cell r="A21" t="str">
            <v>Lakshwadeep</v>
          </cell>
        </row>
        <row r="22">
          <cell r="A22" t="str">
            <v>Madhya Pradesh</v>
          </cell>
        </row>
        <row r="23">
          <cell r="A23" t="str">
            <v>Maharashtra</v>
          </cell>
        </row>
        <row r="24">
          <cell r="A24" t="str">
            <v>Manipur</v>
          </cell>
        </row>
        <row r="25">
          <cell r="A25" t="str">
            <v>Meghalya</v>
          </cell>
        </row>
        <row r="26">
          <cell r="A26" t="str">
            <v>Mizoram</v>
          </cell>
        </row>
        <row r="27">
          <cell r="A27" t="str">
            <v>Nagaland</v>
          </cell>
        </row>
        <row r="28">
          <cell r="A28" t="str">
            <v>None</v>
          </cell>
        </row>
        <row r="29">
          <cell r="A29" t="str">
            <v>Orissa</v>
          </cell>
        </row>
        <row r="30">
          <cell r="A30" t="str">
            <v>Others</v>
          </cell>
        </row>
        <row r="31">
          <cell r="A31" t="str">
            <v>Pondicherry</v>
          </cell>
        </row>
        <row r="32">
          <cell r="A32" t="str">
            <v>Punjab</v>
          </cell>
        </row>
        <row r="33">
          <cell r="A33" t="str">
            <v>Rajasthan</v>
          </cell>
        </row>
        <row r="34">
          <cell r="A34" t="str">
            <v>Sikkim</v>
          </cell>
        </row>
        <row r="35">
          <cell r="A35" t="str">
            <v>Tamil Nadu</v>
          </cell>
        </row>
        <row r="36">
          <cell r="A36" t="str">
            <v>Tripura</v>
          </cell>
        </row>
        <row r="37">
          <cell r="A37" t="str">
            <v>Uttar Pradesh</v>
          </cell>
        </row>
        <row r="38">
          <cell r="A38" t="str">
            <v>Uttarakhand</v>
          </cell>
        </row>
        <row r="39">
          <cell r="A39" t="str">
            <v>West Bengal</v>
          </cell>
        </row>
        <row r="40">
          <cell r="A40" t="str">
            <v>Bhutan</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BS-One pager"/>
      <sheetName val="BS"/>
      <sheetName val="MONTHLY SUMMARY"/>
      <sheetName val="Print Page No 3 to 22 Notes "/>
      <sheetName val="Pivot"/>
      <sheetName val="PL"/>
      <sheetName val="TB"/>
      <sheetName val="Cash Flow"/>
      <sheetName val="CF Matrix"/>
      <sheetName val="Cash flow - Feb"/>
      <sheetName val="Fixed Asset Schedule"/>
      <sheetName val="Grouping"/>
      <sheetName val="TB-June-15"/>
      <sheetName val="Sheet1"/>
      <sheetName val="Master"/>
      <sheetName val="Entry"/>
      <sheetName val="P&amp;L Impact"/>
      <sheetName val="BS Impact"/>
      <sheetName val="trade rec"/>
    </sheetNames>
    <sheetDataSet>
      <sheetData sheetId="0">
        <row r="2">
          <cell r="B2">
            <v>10000000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LY -99-00"/>
      <sheetName val="Hydro Data"/>
      <sheetName val="HLY0001"/>
      <sheetName val="SUMMERY"/>
      <sheetName val="mnthly-chrt"/>
      <sheetName val="purchase"/>
      <sheetName val="dpc cost"/>
      <sheetName val="Plant Availability"/>
      <sheetName val="MOD-PROJ"/>
      <sheetName val="Apr-99"/>
      <sheetName val="May-99"/>
      <sheetName val="Jun-99"/>
      <sheetName val="July-99"/>
      <sheetName val="Aug-99"/>
      <sheetName val="Sept-99"/>
      <sheetName val="Oct-99"/>
      <sheetName val="Nov-99"/>
      <sheetName val="Dec-99"/>
      <sheetName val="Jan-00"/>
      <sheetName val="Feb-00"/>
      <sheetName val="Mar-00"/>
      <sheetName val="A 3.7"/>
      <sheetName val="HLY_-99-00"/>
      <sheetName val="Hydro_Data"/>
      <sheetName val="dpc_cost"/>
      <sheetName val="Plant_Availability"/>
    </sheetNames>
    <sheetDataSet>
      <sheetData sheetId="0" refreshError="1"/>
      <sheetData sheetId="1" refreshError="1"/>
      <sheetData sheetId="2" refreshError="1"/>
      <sheetData sheetId="3" refreshError="1">
        <row r="1">
          <cell r="P1">
            <v>0.72</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S-AY05-06"/>
      <sheetName val="Oth income (2)"/>
      <sheetName val="Computation as per AO (2)"/>
      <sheetName val="Computation as per AO (3)"/>
      <sheetName val="Tax Liability"/>
      <sheetName val="Computation as per AO"/>
      <sheetName val="MAT (AO)"/>
      <sheetName val="Computation AY05-06 (Revised)"/>
      <sheetName val="MAT (Revised)"/>
      <sheetName val="AdjAs per return-80IA (Revised)"/>
      <sheetName val="Oth income"/>
      <sheetName val="Computation AY05-06"/>
      <sheetName val="MAT"/>
      <sheetName val="Adj As per return-80IA"/>
      <sheetName val="units generated and sold"/>
      <sheetName val="Book Profit"/>
      <sheetName val="Support working"/>
      <sheetName val="FA Addidions Summery"/>
      <sheetName val="IT Depn-Supply-GEN"/>
      <sheetName val="IT Other Div"/>
      <sheetName val=" Dep Samalkot"/>
      <sheetName val="Depn Rspl"/>
      <sheetName val="Exchange Fluctuation"/>
      <sheetName val="tax-free-2004-2005"/>
      <sheetName val="Clause 21(i) Corporate"/>
      <sheetName val="Clause21(i) Supply"/>
      <sheetName val="21(i)-Contract"/>
      <sheetName val="Clause 21(i) DTPS"/>
      <sheetName val="21 (i)RSPL"/>
      <sheetName val="Donation"/>
      <sheetName val="BSPL"/>
      <sheetName val="RRT"/>
      <sheetName val="TDS "/>
      <sheetName val="Indian_client"/>
      <sheetName val="Bhutan_Client"/>
      <sheetName val="working other income"/>
      <sheetName val="Revised Tax Free income"/>
      <sheetName val="LOT 1"/>
      <sheetName val="Computation AY04-05"/>
      <sheetName val="DATA"/>
      <sheetName val="Sheet1"/>
      <sheetName val="Computation AY04-05 (Revis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ow r="2">
          <cell r="A2" t="str">
            <v>RELIANCE ENERGY LIMITED</v>
          </cell>
        </row>
        <row r="655">
          <cell r="A655" t="str">
            <v>RELIANCE ENERGY LIMITED</v>
          </cell>
        </row>
        <row r="656">
          <cell r="A656" t="str">
            <v xml:space="preserve">SCHEDULES ANNEXED TO AND FORMING PART OF THE ACCOUNTS                            </v>
          </cell>
        </row>
        <row r="659">
          <cell r="A659" t="str">
            <v>SCHEDULE 13 - EXPENDITURE OF EPC, CONTRACTS AND ELASTIMOLD DIVISIONS</v>
          </cell>
        </row>
        <row r="660">
          <cell r="A660" t="str">
            <v>(Other than Common Expenditure)</v>
          </cell>
        </row>
        <row r="661">
          <cell r="A661" t="str">
            <v>Cost of Materials and Sub-contract Charges</v>
          </cell>
          <cell r="D661">
            <v>10862739190.07</v>
          </cell>
        </row>
        <row r="663">
          <cell r="A663" t="str">
            <v>Cost of Elastimold</v>
          </cell>
          <cell r="D663">
            <v>12957933</v>
          </cell>
        </row>
        <row r="665">
          <cell r="A665" t="str">
            <v>Rent</v>
          </cell>
          <cell r="D665">
            <v>15926267.24</v>
          </cell>
        </row>
        <row r="666">
          <cell r="A666" t="str">
            <v>Repairs and Maintenance:</v>
          </cell>
        </row>
        <row r="667">
          <cell r="A667" t="str">
            <v>- Buildings</v>
          </cell>
          <cell r="D667">
            <v>5363222.6399999997</v>
          </cell>
        </row>
        <row r="668">
          <cell r="A668" t="str">
            <v xml:space="preserve">- Plant and Machinery </v>
          </cell>
          <cell r="D668">
            <v>11711088.52</v>
          </cell>
        </row>
        <row r="669">
          <cell r="A669" t="str">
            <v>-Other Assets</v>
          </cell>
          <cell r="D669">
            <v>3963988.48</v>
          </cell>
        </row>
        <row r="671">
          <cell r="A671" t="str">
            <v>Salaries, Wages and Bonus</v>
          </cell>
          <cell r="D671">
            <v>124049735.94</v>
          </cell>
        </row>
        <row r="673">
          <cell r="A673" t="str">
            <v>Contribution to Provident Fund and Other Funds</v>
          </cell>
          <cell r="D673">
            <v>14265147.9</v>
          </cell>
        </row>
        <row r="675">
          <cell r="A675" t="str">
            <v>Contribution To Gratuity Fund</v>
          </cell>
          <cell r="D675">
            <v>14076535.84</v>
          </cell>
        </row>
        <row r="677">
          <cell r="A677" t="str">
            <v>Workmen and Staff Welfare Expenses</v>
          </cell>
          <cell r="D677">
            <v>28789179.879999999</v>
          </cell>
        </row>
        <row r="679">
          <cell r="A679" t="str">
            <v>Insurance</v>
          </cell>
          <cell r="D679">
            <v>40813955.270000003</v>
          </cell>
        </row>
        <row r="681">
          <cell r="A681" t="str">
            <v>Rates and Taxes</v>
          </cell>
          <cell r="D681">
            <v>56160235.869999997</v>
          </cell>
        </row>
        <row r="683">
          <cell r="A683" t="str">
            <v xml:space="preserve">Miscellaneous Expenses </v>
          </cell>
          <cell r="D683">
            <v>329244578.82999998</v>
          </cell>
        </row>
        <row r="684">
          <cell r="A684" t="str">
            <v>[Includes Exchange Fluctuation Profit/(Loss) Rs.0.22 lacs (Rs.1.05 crore)]</v>
          </cell>
        </row>
        <row r="685">
          <cell r="A685" t="str">
            <v>Legal and Professional Charges</v>
          </cell>
          <cell r="D685">
            <v>554105</v>
          </cell>
        </row>
        <row r="687">
          <cell r="A687" t="str">
            <v>Loss on sale of assets</v>
          </cell>
          <cell r="D687">
            <v>681995.51</v>
          </cell>
        </row>
        <row r="689">
          <cell r="A689" t="str">
            <v>Bad Debts</v>
          </cell>
          <cell r="D689">
            <v>860216.46</v>
          </cell>
        </row>
        <row r="691">
          <cell r="A691" t="str">
            <v>Provision for Doubtful Debts</v>
          </cell>
          <cell r="D691">
            <v>123311620.01000001</v>
          </cell>
        </row>
        <row r="692">
          <cell r="D692">
            <v>11645468996.459999</v>
          </cell>
        </row>
      </sheetData>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ily input"/>
      <sheetName val="Daily report"/>
      <sheetName val="OCM2"/>
      <sheetName val="OCM4"/>
      <sheetName val="OCM1"/>
      <sheetName val="OCM3"/>
      <sheetName val="OCM5"/>
      <sheetName val="OCM7"/>
      <sheetName val="INDEX"/>
      <sheetName val="OCM6"/>
      <sheetName val="highlight"/>
      <sheetName val="water"/>
      <sheetName val="AWARD"/>
      <sheetName val="CE"/>
      <sheetName val="hrawd"/>
      <sheetName val="04REL"/>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kunaldesai.blog/nifty-returns/" TargetMode="External"/><Relationship Id="rId1" Type="http://schemas.openxmlformats.org/officeDocument/2006/relationships/hyperlink" Target="https://in.investing.com/rates-bonds/india-10-year-bond-yield-historical-data"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www.topstockresearch.com/INDIAN_STOCKS/TRAVEL_AND_TRANSPORT/Thomas_Cook_(India)_Ltd.html"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12"/>
  <sheetViews>
    <sheetView showGridLines="0" workbookViewId="0">
      <selection activeCell="H8" sqref="H8"/>
    </sheetView>
  </sheetViews>
  <sheetFormatPr defaultRowHeight="15" x14ac:dyDescent="0.25"/>
  <cols>
    <col min="3" max="3" width="24.42578125" bestFit="1" customWidth="1"/>
    <col min="6" max="6" width="11.85546875" customWidth="1"/>
  </cols>
  <sheetData>
    <row r="1" spans="2:9" s="227" customFormat="1" x14ac:dyDescent="0.25"/>
    <row r="2" spans="2:9" s="227" customFormat="1" x14ac:dyDescent="0.25">
      <c r="B2" s="174" t="s">
        <v>182</v>
      </c>
      <c r="C2" s="174"/>
      <c r="D2" s="174"/>
      <c r="E2" s="174"/>
      <c r="F2" s="174"/>
    </row>
    <row r="3" spans="2:9" s="227" customFormat="1" ht="15.75" thickBot="1" x14ac:dyDescent="0.3"/>
    <row r="4" spans="2:9" x14ac:dyDescent="0.25">
      <c r="B4" s="321" t="s">
        <v>181</v>
      </c>
      <c r="C4" s="322"/>
      <c r="D4" s="322"/>
      <c r="E4" s="322"/>
      <c r="F4" s="323"/>
    </row>
    <row r="5" spans="2:9" x14ac:dyDescent="0.25">
      <c r="B5" s="279">
        <v>1</v>
      </c>
      <c r="C5" s="317" t="s">
        <v>178</v>
      </c>
      <c r="D5" s="317"/>
      <c r="E5" s="317"/>
      <c r="F5" s="318"/>
    </row>
    <row r="6" spans="2:9" x14ac:dyDescent="0.25">
      <c r="B6" s="279">
        <v>2</v>
      </c>
      <c r="C6" s="317" t="s">
        <v>180</v>
      </c>
      <c r="D6" s="317"/>
      <c r="E6" s="317"/>
      <c r="F6" s="318"/>
      <c r="G6" s="79"/>
      <c r="H6" s="79"/>
    </row>
    <row r="7" spans="2:9" x14ac:dyDescent="0.25">
      <c r="B7" s="279">
        <v>3</v>
      </c>
      <c r="C7" s="317" t="s">
        <v>176</v>
      </c>
      <c r="D7" s="317"/>
      <c r="E7" s="317"/>
      <c r="F7" s="318"/>
    </row>
    <row r="8" spans="2:9" x14ac:dyDescent="0.25">
      <c r="B8" s="279">
        <v>4</v>
      </c>
      <c r="C8" s="317" t="s">
        <v>177</v>
      </c>
      <c r="D8" s="317"/>
      <c r="E8" s="317"/>
      <c r="F8" s="318"/>
      <c r="G8" s="310"/>
      <c r="H8" s="310"/>
      <c r="I8" s="310"/>
    </row>
    <row r="9" spans="2:9" x14ac:dyDescent="0.25">
      <c r="B9" s="279">
        <v>5</v>
      </c>
      <c r="C9" s="317" t="s">
        <v>108</v>
      </c>
      <c r="D9" s="317"/>
      <c r="E9" s="317"/>
      <c r="F9" s="318"/>
    </row>
    <row r="10" spans="2:9" x14ac:dyDescent="0.25">
      <c r="B10" s="279">
        <v>6</v>
      </c>
      <c r="C10" s="317" t="s">
        <v>171</v>
      </c>
      <c r="D10" s="317"/>
      <c r="E10" s="317"/>
      <c r="F10" s="318"/>
    </row>
    <row r="11" spans="2:9" ht="15.75" thickBot="1" x14ac:dyDescent="0.3">
      <c r="B11" s="280">
        <v>7</v>
      </c>
      <c r="C11" s="319" t="s">
        <v>179</v>
      </c>
      <c r="D11" s="319"/>
      <c r="E11" s="319"/>
      <c r="F11" s="320"/>
    </row>
    <row r="12" spans="2:9" x14ac:dyDescent="0.25">
      <c r="B12" s="14"/>
    </row>
  </sheetData>
  <mergeCells count="8">
    <mergeCell ref="C9:F9"/>
    <mergeCell ref="C10:F10"/>
    <mergeCell ref="C11:F11"/>
    <mergeCell ref="B4:F4"/>
    <mergeCell ref="C5:F5"/>
    <mergeCell ref="C6:F6"/>
    <mergeCell ref="C7:F7"/>
    <mergeCell ref="C8:F8"/>
  </mergeCells>
  <hyperlinks>
    <hyperlink ref="C5" location="Assumptions!A5" display="Assumptions!A5"/>
    <hyperlink ref="C11" location="'Valuation Summary'!A4" display="Brand Value Computation"/>
    <hyperlink ref="C7:E7" location="'Comparable Companies'!A4" display="'Comparable Companies'!A4"/>
    <hyperlink ref="C9:E9" location="'Role of Branding Index'!C3" display="'Role of Branding Index'!C3"/>
    <hyperlink ref="C10:E10" location="'Discount Rate &amp; Brand Score'!C3" display="'Discount Rate &amp; Brand Score'!C3"/>
    <hyperlink ref="C6:H6" location="'Previous Years PL'!B1" display="'Previous Years PL'!B1"/>
    <hyperlink ref="C8:I8" location="'Projected PL'!A4" display="'Projected PL'!A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2"/>
  <sheetViews>
    <sheetView showGridLines="0" zoomScale="98" zoomScaleNormal="98" workbookViewId="0">
      <pane ySplit="3" topLeftCell="A22" activePane="bottomLeft" state="frozen"/>
      <selection pane="bottomLeft" activeCell="C28" sqref="C28"/>
    </sheetView>
  </sheetViews>
  <sheetFormatPr defaultRowHeight="15" x14ac:dyDescent="0.25"/>
  <cols>
    <col min="1" max="1" width="50" bestFit="1" customWidth="1"/>
    <col min="2" max="3" width="10.5703125" style="14" bestFit="1" customWidth="1"/>
    <col min="4" max="4" width="10.28515625" style="14" customWidth="1"/>
    <col min="5" max="17" width="13.7109375" bestFit="1" customWidth="1"/>
    <col min="18" max="19" width="13.28515625" bestFit="1" customWidth="1"/>
  </cols>
  <sheetData>
    <row r="1" spans="1:17" x14ac:dyDescent="0.25">
      <c r="A1" s="170" t="s">
        <v>0</v>
      </c>
      <c r="B1" s="15"/>
      <c r="C1" s="15"/>
      <c r="D1" s="15"/>
      <c r="E1" s="2"/>
      <c r="F1" s="2"/>
      <c r="G1" s="2"/>
      <c r="H1" s="2"/>
      <c r="I1" s="2"/>
      <c r="J1" s="2"/>
      <c r="K1" s="2"/>
      <c r="L1" s="15">
        <v>1</v>
      </c>
      <c r="M1" s="15">
        <f>L1+1</f>
        <v>2</v>
      </c>
      <c r="N1" s="15">
        <f t="shared" ref="N1:P1" si="0">M1+1</f>
        <v>3</v>
      </c>
      <c r="O1" s="15">
        <f t="shared" si="0"/>
        <v>4</v>
      </c>
      <c r="P1" s="72">
        <f t="shared" si="0"/>
        <v>5</v>
      </c>
    </row>
    <row r="2" spans="1:17" x14ac:dyDescent="0.25">
      <c r="A2" s="171" t="s">
        <v>128</v>
      </c>
      <c r="B2" s="16"/>
      <c r="C2" s="16"/>
      <c r="D2" s="16"/>
      <c r="E2" s="4"/>
      <c r="F2" s="4"/>
      <c r="G2" s="4"/>
      <c r="H2" s="4"/>
      <c r="I2" s="4"/>
      <c r="J2" s="4"/>
      <c r="K2" s="4"/>
      <c r="L2" s="16">
        <f>M3-L3</f>
        <v>366</v>
      </c>
      <c r="M2" s="16">
        <f>N3-M3</f>
        <v>365</v>
      </c>
      <c r="N2" s="16">
        <f>O3-N3</f>
        <v>365</v>
      </c>
      <c r="O2" s="16">
        <f>P3-O3</f>
        <v>365</v>
      </c>
      <c r="P2" s="73">
        <f>P3-O3</f>
        <v>365</v>
      </c>
    </row>
    <row r="3" spans="1:17" s="1" customFormat="1" ht="15.75" thickBot="1" x14ac:dyDescent="0.3">
      <c r="A3" s="172" t="s">
        <v>1</v>
      </c>
      <c r="B3" s="17"/>
      <c r="C3" s="17"/>
      <c r="D3" s="17"/>
      <c r="E3" s="173">
        <v>42460</v>
      </c>
      <c r="F3" s="173">
        <f>EDATE(E3,12)</f>
        <v>42825</v>
      </c>
      <c r="G3" s="173">
        <f t="shared" ref="G3:L3" si="1">EDATE(F3,12)</f>
        <v>43190</v>
      </c>
      <c r="H3" s="173">
        <f t="shared" si="1"/>
        <v>43555</v>
      </c>
      <c r="I3" s="173">
        <f t="shared" si="1"/>
        <v>43921</v>
      </c>
      <c r="J3" s="173">
        <f t="shared" si="1"/>
        <v>44286</v>
      </c>
      <c r="K3" s="173">
        <f t="shared" si="1"/>
        <v>44651</v>
      </c>
      <c r="L3" s="78">
        <f t="shared" si="1"/>
        <v>45016</v>
      </c>
      <c r="M3" s="78">
        <f>EDATE(L3,12)</f>
        <v>45382</v>
      </c>
      <c r="N3" s="78">
        <f>EDATE(M3,12)</f>
        <v>45747</v>
      </c>
      <c r="O3" s="78">
        <f>EDATE(N3,12)</f>
        <v>46112</v>
      </c>
      <c r="P3" s="78">
        <f>EDATE(O3,12)</f>
        <v>46477</v>
      </c>
      <c r="Q3"/>
    </row>
    <row r="5" spans="1:17" s="227" customFormat="1" x14ac:dyDescent="0.25">
      <c r="A5" s="174" t="s">
        <v>129</v>
      </c>
      <c r="B5" s="14"/>
      <c r="C5" s="14"/>
      <c r="D5" s="14"/>
    </row>
    <row r="6" spans="1:17" ht="15.75" thickBot="1" x14ac:dyDescent="0.3"/>
    <row r="7" spans="1:17" x14ac:dyDescent="0.25">
      <c r="A7" s="224" t="s">
        <v>134</v>
      </c>
      <c r="B7" s="126"/>
      <c r="C7" s="225">
        <v>44652</v>
      </c>
    </row>
    <row r="8" spans="1:17" x14ac:dyDescent="0.25">
      <c r="A8" s="3" t="s">
        <v>2</v>
      </c>
      <c r="B8" s="16"/>
      <c r="C8" s="6">
        <f>DATE(IF(MONTH(C7)&gt;3,YEAR(C7)+1,YEAR(C7)),3,31)</f>
        <v>45016</v>
      </c>
      <c r="D8"/>
    </row>
    <row r="9" spans="1:17" x14ac:dyDescent="0.25">
      <c r="A9" s="3" t="s">
        <v>3</v>
      </c>
      <c r="B9" s="16" t="s">
        <v>4</v>
      </c>
      <c r="C9" s="5">
        <v>5</v>
      </c>
      <c r="D9"/>
    </row>
    <row r="10" spans="1:17" x14ac:dyDescent="0.25">
      <c r="A10" s="3" t="s">
        <v>5</v>
      </c>
      <c r="B10" s="16"/>
      <c r="C10" s="6">
        <f>EDATE(C8,(C9-1)*12)</f>
        <v>46477</v>
      </c>
      <c r="D10"/>
    </row>
    <row r="11" spans="1:17" ht="15.75" thickBot="1" x14ac:dyDescent="0.3">
      <c r="A11" s="7" t="s">
        <v>6</v>
      </c>
      <c r="B11" s="17" t="s">
        <v>65</v>
      </c>
      <c r="C11" s="312">
        <v>5.0000000000000001E-3</v>
      </c>
      <c r="D11"/>
      <c r="E11" s="311">
        <v>0.03</v>
      </c>
    </row>
    <row r="12" spans="1:17" ht="15.75" thickBot="1" x14ac:dyDescent="0.3"/>
    <row r="13" spans="1:17" x14ac:dyDescent="0.25">
      <c r="A13" s="276" t="s">
        <v>23</v>
      </c>
      <c r="B13"/>
    </row>
    <row r="14" spans="1:17" x14ac:dyDescent="0.25">
      <c r="A14" s="277"/>
      <c r="B14"/>
    </row>
    <row r="15" spans="1:17" x14ac:dyDescent="0.25">
      <c r="A15" s="277" t="s">
        <v>24</v>
      </c>
      <c r="B15"/>
    </row>
    <row r="16" spans="1:17" x14ac:dyDescent="0.25">
      <c r="A16" s="277" t="s">
        <v>25</v>
      </c>
      <c r="B16"/>
    </row>
    <row r="17" spans="1:4" ht="15.75" thickBot="1" x14ac:dyDescent="0.3">
      <c r="A17" s="278" t="s">
        <v>57</v>
      </c>
      <c r="B17"/>
    </row>
    <row r="19" spans="1:4" ht="15.75" thickBot="1" x14ac:dyDescent="0.3"/>
    <row r="20" spans="1:4" x14ac:dyDescent="0.25">
      <c r="A20" s="18" t="s">
        <v>68</v>
      </c>
      <c r="B20" s="15"/>
      <c r="C20" s="72"/>
    </row>
    <row r="21" spans="1:4" x14ac:dyDescent="0.25">
      <c r="A21" s="237" t="s">
        <v>69</v>
      </c>
      <c r="B21" s="234"/>
      <c r="C21" s="361">
        <f>C8</f>
        <v>45016</v>
      </c>
    </row>
    <row r="22" spans="1:4" x14ac:dyDescent="0.25">
      <c r="A22" s="75" t="s">
        <v>71</v>
      </c>
      <c r="B22" s="234" t="s">
        <v>65</v>
      </c>
      <c r="C22" s="360">
        <v>0.5</v>
      </c>
    </row>
    <row r="23" spans="1:4" x14ac:dyDescent="0.25">
      <c r="A23" s="237" t="s">
        <v>72</v>
      </c>
      <c r="B23" s="234"/>
      <c r="C23" s="362"/>
    </row>
    <row r="24" spans="1:4" s="227" customFormat="1" ht="17.25" x14ac:dyDescent="0.25">
      <c r="A24" s="90" t="s">
        <v>192</v>
      </c>
      <c r="B24" s="234" t="s">
        <v>65</v>
      </c>
      <c r="C24" s="360">
        <v>0.03</v>
      </c>
      <c r="D24" s="14"/>
    </row>
    <row r="25" spans="1:4" s="227" customFormat="1" x14ac:dyDescent="0.25">
      <c r="A25" s="90" t="s">
        <v>193</v>
      </c>
      <c r="B25" s="234" t="s">
        <v>65</v>
      </c>
      <c r="C25" s="360">
        <v>0.04</v>
      </c>
      <c r="D25" s="14"/>
    </row>
    <row r="26" spans="1:4" s="227" customFormat="1" x14ac:dyDescent="0.25">
      <c r="A26" s="90" t="s">
        <v>194</v>
      </c>
      <c r="B26" s="234" t="s">
        <v>65</v>
      </c>
      <c r="C26" s="360">
        <v>0.05</v>
      </c>
      <c r="D26" s="14"/>
    </row>
    <row r="27" spans="1:4" x14ac:dyDescent="0.25">
      <c r="A27" s="237" t="s">
        <v>73</v>
      </c>
      <c r="B27" s="234" t="s">
        <v>65</v>
      </c>
      <c r="C27" s="360">
        <v>0.5</v>
      </c>
    </row>
    <row r="28" spans="1:4" x14ac:dyDescent="0.25">
      <c r="A28" s="237" t="s">
        <v>101</v>
      </c>
      <c r="B28" s="234" t="s">
        <v>65</v>
      </c>
      <c r="C28" s="360">
        <v>0.15</v>
      </c>
    </row>
    <row r="29" spans="1:4" x14ac:dyDescent="0.25">
      <c r="A29" s="237" t="s">
        <v>102</v>
      </c>
      <c r="B29" s="234" t="s">
        <v>65</v>
      </c>
      <c r="C29" s="360">
        <v>0.15</v>
      </c>
    </row>
    <row r="30" spans="1:4" x14ac:dyDescent="0.25">
      <c r="A30" s="237" t="s">
        <v>104</v>
      </c>
      <c r="B30" s="234" t="s">
        <v>65</v>
      </c>
      <c r="C30" s="360">
        <v>0.05</v>
      </c>
    </row>
    <row r="31" spans="1:4" x14ac:dyDescent="0.25">
      <c r="A31" s="237" t="s">
        <v>106</v>
      </c>
      <c r="B31" s="234" t="s">
        <v>65</v>
      </c>
      <c r="C31" s="360">
        <v>0.06</v>
      </c>
    </row>
    <row r="32" spans="1:4" x14ac:dyDescent="0.25">
      <c r="A32" s="237" t="s">
        <v>74</v>
      </c>
      <c r="B32" s="234" t="s">
        <v>65</v>
      </c>
      <c r="C32" s="360">
        <v>0.05</v>
      </c>
    </row>
    <row r="33" spans="1:10" x14ac:dyDescent="0.25">
      <c r="A33" s="237" t="s">
        <v>75</v>
      </c>
      <c r="B33" s="234" t="s">
        <v>65</v>
      </c>
      <c r="C33" s="360">
        <v>0.02</v>
      </c>
    </row>
    <row r="34" spans="1:10" ht="15.75" thickBot="1" x14ac:dyDescent="0.3">
      <c r="A34" s="223" t="s">
        <v>130</v>
      </c>
      <c r="B34" s="17" t="s">
        <v>65</v>
      </c>
      <c r="C34" s="363">
        <v>0.02</v>
      </c>
    </row>
    <row r="36" spans="1:10" ht="15.75" thickBot="1" x14ac:dyDescent="0.3"/>
    <row r="37" spans="1:10" x14ac:dyDescent="0.25">
      <c r="A37" s="18" t="s">
        <v>162</v>
      </c>
      <c r="B37" s="15"/>
      <c r="C37" s="15"/>
      <c r="D37" s="275" t="s">
        <v>160</v>
      </c>
      <c r="E37" s="2"/>
      <c r="F37" s="2"/>
      <c r="G37" s="84"/>
    </row>
    <row r="38" spans="1:10" x14ac:dyDescent="0.25">
      <c r="A38" s="237" t="s">
        <v>163</v>
      </c>
      <c r="B38" s="234" t="s">
        <v>65</v>
      </c>
      <c r="C38" s="221">
        <v>6.8099999999999994E-2</v>
      </c>
      <c r="D38" s="315" t="s">
        <v>195</v>
      </c>
      <c r="E38" s="233"/>
      <c r="F38" s="233"/>
      <c r="G38" s="5"/>
      <c r="I38" s="313">
        <v>0.06</v>
      </c>
      <c r="J38" s="308" t="s">
        <v>169</v>
      </c>
    </row>
    <row r="39" spans="1:10" x14ac:dyDescent="0.25">
      <c r="A39" s="237" t="s">
        <v>164</v>
      </c>
      <c r="B39" s="234" t="s">
        <v>65</v>
      </c>
      <c r="C39" s="221">
        <f>C42-C38</f>
        <v>7.1900000000000019E-2</v>
      </c>
      <c r="E39" s="233"/>
      <c r="F39" s="233"/>
      <c r="I39" s="313">
        <v>6.8500000000000005E-2</v>
      </c>
      <c r="J39" s="234" t="s">
        <v>168</v>
      </c>
    </row>
    <row r="40" spans="1:10" ht="15.75" thickBot="1" x14ac:dyDescent="0.3">
      <c r="A40" s="7" t="s">
        <v>166</v>
      </c>
      <c r="B40" s="17" t="s">
        <v>65</v>
      </c>
      <c r="C40" s="222">
        <f>30%*1.12*1.04</f>
        <v>0.34944000000000003</v>
      </c>
      <c r="D40" s="17"/>
      <c r="E40" s="60"/>
      <c r="F40" s="60"/>
      <c r="G40" s="8"/>
      <c r="I40" s="314">
        <f>30%*1.12*1.04</f>
        <v>0.34944000000000003</v>
      </c>
    </row>
    <row r="42" spans="1:10" x14ac:dyDescent="0.25">
      <c r="A42" t="s">
        <v>196</v>
      </c>
      <c r="B42" s="14" t="s">
        <v>65</v>
      </c>
      <c r="C42" s="316">
        <v>0.14000000000000001</v>
      </c>
      <c r="D42" s="315" t="s">
        <v>197</v>
      </c>
      <c r="G42" s="5" t="s">
        <v>198</v>
      </c>
    </row>
  </sheetData>
  <hyperlinks>
    <hyperlink ref="D38" r:id="rId1"/>
    <hyperlink ref="D42" r:id="rId2"/>
  </hyperlink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8"/>
  <sheetViews>
    <sheetView showGridLines="0" workbookViewId="0">
      <pane xSplit="2" ySplit="3" topLeftCell="C4" activePane="bottomRight" state="frozen"/>
      <selection pane="topRight" activeCell="C1" sqref="C1"/>
      <selection pane="bottomLeft" activeCell="A4" sqref="A4"/>
      <selection pane="bottomRight" activeCell="I57" sqref="I57"/>
    </sheetView>
  </sheetViews>
  <sheetFormatPr defaultRowHeight="15" x14ac:dyDescent="0.25"/>
  <cols>
    <col min="1" max="1" width="14.28515625" customWidth="1"/>
    <col min="2" max="2" width="34.42578125" bestFit="1" customWidth="1"/>
    <col min="3" max="7" width="15.7109375" customWidth="1"/>
    <col min="10" max="10" width="15" bestFit="1" customWidth="1"/>
  </cols>
  <sheetData>
    <row r="1" spans="2:11" x14ac:dyDescent="0.25">
      <c r="B1" s="326" t="s">
        <v>180</v>
      </c>
      <c r="C1" s="327"/>
      <c r="D1" s="327"/>
      <c r="E1" s="327"/>
      <c r="F1" s="327"/>
      <c r="G1" s="327"/>
    </row>
    <row r="2" spans="2:11" ht="15.75" thickBot="1" x14ac:dyDescent="0.3">
      <c r="G2" s="30" t="s">
        <v>13</v>
      </c>
      <c r="H2">
        <f>10^7</f>
        <v>10000000</v>
      </c>
    </row>
    <row r="3" spans="2:11" x14ac:dyDescent="0.25">
      <c r="B3" s="281" t="s">
        <v>15</v>
      </c>
      <c r="C3" s="282">
        <v>42460</v>
      </c>
      <c r="D3" s="282">
        <f>EDATE(C3,12)</f>
        <v>42825</v>
      </c>
      <c r="E3" s="282">
        <f t="shared" ref="E3:G3" si="0">EDATE(D3,12)</f>
        <v>43190</v>
      </c>
      <c r="F3" s="282">
        <f t="shared" si="0"/>
        <v>43555</v>
      </c>
      <c r="G3" s="283">
        <f t="shared" si="0"/>
        <v>43921</v>
      </c>
    </row>
    <row r="4" spans="2:11" x14ac:dyDescent="0.25">
      <c r="B4" s="237"/>
      <c r="C4" s="233"/>
      <c r="D4" s="233"/>
      <c r="E4" s="233"/>
      <c r="F4" s="233"/>
      <c r="G4" s="5"/>
    </row>
    <row r="5" spans="2:11" x14ac:dyDescent="0.25">
      <c r="B5" s="85" t="s">
        <v>16</v>
      </c>
      <c r="C5" s="233"/>
      <c r="D5" s="233"/>
      <c r="E5" s="233"/>
      <c r="F5" s="233"/>
      <c r="G5" s="5"/>
    </row>
    <row r="6" spans="2:11" x14ac:dyDescent="0.25">
      <c r="B6" s="284" t="s">
        <v>8</v>
      </c>
      <c r="C6" s="21">
        <f>23931643258.31/(10^7)</f>
        <v>2393.164325831</v>
      </c>
      <c r="D6" s="21">
        <f>26838631643.0191/(10^7)</f>
        <v>2683.8631643019098</v>
      </c>
      <c r="E6" s="21">
        <f>19604120828.02/(10^7)</f>
        <v>1960.412082802</v>
      </c>
      <c r="F6" s="21">
        <f>22150406422.86/(10^7)</f>
        <v>2215.0406422860001</v>
      </c>
      <c r="G6" s="285">
        <f>6422892812.72001/(10^7)</f>
        <v>642.28928127200095</v>
      </c>
    </row>
    <row r="7" spans="2:11" x14ac:dyDescent="0.25">
      <c r="B7" s="284" t="s">
        <v>9</v>
      </c>
      <c r="C7" s="21">
        <f>1807274064.37/(10^7)</f>
        <v>180.72740643699998</v>
      </c>
      <c r="D7" s="21">
        <f>2308356097.22/(10^7)</f>
        <v>230.83560972199999</v>
      </c>
      <c r="E7" s="21">
        <f>2522079681.34/(10^7)</f>
        <v>252.20796813400003</v>
      </c>
      <c r="F7" s="21">
        <f>2576542563.99/(10^7)</f>
        <v>257.65425639899996</v>
      </c>
      <c r="G7" s="285">
        <f>957136479.2/(10^7)</f>
        <v>95.71364792</v>
      </c>
    </row>
    <row r="8" spans="2:11" x14ac:dyDescent="0.25">
      <c r="B8" s="284" t="s">
        <v>10</v>
      </c>
      <c r="C8" s="21">
        <f>1002909525.01/(10^7)</f>
        <v>100.29095250099999</v>
      </c>
      <c r="D8" s="21">
        <f>1172427545.87/(10^7)</f>
        <v>117.24275458699999</v>
      </c>
      <c r="E8" s="21">
        <f>1543874415.98/(10^7)</f>
        <v>154.38744159800001</v>
      </c>
      <c r="F8" s="21">
        <f>1713987360.36/(10^7)</f>
        <v>171.398736036</v>
      </c>
      <c r="G8" s="285">
        <f>152012215.05/(10^7)</f>
        <v>15.201221505000001</v>
      </c>
    </row>
    <row r="9" spans="2:11" x14ac:dyDescent="0.25">
      <c r="B9" s="284" t="s">
        <v>11</v>
      </c>
      <c r="C9" s="21">
        <f>578358800.299999/(10^7)</f>
        <v>57.835880029999899</v>
      </c>
      <c r="D9" s="21">
        <f>647992251.369991/(10^7)</f>
        <v>64.799225136999098</v>
      </c>
      <c r="E9" s="21">
        <f>1351527016.35/(10^7)</f>
        <v>135.152701635</v>
      </c>
      <c r="F9" s="21">
        <f>1075836459.77/(10^7)</f>
        <v>107.583645977</v>
      </c>
      <c r="G9" s="285">
        <f>147823108.69/(10^7)</f>
        <v>14.782310869</v>
      </c>
    </row>
    <row r="10" spans="2:11" x14ac:dyDescent="0.25">
      <c r="B10" s="284" t="s">
        <v>12</v>
      </c>
      <c r="C10" s="21">
        <f>821689122.190001/(10^7)</f>
        <v>82.168912219000106</v>
      </c>
      <c r="D10" s="21">
        <f>928793256.996954/(10^7)</f>
        <v>92.8793256996954</v>
      </c>
      <c r="E10" s="21">
        <f>931145425/(10^7)</f>
        <v>93.114542499999999</v>
      </c>
      <c r="F10" s="21">
        <f>0/(10^7)</f>
        <v>0</v>
      </c>
      <c r="G10" s="285">
        <f>0/(10^7)</f>
        <v>0</v>
      </c>
    </row>
    <row r="11" spans="2:11" x14ac:dyDescent="0.25">
      <c r="B11" s="237"/>
      <c r="C11" s="233"/>
      <c r="D11" s="233"/>
      <c r="E11" s="233"/>
      <c r="F11" s="233"/>
      <c r="G11" s="5"/>
    </row>
    <row r="12" spans="2:11" x14ac:dyDescent="0.25">
      <c r="B12" s="286" t="s">
        <v>17</v>
      </c>
      <c r="C12" s="52">
        <f>SUM(C6:C10)</f>
        <v>2814.1874770179998</v>
      </c>
      <c r="D12" s="52">
        <f t="shared" ref="D12:G12" si="1">SUM(D6:D10)</f>
        <v>3189.6200794476044</v>
      </c>
      <c r="E12" s="52">
        <f t="shared" si="1"/>
        <v>2595.274736669</v>
      </c>
      <c r="F12" s="52">
        <f t="shared" si="1"/>
        <v>2751.6772806980002</v>
      </c>
      <c r="G12" s="287">
        <f t="shared" si="1"/>
        <v>767.98646156600091</v>
      </c>
      <c r="J12" t="s">
        <v>41</v>
      </c>
      <c r="K12" s="31">
        <f>((F12/C12)^(1/(COUNT(C12:F12)-1)))-1</f>
        <v>-7.4596819013936777E-3</v>
      </c>
    </row>
    <row r="13" spans="2:11" x14ac:dyDescent="0.25">
      <c r="B13" s="237"/>
      <c r="C13" s="233"/>
      <c r="D13" s="233"/>
      <c r="E13" s="233"/>
      <c r="F13" s="233"/>
      <c r="G13" s="5"/>
    </row>
    <row r="14" spans="2:11" x14ac:dyDescent="0.25">
      <c r="B14" s="237" t="s">
        <v>18</v>
      </c>
      <c r="C14" s="21">
        <v>2249.6999999999998</v>
      </c>
      <c r="D14" s="21">
        <v>2566.2199999999998</v>
      </c>
      <c r="E14" s="21">
        <v>2093.75</v>
      </c>
      <c r="F14" s="21">
        <v>1889.04</v>
      </c>
      <c r="G14" s="285">
        <v>729.95</v>
      </c>
    </row>
    <row r="15" spans="2:11" x14ac:dyDescent="0.25">
      <c r="B15" s="92" t="s">
        <v>20</v>
      </c>
      <c r="C15" s="53">
        <f>C14/C$12</f>
        <v>0.79941369165065423</v>
      </c>
      <c r="D15" s="53">
        <f t="shared" ref="D15:G15" si="2">D14/D$12</f>
        <v>0.8045535004421065</v>
      </c>
      <c r="E15" s="53">
        <f t="shared" si="2"/>
        <v>0.80675466470547919</v>
      </c>
      <c r="F15" s="53">
        <f t="shared" si="2"/>
        <v>0.68650492310668765</v>
      </c>
      <c r="G15" s="94">
        <f t="shared" si="2"/>
        <v>0.95047248425650532</v>
      </c>
    </row>
    <row r="16" spans="2:11" x14ac:dyDescent="0.25">
      <c r="B16" s="92"/>
      <c r="C16" s="53"/>
      <c r="D16" s="53"/>
      <c r="E16" s="53"/>
      <c r="F16" s="53"/>
      <c r="G16" s="94"/>
    </row>
    <row r="17" spans="2:7" x14ac:dyDescent="0.25">
      <c r="B17" s="237" t="s">
        <v>19</v>
      </c>
      <c r="C17" s="21">
        <v>52.6</v>
      </c>
      <c r="D17" s="21">
        <v>45.88</v>
      </c>
      <c r="E17" s="21">
        <v>53.73</v>
      </c>
      <c r="F17" s="21">
        <v>70.099999999999994</v>
      </c>
      <c r="G17" s="285">
        <v>20.9</v>
      </c>
    </row>
    <row r="18" spans="2:7" x14ac:dyDescent="0.25">
      <c r="B18" s="92" t="s">
        <v>20</v>
      </c>
      <c r="C18" s="53">
        <f>C17/C$12</f>
        <v>1.8691007770291337E-2</v>
      </c>
      <c r="D18" s="53">
        <f t="shared" ref="D18:G18" si="3">D17/D$12</f>
        <v>1.4384158256222713E-2</v>
      </c>
      <c r="E18" s="53">
        <f t="shared" si="3"/>
        <v>2.0703010452358398E-2</v>
      </c>
      <c r="F18" s="53">
        <f t="shared" si="3"/>
        <v>2.547537114607356E-2</v>
      </c>
      <c r="G18" s="94">
        <f t="shared" si="3"/>
        <v>2.7214021400042414E-2</v>
      </c>
    </row>
    <row r="19" spans="2:7" x14ac:dyDescent="0.25">
      <c r="B19" s="237"/>
      <c r="C19" s="233"/>
      <c r="D19" s="233"/>
      <c r="E19" s="233"/>
      <c r="F19" s="233"/>
      <c r="G19" s="5"/>
    </row>
    <row r="20" spans="2:7" x14ac:dyDescent="0.25">
      <c r="B20" s="85" t="s">
        <v>21</v>
      </c>
      <c r="C20" s="52">
        <f>C12-C14-C17</f>
        <v>511.88747701799991</v>
      </c>
      <c r="D20" s="52">
        <f>D12-D14-D17</f>
        <v>577.52007944760464</v>
      </c>
      <c r="E20" s="52">
        <f>E12-E14-E17</f>
        <v>447.79473666900003</v>
      </c>
      <c r="F20" s="52">
        <f>F12-F14-F17</f>
        <v>792.53728069800025</v>
      </c>
      <c r="G20" s="287">
        <f>G12-G14-G17</f>
        <v>17.136461566000868</v>
      </c>
    </row>
    <row r="21" spans="2:7" x14ac:dyDescent="0.25">
      <c r="B21" s="92" t="s">
        <v>22</v>
      </c>
      <c r="C21" s="53">
        <f>C20/C$12</f>
        <v>0.18189530057905443</v>
      </c>
      <c r="D21" s="53">
        <f t="shared" ref="D21:G21" si="4">D20/D$12</f>
        <v>0.18106234130167084</v>
      </c>
      <c r="E21" s="53">
        <f t="shared" si="4"/>
        <v>0.17254232484216236</v>
      </c>
      <c r="F21" s="53">
        <f t="shared" si="4"/>
        <v>0.28801970574723879</v>
      </c>
      <c r="G21" s="94">
        <f t="shared" si="4"/>
        <v>2.2313494343452249E-2</v>
      </c>
    </row>
    <row r="22" spans="2:7" x14ac:dyDescent="0.25">
      <c r="B22" s="237"/>
      <c r="C22" s="233"/>
      <c r="D22" s="233"/>
      <c r="E22" s="233"/>
      <c r="F22" s="233"/>
      <c r="G22" s="5"/>
    </row>
    <row r="23" spans="2:7" x14ac:dyDescent="0.25">
      <c r="B23" s="237" t="s">
        <v>26</v>
      </c>
      <c r="C23" s="233">
        <v>131.06</v>
      </c>
      <c r="D23" s="233">
        <v>153.97999999999999</v>
      </c>
      <c r="E23" s="233">
        <v>184.83</v>
      </c>
      <c r="F23" s="233">
        <v>197.35</v>
      </c>
      <c r="G23" s="5">
        <v>150.46</v>
      </c>
    </row>
    <row r="24" spans="2:7" x14ac:dyDescent="0.25">
      <c r="B24" s="288" t="s">
        <v>42</v>
      </c>
      <c r="C24" s="53">
        <f>C23/C$12</f>
        <v>4.6571168790387495E-2</v>
      </c>
      <c r="D24" s="53">
        <f t="shared" ref="D24:G24" si="5">D23/D$12</f>
        <v>4.8275341941873863E-2</v>
      </c>
      <c r="E24" s="53">
        <f t="shared" si="5"/>
        <v>7.1217893577319988E-2</v>
      </c>
      <c r="F24" s="53">
        <f t="shared" si="5"/>
        <v>7.1719892948325495E-2</v>
      </c>
      <c r="G24" s="94">
        <f t="shared" si="5"/>
        <v>0.19591491195456373</v>
      </c>
    </row>
    <row r="25" spans="2:7" x14ac:dyDescent="0.25">
      <c r="B25" s="288"/>
      <c r="C25" s="53"/>
      <c r="D25" s="53"/>
      <c r="E25" s="53"/>
      <c r="F25" s="53"/>
      <c r="G25" s="94"/>
    </row>
    <row r="26" spans="2:7" x14ac:dyDescent="0.25">
      <c r="B26" s="237" t="s">
        <v>27</v>
      </c>
      <c r="C26" s="21">
        <f>139.89-C17</f>
        <v>87.289999999999992</v>
      </c>
      <c r="D26" s="21">
        <f>224.12-D17</f>
        <v>178.24</v>
      </c>
      <c r="E26" s="21">
        <f>252.13-E17</f>
        <v>198.4</v>
      </c>
      <c r="F26" s="21">
        <f>210.61-F17</f>
        <v>140.51000000000002</v>
      </c>
      <c r="G26" s="285">
        <f>139.2-G17</f>
        <v>118.29999999999998</v>
      </c>
    </row>
    <row r="27" spans="2:7" x14ac:dyDescent="0.25">
      <c r="B27" s="237"/>
      <c r="C27" s="233"/>
      <c r="D27" s="233"/>
      <c r="E27" s="233"/>
      <c r="F27" s="233"/>
      <c r="G27" s="5"/>
    </row>
    <row r="28" spans="2:7" x14ac:dyDescent="0.25">
      <c r="B28" s="85" t="s">
        <v>28</v>
      </c>
      <c r="C28" s="52">
        <f>C20-C23-C26</f>
        <v>293.53747701799989</v>
      </c>
      <c r="D28" s="52">
        <f>D20-D23-D26</f>
        <v>245.30007944760462</v>
      </c>
      <c r="E28" s="52">
        <f>E20-E23-E26</f>
        <v>64.564736668999984</v>
      </c>
      <c r="F28" s="52">
        <f>F20-F23-F26</f>
        <v>454.67728069800023</v>
      </c>
      <c r="G28" s="287">
        <f>G20-G23-G26</f>
        <v>-251.62353843399913</v>
      </c>
    </row>
    <row r="29" spans="2:7" x14ac:dyDescent="0.25">
      <c r="B29" s="92" t="s">
        <v>29</v>
      </c>
      <c r="C29" s="54">
        <f>C28/C$12</f>
        <v>0.10430629779116254</v>
      </c>
      <c r="D29" s="54">
        <f t="shared" ref="D29:G29" si="6">D28/D$12</f>
        <v>7.6905735898830624E-2</v>
      </c>
      <c r="E29" s="54">
        <f t="shared" si="6"/>
        <v>2.4877804171078991E-2</v>
      </c>
      <c r="F29" s="54">
        <f t="shared" si="6"/>
        <v>0.16523641194677641</v>
      </c>
      <c r="G29" s="96">
        <f t="shared" si="6"/>
        <v>-0.32764059137307405</v>
      </c>
    </row>
    <row r="30" spans="2:7" x14ac:dyDescent="0.25">
      <c r="B30" s="237"/>
      <c r="C30" s="233"/>
      <c r="D30" s="233"/>
      <c r="E30" s="233"/>
      <c r="F30" s="233"/>
      <c r="G30" s="5"/>
    </row>
    <row r="31" spans="2:7" x14ac:dyDescent="0.25">
      <c r="B31" s="237" t="s">
        <v>30</v>
      </c>
      <c r="C31" s="233">
        <v>56.52</v>
      </c>
      <c r="D31" s="233">
        <v>64.94</v>
      </c>
      <c r="E31" s="233">
        <v>105.02</v>
      </c>
      <c r="F31" s="233">
        <v>120.45</v>
      </c>
      <c r="G31" s="5">
        <v>716.38</v>
      </c>
    </row>
    <row r="32" spans="2:7" x14ac:dyDescent="0.25">
      <c r="B32" s="237" t="s">
        <v>31</v>
      </c>
      <c r="C32" s="233">
        <v>29.52</v>
      </c>
      <c r="D32" s="233">
        <v>25.05</v>
      </c>
      <c r="E32" s="21">
        <v>30.9</v>
      </c>
      <c r="F32" s="233">
        <v>35.57</v>
      </c>
      <c r="G32" s="5">
        <v>5.87</v>
      </c>
    </row>
    <row r="33" spans="2:7" x14ac:dyDescent="0.25">
      <c r="B33" s="237"/>
      <c r="C33" s="233"/>
      <c r="D33" s="233"/>
      <c r="E33" s="233"/>
      <c r="F33" s="233"/>
      <c r="G33" s="5"/>
    </row>
    <row r="34" spans="2:7" x14ac:dyDescent="0.25">
      <c r="B34" s="85" t="s">
        <v>36</v>
      </c>
      <c r="C34" s="52">
        <f>C28-C31-C32</f>
        <v>207.49747701799987</v>
      </c>
      <c r="D34" s="52">
        <f t="shared" ref="D34:G34" si="7">D28-D31-D32</f>
        <v>155.31007944760461</v>
      </c>
      <c r="E34" s="52">
        <f t="shared" si="7"/>
        <v>-71.355263331000003</v>
      </c>
      <c r="F34" s="52">
        <f t="shared" si="7"/>
        <v>298.65728069800025</v>
      </c>
      <c r="G34" s="287">
        <f t="shared" si="7"/>
        <v>-973.8735384339991</v>
      </c>
    </row>
    <row r="35" spans="2:7" x14ac:dyDescent="0.25">
      <c r="B35" s="237"/>
      <c r="C35" s="233"/>
      <c r="D35" s="233"/>
      <c r="E35" s="233"/>
      <c r="F35" s="233"/>
      <c r="G35" s="5"/>
    </row>
    <row r="36" spans="2:7" x14ac:dyDescent="0.25">
      <c r="B36" s="237" t="s">
        <v>37</v>
      </c>
      <c r="C36" s="55">
        <v>0</v>
      </c>
      <c r="D36" s="55">
        <v>0</v>
      </c>
      <c r="E36" s="55">
        <v>0</v>
      </c>
      <c r="F36" s="55">
        <v>0</v>
      </c>
      <c r="G36" s="285">
        <v>9398.7999999999993</v>
      </c>
    </row>
    <row r="37" spans="2:7" x14ac:dyDescent="0.25">
      <c r="B37" s="237"/>
      <c r="C37" s="233"/>
      <c r="D37" s="233"/>
      <c r="E37" s="233"/>
      <c r="F37" s="233"/>
      <c r="G37" s="5"/>
    </row>
    <row r="38" spans="2:7" x14ac:dyDescent="0.25">
      <c r="B38" s="85" t="s">
        <v>32</v>
      </c>
      <c r="C38" s="56">
        <f>C34-C36</f>
        <v>207.49747701799987</v>
      </c>
      <c r="D38" s="56">
        <f>D34-D36</f>
        <v>155.31007944760461</v>
      </c>
      <c r="E38" s="56">
        <f>E34-E36</f>
        <v>-71.355263331000003</v>
      </c>
      <c r="F38" s="56">
        <f>F34-F36</f>
        <v>298.65728069800025</v>
      </c>
      <c r="G38" s="289">
        <f>G34-G36</f>
        <v>-10372.673538433999</v>
      </c>
    </row>
    <row r="39" spans="2:7" x14ac:dyDescent="0.25">
      <c r="B39" s="92" t="s">
        <v>35</v>
      </c>
      <c r="C39" s="54">
        <f>C38/C$12</f>
        <v>7.3732641734967366E-2</v>
      </c>
      <c r="D39" s="54">
        <f t="shared" ref="D39:G39" si="8">D38/D$12</f>
        <v>4.8692344410655342E-2</v>
      </c>
      <c r="E39" s="54">
        <f t="shared" si="8"/>
        <v>-2.7494300438720996E-2</v>
      </c>
      <c r="F39" s="54">
        <f t="shared" si="8"/>
        <v>0.10853644894805461</v>
      </c>
      <c r="G39" s="96">
        <f t="shared" si="8"/>
        <v>-13.506323428258208</v>
      </c>
    </row>
    <row r="40" spans="2:7" x14ac:dyDescent="0.25">
      <c r="B40" s="237"/>
      <c r="C40" s="233"/>
      <c r="D40" s="233"/>
      <c r="E40" s="233"/>
      <c r="F40" s="233"/>
      <c r="G40" s="5"/>
    </row>
    <row r="41" spans="2:7" x14ac:dyDescent="0.25">
      <c r="B41" s="237" t="s">
        <v>33</v>
      </c>
      <c r="C41" s="233">
        <v>90.22</v>
      </c>
      <c r="D41" s="233">
        <v>95.84</v>
      </c>
      <c r="E41" s="233">
        <v>103.96</v>
      </c>
      <c r="F41" s="233">
        <v>89.36</v>
      </c>
      <c r="G41" s="5">
        <v>-0.04</v>
      </c>
    </row>
    <row r="42" spans="2:7" x14ac:dyDescent="0.25">
      <c r="B42" s="92" t="s">
        <v>34</v>
      </c>
      <c r="C42" s="57">
        <f>C41/C38</f>
        <v>0.43480046743977346</v>
      </c>
      <c r="D42" s="57">
        <f t="shared" ref="D42:G42" si="9">D41/D38</f>
        <v>0.61708808817094563</v>
      </c>
      <c r="E42" s="57">
        <f t="shared" si="9"/>
        <v>-1.4569352721431972</v>
      </c>
      <c r="F42" s="57">
        <f t="shared" si="9"/>
        <v>0.29920583148401492</v>
      </c>
      <c r="G42" s="290">
        <f t="shared" si="9"/>
        <v>3.8562864098428909E-6</v>
      </c>
    </row>
    <row r="43" spans="2:7" x14ac:dyDescent="0.25">
      <c r="B43" s="92"/>
      <c r="C43" s="233"/>
      <c r="D43" s="233"/>
      <c r="E43" s="233"/>
      <c r="F43" s="233"/>
      <c r="G43" s="5"/>
    </row>
    <row r="44" spans="2:7" x14ac:dyDescent="0.25">
      <c r="B44" s="85" t="s">
        <v>39</v>
      </c>
      <c r="C44" s="56">
        <f>C38-C41</f>
        <v>117.27747701799987</v>
      </c>
      <c r="D44" s="56">
        <f t="shared" ref="D44:G44" si="10">D38-D41</f>
        <v>59.470079447604604</v>
      </c>
      <c r="E44" s="56">
        <f t="shared" si="10"/>
        <v>-175.31526333099998</v>
      </c>
      <c r="F44" s="56">
        <f t="shared" si="10"/>
        <v>209.29728069800024</v>
      </c>
      <c r="G44" s="289">
        <f t="shared" si="10"/>
        <v>-10372.633538433998</v>
      </c>
    </row>
    <row r="45" spans="2:7" x14ac:dyDescent="0.25">
      <c r="B45" s="92" t="s">
        <v>35</v>
      </c>
      <c r="C45" s="54">
        <f>C44/C$12</f>
        <v>4.16736546430342E-2</v>
      </c>
      <c r="D45" s="54">
        <f t="shared" ref="D45" si="11">D44/D$12</f>
        <v>1.8644878689722807E-2</v>
      </c>
      <c r="E45" s="54">
        <f t="shared" ref="E45" si="12">E44/E$12</f>
        <v>-6.7551716530795794E-2</v>
      </c>
      <c r="F45" s="54">
        <f t="shared" ref="F45" si="13">F44/F$12</f>
        <v>7.6061710494229592E-2</v>
      </c>
      <c r="G45" s="96">
        <f t="shared" ref="G45" si="14">G44/G$12</f>
        <v>-13.506271344006722</v>
      </c>
    </row>
    <row r="46" spans="2:7" x14ac:dyDescent="0.25">
      <c r="B46" s="92"/>
      <c r="C46" s="54"/>
      <c r="D46" s="54"/>
      <c r="E46" s="54"/>
      <c r="F46" s="54"/>
      <c r="G46" s="96"/>
    </row>
    <row r="47" spans="2:7" x14ac:dyDescent="0.25">
      <c r="B47" s="237" t="s">
        <v>38</v>
      </c>
      <c r="C47" s="55">
        <v>0</v>
      </c>
      <c r="D47" s="233">
        <v>0.28000000000000003</v>
      </c>
      <c r="E47" s="233">
        <v>0.46</v>
      </c>
      <c r="F47" s="233">
        <v>1.84</v>
      </c>
      <c r="G47" s="291">
        <v>0</v>
      </c>
    </row>
    <row r="48" spans="2:7" x14ac:dyDescent="0.25">
      <c r="B48" s="237"/>
      <c r="C48" s="233"/>
      <c r="D48" s="233"/>
      <c r="E48" s="233"/>
      <c r="F48" s="233"/>
      <c r="G48" s="5"/>
    </row>
    <row r="49" spans="1:9" x14ac:dyDescent="0.25">
      <c r="B49" s="85" t="s">
        <v>40</v>
      </c>
      <c r="C49" s="56">
        <f>C44-C47</f>
        <v>117.27747701799987</v>
      </c>
      <c r="D49" s="56">
        <f t="shared" ref="D49:G49" si="15">D44-D47</f>
        <v>59.190079447604603</v>
      </c>
      <c r="E49" s="56">
        <f>E44-E47</f>
        <v>-175.77526333099999</v>
      </c>
      <c r="F49" s="56">
        <f t="shared" si="15"/>
        <v>207.45728069800023</v>
      </c>
      <c r="G49" s="289">
        <f t="shared" si="15"/>
        <v>-10372.633538433998</v>
      </c>
    </row>
    <row r="50" spans="1:9" ht="15.75" thickBot="1" x14ac:dyDescent="0.3">
      <c r="B50" s="97" t="s">
        <v>35</v>
      </c>
      <c r="C50" s="292">
        <f>C49/C$12</f>
        <v>4.16736546430342E-2</v>
      </c>
      <c r="D50" s="292">
        <f t="shared" ref="D50" si="16">D49/D$12</f>
        <v>1.8557093940120749E-2</v>
      </c>
      <c r="E50" s="292">
        <f t="shared" ref="E50" si="17">E49/E$12</f>
        <v>-6.7728961734743021E-2</v>
      </c>
      <c r="F50" s="292">
        <f t="shared" ref="F50" si="18">F49/F$12</f>
        <v>7.5393027428483861E-2</v>
      </c>
      <c r="G50" s="293">
        <f t="shared" ref="G50" si="19">G49/G$12</f>
        <v>-13.506271344006722</v>
      </c>
    </row>
    <row r="54" spans="1:9" ht="15.75" thickBot="1" x14ac:dyDescent="0.3"/>
    <row r="55" spans="1:9" x14ac:dyDescent="0.25">
      <c r="A55" s="324" t="s">
        <v>7</v>
      </c>
      <c r="B55" s="325"/>
      <c r="C55" s="126"/>
      <c r="D55" s="15"/>
      <c r="E55" s="2"/>
      <c r="F55" s="2"/>
      <c r="G55" s="2"/>
      <c r="H55" s="2"/>
      <c r="I55" s="19" t="s">
        <v>14</v>
      </c>
    </row>
    <row r="56" spans="1:9" x14ac:dyDescent="0.25">
      <c r="A56" s="3"/>
      <c r="B56" s="16"/>
      <c r="C56" s="16"/>
      <c r="D56" s="16"/>
      <c r="E56" s="4"/>
      <c r="F56" s="4"/>
      <c r="G56" s="4"/>
      <c r="H56" s="4"/>
      <c r="I56" s="5"/>
    </row>
    <row r="57" spans="1:9" x14ac:dyDescent="0.25">
      <c r="A57" s="20" t="s">
        <v>8</v>
      </c>
      <c r="B57" s="28" t="s">
        <v>13</v>
      </c>
      <c r="C57" s="16"/>
      <c r="D57" s="16"/>
      <c r="E57" s="21">
        <f>23931643258.31/(10^7)</f>
        <v>2393.164325831</v>
      </c>
      <c r="F57" s="21">
        <f>26838631643.0191/(10^7)</f>
        <v>2683.8631643019098</v>
      </c>
      <c r="G57" s="21">
        <f>19604120828.02/(10^7)</f>
        <v>1960.412082802</v>
      </c>
      <c r="H57" s="21">
        <f>22150406422.86/(10^7)</f>
        <v>2215.0406422860001</v>
      </c>
      <c r="I57" s="26">
        <f>((H57/E57)^(1/(COUNT(E57:H57)-1)))-1</f>
        <v>-2.5452392516492006E-2</v>
      </c>
    </row>
    <row r="58" spans="1:9" x14ac:dyDescent="0.25">
      <c r="A58" s="3"/>
      <c r="B58" s="28"/>
      <c r="C58" s="16"/>
      <c r="D58" s="16"/>
      <c r="E58" s="21"/>
      <c r="F58" s="21"/>
      <c r="G58" s="21"/>
      <c r="H58" s="21"/>
      <c r="I58" s="25"/>
    </row>
    <row r="59" spans="1:9" x14ac:dyDescent="0.25">
      <c r="A59" s="20" t="s">
        <v>9</v>
      </c>
      <c r="B59" s="28" t="s">
        <v>13</v>
      </c>
      <c r="C59" s="16"/>
      <c r="D59" s="16"/>
      <c r="E59" s="21">
        <f>1807274064.37/(10^7)</f>
        <v>180.72740643699998</v>
      </c>
      <c r="F59" s="21">
        <f>2308356097.22/(10^7)</f>
        <v>230.83560972199999</v>
      </c>
      <c r="G59" s="21">
        <f>2522079681.34/(10^7)</f>
        <v>252.20796813400003</v>
      </c>
      <c r="H59" s="21">
        <f>2576542563.99/(10^7)</f>
        <v>257.65425639899996</v>
      </c>
      <c r="I59" s="26">
        <f>((H59/E59)^(1/(COUNT(E59:H59)-1)))-1</f>
        <v>0.12547996491455815</v>
      </c>
    </row>
    <row r="60" spans="1:9" x14ac:dyDescent="0.25">
      <c r="A60" s="3"/>
      <c r="B60" s="28"/>
      <c r="C60" s="16"/>
      <c r="D60" s="16"/>
      <c r="E60" s="21"/>
      <c r="F60" s="21"/>
      <c r="G60" s="21"/>
      <c r="H60" s="21"/>
      <c r="I60" s="25"/>
    </row>
    <row r="61" spans="1:9" x14ac:dyDescent="0.25">
      <c r="A61" s="20" t="s">
        <v>10</v>
      </c>
      <c r="B61" s="28" t="s">
        <v>13</v>
      </c>
      <c r="C61" s="22"/>
      <c r="D61" s="16"/>
      <c r="E61" s="21">
        <f>1002909525.01/(10^7)</f>
        <v>100.29095250099999</v>
      </c>
      <c r="F61" s="21">
        <f>1172427545.87/(10^7)</f>
        <v>117.24275458699999</v>
      </c>
      <c r="G61" s="21">
        <f>1543874415.98/(10^7)</f>
        <v>154.38744159800001</v>
      </c>
      <c r="H61" s="21">
        <f>1713987360.36/(10^7)</f>
        <v>171.398736036</v>
      </c>
      <c r="I61" s="26">
        <f>((H61/E61)^(1/(COUNT(E61:H61)-1)))-1</f>
        <v>0.1955891164942869</v>
      </c>
    </row>
    <row r="62" spans="1:9" x14ac:dyDescent="0.25">
      <c r="A62" s="3"/>
      <c r="B62" s="28"/>
      <c r="C62" s="16"/>
      <c r="D62" s="16"/>
      <c r="E62" s="21"/>
      <c r="F62" s="21"/>
      <c r="G62" s="21"/>
      <c r="H62" s="21"/>
      <c r="I62" s="25"/>
    </row>
    <row r="63" spans="1:9" x14ac:dyDescent="0.25">
      <c r="A63" s="20" t="s">
        <v>11</v>
      </c>
      <c r="B63" s="28" t="s">
        <v>13</v>
      </c>
      <c r="C63" s="16"/>
      <c r="D63" s="16"/>
      <c r="E63" s="21">
        <f>578358800.299999/(10^7)</f>
        <v>57.835880029999899</v>
      </c>
      <c r="F63" s="21">
        <f>647992251.369991/(10^7)</f>
        <v>64.799225136999098</v>
      </c>
      <c r="G63" s="21">
        <f>1351527016.35/(10^7)</f>
        <v>135.152701635</v>
      </c>
      <c r="H63" s="21">
        <f>1075836459.77/(10^7)</f>
        <v>107.583645977</v>
      </c>
      <c r="I63" s="26">
        <f>((H63/E63)^(1/(COUNT(E63:H63)-1)))-1</f>
        <v>0.22984289561990168</v>
      </c>
    </row>
    <row r="64" spans="1:9" x14ac:dyDescent="0.25">
      <c r="A64" s="3"/>
      <c r="B64" s="28"/>
      <c r="C64" s="16"/>
      <c r="D64" s="16"/>
      <c r="E64" s="21"/>
      <c r="F64" s="21"/>
      <c r="G64" s="21"/>
      <c r="H64" s="21"/>
      <c r="I64" s="25"/>
    </row>
    <row r="65" spans="1:9" ht="15.75" thickBot="1" x14ac:dyDescent="0.3">
      <c r="A65" s="23" t="s">
        <v>12</v>
      </c>
      <c r="B65" s="29" t="s">
        <v>13</v>
      </c>
      <c r="C65" s="17"/>
      <c r="D65" s="17"/>
      <c r="E65" s="24">
        <f>821689122.190001/(10^7)</f>
        <v>82.168912219000106</v>
      </c>
      <c r="F65" s="24">
        <f>928793256.996954/(10^7)</f>
        <v>92.8793256996954</v>
      </c>
      <c r="G65" s="24">
        <f>931145425/(10^7)</f>
        <v>93.114542499999999</v>
      </c>
      <c r="H65" s="24">
        <f>0/(10^7)</f>
        <v>0</v>
      </c>
      <c r="I65" s="27">
        <f>((G65/E65)^(1/(COUNT(E65:G65)-1)))-1</f>
        <v>6.4522850116067731E-2</v>
      </c>
    </row>
    <row r="66" spans="1:9" ht="15.75" thickBot="1" x14ac:dyDescent="0.3"/>
    <row r="67" spans="1:9" ht="45" x14ac:dyDescent="0.25">
      <c r="A67" s="203" t="s">
        <v>132</v>
      </c>
      <c r="B67" s="124" t="s">
        <v>13</v>
      </c>
      <c r="C67" s="204">
        <v>7.42</v>
      </c>
      <c r="D67" s="204">
        <v>35.450000000000003</v>
      </c>
      <c r="E67" s="204">
        <v>124.71</v>
      </c>
      <c r="F67" s="207" t="s">
        <v>133</v>
      </c>
    </row>
    <row r="68" spans="1:9" ht="15.75" thickBot="1" x14ac:dyDescent="0.3">
      <c r="A68" s="205" t="s">
        <v>20</v>
      </c>
      <c r="B68" s="208" t="s">
        <v>65</v>
      </c>
      <c r="C68" s="206">
        <f>C67/C12</f>
        <v>2.6366402596114391E-3</v>
      </c>
      <c r="D68" s="206">
        <f t="shared" ref="D68:E68" si="20">D67/D12</f>
        <v>1.1114176333546102E-2</v>
      </c>
      <c r="E68" s="206">
        <f t="shared" si="20"/>
        <v>4.8052716052738059E-2</v>
      </c>
      <c r="F68" s="202">
        <f>AVERAGE(C68:E68)</f>
        <v>2.0601177548631867E-2</v>
      </c>
    </row>
  </sheetData>
  <mergeCells count="2">
    <mergeCell ref="A55:B55"/>
    <mergeCell ref="B1:G1"/>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26"/>
  <sheetViews>
    <sheetView showGridLines="0" workbookViewId="0">
      <pane xSplit="2" ySplit="3" topLeftCell="C4" activePane="bottomRight" state="frozen"/>
      <selection pane="topRight" activeCell="C1" sqref="C1"/>
      <selection pane="bottomLeft" activeCell="A4" sqref="A4"/>
      <selection pane="bottomRight" activeCell="B5" sqref="B5"/>
    </sheetView>
  </sheetViews>
  <sheetFormatPr defaultRowHeight="15" x14ac:dyDescent="0.25"/>
  <cols>
    <col min="2" max="2" width="34.42578125" bestFit="1" customWidth="1"/>
    <col min="3" max="7" width="13.42578125" bestFit="1" customWidth="1"/>
    <col min="10" max="10" width="15" bestFit="1" customWidth="1"/>
    <col min="11" max="11" width="10.140625" bestFit="1" customWidth="1"/>
  </cols>
  <sheetData>
    <row r="2" spans="2:7" x14ac:dyDescent="0.25">
      <c r="G2" s="30" t="s">
        <v>13</v>
      </c>
    </row>
    <row r="3" spans="2:7" x14ac:dyDescent="0.25">
      <c r="B3" s="199" t="s">
        <v>15</v>
      </c>
      <c r="C3" s="200">
        <v>42460</v>
      </c>
      <c r="D3" s="200">
        <f>EDATE(C3,12)</f>
        <v>42825</v>
      </c>
      <c r="E3" s="200">
        <f t="shared" ref="E3:G3" si="0">EDATE(D3,12)</f>
        <v>43190</v>
      </c>
      <c r="F3" s="200">
        <f t="shared" si="0"/>
        <v>43555</v>
      </c>
      <c r="G3" s="201">
        <f t="shared" si="0"/>
        <v>43921</v>
      </c>
    </row>
    <row r="4" spans="2:7" x14ac:dyDescent="0.25">
      <c r="B4" s="39"/>
      <c r="C4" s="32"/>
      <c r="D4" s="32"/>
      <c r="E4" s="32"/>
      <c r="F4" s="32"/>
      <c r="G4" s="40"/>
    </row>
    <row r="5" spans="2:7" x14ac:dyDescent="0.25">
      <c r="B5" s="39" t="s">
        <v>184</v>
      </c>
      <c r="C5" s="33">
        <f>'Previous Years PL'!C12</f>
        <v>2814.1874770179998</v>
      </c>
      <c r="D5" s="33">
        <f>'Previous Years PL'!D12</f>
        <v>3189.6200794476044</v>
      </c>
      <c r="E5" s="33">
        <f>'Previous Years PL'!E12</f>
        <v>2595.274736669</v>
      </c>
      <c r="F5" s="33">
        <f>'Previous Years PL'!F12</f>
        <v>2751.6772806980002</v>
      </c>
      <c r="G5" s="41">
        <f>'Previous Years PL'!G12</f>
        <v>767.98646156600091</v>
      </c>
    </row>
    <row r="6" spans="2:7" x14ac:dyDescent="0.25">
      <c r="B6" s="39" t="s">
        <v>183</v>
      </c>
      <c r="C6" s="32"/>
      <c r="D6" s="32"/>
      <c r="E6" s="32"/>
      <c r="F6" s="32"/>
      <c r="G6" s="40"/>
    </row>
    <row r="7" spans="2:7" x14ac:dyDescent="0.25">
      <c r="B7" s="39" t="s">
        <v>43</v>
      </c>
      <c r="C7" s="33">
        <f>'Previous Years PL'!C14+'Previous Years PL'!C17+'Previous Years PL'!C23+'Previous Years PL'!C26</f>
        <v>2520.6499999999996</v>
      </c>
      <c r="D7" s="33">
        <f>'Previous Years PL'!D14+'Previous Years PL'!D17+'Previous Years PL'!D23+'Previous Years PL'!D26</f>
        <v>2944.3199999999997</v>
      </c>
      <c r="E7" s="33">
        <f>'Previous Years PL'!E14+'Previous Years PL'!E17+'Previous Years PL'!E23+'Previous Years PL'!E26</f>
        <v>2530.71</v>
      </c>
      <c r="F7" s="33">
        <f>'Previous Years PL'!F14+'Previous Years PL'!F17+'Previous Years PL'!F23+'Previous Years PL'!F26</f>
        <v>2297</v>
      </c>
      <c r="G7" s="41">
        <f>'Previous Years PL'!G14+'Previous Years PL'!G17+'Previous Years PL'!G23+'Previous Years PL'!G26</f>
        <v>1019.61</v>
      </c>
    </row>
    <row r="8" spans="2:7" x14ac:dyDescent="0.25">
      <c r="B8" s="39"/>
      <c r="C8" s="32"/>
      <c r="D8" s="32"/>
      <c r="E8" s="32"/>
      <c r="F8" s="32"/>
      <c r="G8" s="40"/>
    </row>
    <row r="9" spans="2:7" x14ac:dyDescent="0.25">
      <c r="B9" s="42" t="s">
        <v>28</v>
      </c>
      <c r="C9" s="34">
        <f>C5-C7</f>
        <v>293.53747701800012</v>
      </c>
      <c r="D9" s="34">
        <f t="shared" ref="D9:G9" si="1">D5-D7</f>
        <v>245.30007944760473</v>
      </c>
      <c r="E9" s="34">
        <f t="shared" si="1"/>
        <v>64.564736669000013</v>
      </c>
      <c r="F9" s="34">
        <f t="shared" si="1"/>
        <v>454.67728069800023</v>
      </c>
      <c r="G9" s="43">
        <f t="shared" si="1"/>
        <v>-251.6235384339991</v>
      </c>
    </row>
    <row r="10" spans="2:7" x14ac:dyDescent="0.25">
      <c r="B10" s="44" t="s">
        <v>29</v>
      </c>
      <c r="C10" s="35">
        <f>C9/C$5</f>
        <v>0.10430629779116263</v>
      </c>
      <c r="D10" s="35">
        <f t="shared" ref="D10:G10" si="2">D9/D$5</f>
        <v>7.6905735898830666E-2</v>
      </c>
      <c r="E10" s="35">
        <f t="shared" si="2"/>
        <v>2.4877804171079005E-2</v>
      </c>
      <c r="F10" s="35">
        <f t="shared" si="2"/>
        <v>0.16523641194677641</v>
      </c>
      <c r="G10" s="45">
        <f t="shared" si="2"/>
        <v>-0.327640591373074</v>
      </c>
    </row>
    <row r="11" spans="2:7" x14ac:dyDescent="0.25">
      <c r="B11" s="39"/>
      <c r="C11" s="32"/>
      <c r="D11" s="32"/>
      <c r="E11" s="32"/>
      <c r="F11" s="32"/>
      <c r="G11" s="40"/>
    </row>
    <row r="12" spans="2:7" x14ac:dyDescent="0.25">
      <c r="B12" s="39" t="s">
        <v>31</v>
      </c>
      <c r="C12" s="32">
        <f>'Previous Years PL'!C32</f>
        <v>29.52</v>
      </c>
      <c r="D12" s="32">
        <f>'Previous Years PL'!D32</f>
        <v>25.05</v>
      </c>
      <c r="E12" s="32">
        <f>'Previous Years PL'!E32</f>
        <v>30.9</v>
      </c>
      <c r="F12" s="32">
        <f>'Previous Years PL'!F32</f>
        <v>35.57</v>
      </c>
      <c r="G12" s="40">
        <f>'Previous Years PL'!G32</f>
        <v>5.87</v>
      </c>
    </row>
    <row r="13" spans="2:7" x14ac:dyDescent="0.25">
      <c r="B13" s="39"/>
      <c r="C13" s="32"/>
      <c r="D13" s="32"/>
      <c r="E13" s="32"/>
      <c r="F13" s="32"/>
      <c r="G13" s="40"/>
    </row>
    <row r="14" spans="2:7" x14ac:dyDescent="0.25">
      <c r="B14" s="42" t="s">
        <v>44</v>
      </c>
      <c r="C14" s="34">
        <f>C9-C12</f>
        <v>264.01747701800014</v>
      </c>
      <c r="D14" s="34">
        <f t="shared" ref="D14:G14" si="3">D9-D12</f>
        <v>220.25007944760472</v>
      </c>
      <c r="E14" s="34">
        <f t="shared" si="3"/>
        <v>33.664736669000014</v>
      </c>
      <c r="F14" s="34">
        <f t="shared" si="3"/>
        <v>419.10728069800024</v>
      </c>
      <c r="G14" s="43">
        <f t="shared" si="3"/>
        <v>-257.49353843399911</v>
      </c>
    </row>
    <row r="15" spans="2:7" s="227" customFormat="1" x14ac:dyDescent="0.25">
      <c r="B15" s="44" t="s">
        <v>84</v>
      </c>
      <c r="C15" s="35">
        <f>C14/C$5</f>
        <v>9.3816591529204463E-2</v>
      </c>
      <c r="D15" s="35">
        <f t="shared" ref="D15:G15" si="4">D14/D$5</f>
        <v>6.9052135979075224E-2</v>
      </c>
      <c r="E15" s="35">
        <f t="shared" si="4"/>
        <v>1.2971550253753962E-2</v>
      </c>
      <c r="F15" s="35">
        <f t="shared" si="4"/>
        <v>0.15230975072472452</v>
      </c>
      <c r="G15" s="45">
        <f t="shared" si="4"/>
        <v>-0.33528395527825339</v>
      </c>
    </row>
    <row r="16" spans="2:7" x14ac:dyDescent="0.25">
      <c r="B16" s="39"/>
      <c r="C16" s="32"/>
      <c r="D16" s="32"/>
      <c r="E16" s="32"/>
      <c r="F16" s="32"/>
      <c r="G16" s="40"/>
    </row>
    <row r="17" spans="2:11" x14ac:dyDescent="0.25">
      <c r="B17" s="39" t="s">
        <v>30</v>
      </c>
      <c r="C17" s="32">
        <f>'Previous Years PL'!C31</f>
        <v>56.52</v>
      </c>
      <c r="D17" s="32">
        <f>'Previous Years PL'!D31</f>
        <v>64.94</v>
      </c>
      <c r="E17" s="32">
        <f>'Previous Years PL'!E31</f>
        <v>105.02</v>
      </c>
      <c r="F17" s="32">
        <f>'Previous Years PL'!F31</f>
        <v>120.45</v>
      </c>
      <c r="G17" s="40">
        <f>'Previous Years PL'!G31</f>
        <v>716.38</v>
      </c>
    </row>
    <row r="18" spans="2:11" x14ac:dyDescent="0.25">
      <c r="B18" s="39"/>
      <c r="C18" s="32"/>
      <c r="D18" s="32"/>
      <c r="E18" s="32"/>
      <c r="F18" s="32"/>
      <c r="G18" s="40"/>
    </row>
    <row r="19" spans="2:11" x14ac:dyDescent="0.25">
      <c r="B19" s="42" t="s">
        <v>32</v>
      </c>
      <c r="C19" s="36">
        <f>C14-C17</f>
        <v>207.49747701800013</v>
      </c>
      <c r="D19" s="36">
        <f t="shared" ref="D19:G19" si="5">D14-D17</f>
        <v>155.31007944760472</v>
      </c>
      <c r="E19" s="36">
        <f t="shared" si="5"/>
        <v>-71.355263330999975</v>
      </c>
      <c r="F19" s="36">
        <f t="shared" si="5"/>
        <v>298.65728069800025</v>
      </c>
      <c r="G19" s="46">
        <f t="shared" si="5"/>
        <v>-973.8735384339991</v>
      </c>
      <c r="K19" s="31"/>
    </row>
    <row r="20" spans="2:11" x14ac:dyDescent="0.25">
      <c r="B20" s="44" t="s">
        <v>35</v>
      </c>
      <c r="C20" s="35">
        <f>C19/C$5</f>
        <v>7.373264173496745E-2</v>
      </c>
      <c r="D20" s="35">
        <f t="shared" ref="D20:G20" si="6">D19/D$5</f>
        <v>4.8692344410655376E-2</v>
      </c>
      <c r="E20" s="35">
        <f t="shared" si="6"/>
        <v>-2.7494300438720986E-2</v>
      </c>
      <c r="F20" s="35">
        <f t="shared" si="6"/>
        <v>0.10853644894805461</v>
      </c>
      <c r="G20" s="45">
        <f t="shared" si="6"/>
        <v>-1.2680868572190374</v>
      </c>
    </row>
    <row r="21" spans="2:11" x14ac:dyDescent="0.25">
      <c r="B21" s="39"/>
      <c r="C21" s="32"/>
      <c r="D21" s="32"/>
      <c r="E21" s="32"/>
      <c r="F21" s="32"/>
      <c r="G21" s="40"/>
    </row>
    <row r="22" spans="2:11" x14ac:dyDescent="0.25">
      <c r="B22" s="39" t="s">
        <v>45</v>
      </c>
      <c r="C22" s="37">
        <f>'Previous Years PL'!C41+'Previous Years PL'!C36</f>
        <v>90.22</v>
      </c>
      <c r="D22" s="37">
        <f>'Previous Years PL'!D41+'Previous Years PL'!D36</f>
        <v>95.84</v>
      </c>
      <c r="E22" s="37">
        <f>'Previous Years PL'!E41+'Previous Years PL'!E36</f>
        <v>103.96</v>
      </c>
      <c r="F22" s="37">
        <f>'Previous Years PL'!F41+'Previous Years PL'!F36</f>
        <v>89.36</v>
      </c>
      <c r="G22" s="47">
        <f>'Previous Years PL'!G41+'Previous Years PL'!G36</f>
        <v>9398.7599999999984</v>
      </c>
    </row>
    <row r="23" spans="2:11" x14ac:dyDescent="0.25">
      <c r="B23" s="44" t="s">
        <v>34</v>
      </c>
      <c r="C23" s="38">
        <f>C22/C19</f>
        <v>0.43480046743977296</v>
      </c>
      <c r="D23" s="38">
        <f t="shared" ref="D23:G23" si="7">D22/D19</f>
        <v>0.61708808817094518</v>
      </c>
      <c r="E23" s="38">
        <f t="shared" si="7"/>
        <v>-1.4569352721431978</v>
      </c>
      <c r="F23" s="38">
        <f t="shared" si="7"/>
        <v>0.29920583148401492</v>
      </c>
      <c r="G23" s="48">
        <f t="shared" si="7"/>
        <v>-9.6509039716936176</v>
      </c>
    </row>
    <row r="24" spans="2:11" x14ac:dyDescent="0.25">
      <c r="B24" s="39"/>
      <c r="C24" s="32"/>
      <c r="D24" s="32"/>
      <c r="E24" s="32"/>
      <c r="F24" s="32"/>
      <c r="G24" s="40"/>
    </row>
    <row r="25" spans="2:11" x14ac:dyDescent="0.25">
      <c r="B25" s="42" t="s">
        <v>39</v>
      </c>
      <c r="C25" s="36">
        <f>C19-C22</f>
        <v>117.27747701800013</v>
      </c>
      <c r="D25" s="36">
        <f t="shared" ref="D25:G25" si="8">D19-D22</f>
        <v>59.470079447604718</v>
      </c>
      <c r="E25" s="36">
        <f t="shared" si="8"/>
        <v>-175.31526333099998</v>
      </c>
      <c r="F25" s="36">
        <f t="shared" si="8"/>
        <v>209.29728069800024</v>
      </c>
      <c r="G25" s="46">
        <f t="shared" si="8"/>
        <v>-10372.633538433998</v>
      </c>
    </row>
    <row r="26" spans="2:11" x14ac:dyDescent="0.25">
      <c r="B26" s="49" t="s">
        <v>46</v>
      </c>
      <c r="C26" s="50">
        <f>C25/C$5</f>
        <v>4.167365464303429E-2</v>
      </c>
      <c r="D26" s="50">
        <f t="shared" ref="D26:G26" si="9">D25/D$5</f>
        <v>1.8644878689722841E-2</v>
      </c>
      <c r="E26" s="50">
        <f t="shared" si="9"/>
        <v>-6.7551716530795794E-2</v>
      </c>
      <c r="F26" s="50">
        <f t="shared" si="9"/>
        <v>7.6061710494229592E-2</v>
      </c>
      <c r="G26" s="51">
        <f t="shared" si="9"/>
        <v>-13.506271344006722</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E30"/>
  <sheetViews>
    <sheetView topLeftCell="A13" workbookViewId="0">
      <selection activeCell="C29" sqref="C29"/>
    </sheetView>
  </sheetViews>
  <sheetFormatPr defaultRowHeight="15" x14ac:dyDescent="0.25"/>
  <cols>
    <col min="2" max="2" width="7" bestFit="1" customWidth="1"/>
    <col min="4" max="4" width="13.7109375" bestFit="1" customWidth="1"/>
    <col min="5" max="5" width="15" bestFit="1" customWidth="1"/>
  </cols>
  <sheetData>
    <row r="3" spans="2:5" x14ac:dyDescent="0.25">
      <c r="B3" s="301" t="s">
        <v>185</v>
      </c>
      <c r="C3" s="301" t="s">
        <v>186</v>
      </c>
      <c r="D3" s="301" t="s">
        <v>187</v>
      </c>
      <c r="E3" s="301" t="s">
        <v>188</v>
      </c>
    </row>
    <row r="4" spans="2:5" x14ac:dyDescent="0.25">
      <c r="B4" s="302">
        <v>43739</v>
      </c>
      <c r="C4" s="303">
        <v>944233</v>
      </c>
      <c r="D4" s="304">
        <v>6.07</v>
      </c>
      <c r="E4" s="304">
        <v>25.81</v>
      </c>
    </row>
    <row r="5" spans="2:5" x14ac:dyDescent="0.25">
      <c r="B5" s="302">
        <v>43770</v>
      </c>
      <c r="C5" s="303">
        <v>1091946</v>
      </c>
      <c r="D5" s="304">
        <v>7.84</v>
      </c>
      <c r="E5" s="304">
        <v>15.64</v>
      </c>
    </row>
    <row r="6" spans="2:5" x14ac:dyDescent="0.25">
      <c r="B6" s="302">
        <v>43800</v>
      </c>
      <c r="C6" s="303">
        <v>1225672</v>
      </c>
      <c r="D6" s="304">
        <v>2.87</v>
      </c>
      <c r="E6" s="304">
        <v>12.25</v>
      </c>
    </row>
    <row r="7" spans="2:5" x14ac:dyDescent="0.25">
      <c r="B7" s="302">
        <v>43831</v>
      </c>
      <c r="C7" s="303">
        <v>1118150</v>
      </c>
      <c r="D7" s="304">
        <v>1.34</v>
      </c>
      <c r="E7" s="304">
        <v>-8.77</v>
      </c>
    </row>
    <row r="8" spans="2:5" x14ac:dyDescent="0.25">
      <c r="B8" s="302">
        <v>43862</v>
      </c>
      <c r="C8" s="303">
        <v>1015632</v>
      </c>
      <c r="D8" s="304">
        <v>-6.63</v>
      </c>
      <c r="E8" s="304">
        <v>-9.17</v>
      </c>
    </row>
    <row r="9" spans="2:5" x14ac:dyDescent="0.25">
      <c r="B9" s="302">
        <v>43891</v>
      </c>
      <c r="C9" s="303">
        <v>328462</v>
      </c>
      <c r="D9" s="304">
        <v>-66.42</v>
      </c>
      <c r="E9" s="304">
        <v>-67.66</v>
      </c>
    </row>
    <row r="13" spans="2:5" x14ac:dyDescent="0.25">
      <c r="B13" s="301" t="s">
        <v>185</v>
      </c>
      <c r="C13" s="301" t="s">
        <v>189</v>
      </c>
      <c r="D13" s="301" t="s">
        <v>187</v>
      </c>
    </row>
    <row r="14" spans="2:5" x14ac:dyDescent="0.25">
      <c r="B14" s="305">
        <v>43739</v>
      </c>
      <c r="C14" s="306">
        <v>2399</v>
      </c>
      <c r="D14" s="307">
        <v>20.07</v>
      </c>
    </row>
    <row r="15" spans="2:5" x14ac:dyDescent="0.25">
      <c r="B15" s="305">
        <v>43770</v>
      </c>
      <c r="C15" s="306">
        <v>2776</v>
      </c>
      <c r="D15" s="307">
        <v>20.59</v>
      </c>
    </row>
    <row r="16" spans="2:5" x14ac:dyDescent="0.25">
      <c r="B16" s="305">
        <v>43800</v>
      </c>
      <c r="C16" s="306">
        <v>3177</v>
      </c>
      <c r="D16" s="307">
        <v>15.32</v>
      </c>
    </row>
    <row r="17" spans="2:4" x14ac:dyDescent="0.25">
      <c r="B17" s="305">
        <v>43831</v>
      </c>
      <c r="C17" s="306">
        <v>2844</v>
      </c>
      <c r="D17" s="307">
        <v>11.22</v>
      </c>
    </row>
    <row r="18" spans="2:4" x14ac:dyDescent="0.25">
      <c r="B18" s="305">
        <v>43862</v>
      </c>
      <c r="C18" s="306">
        <v>2557</v>
      </c>
      <c r="D18" s="307">
        <v>1.67</v>
      </c>
    </row>
    <row r="19" spans="2:4" x14ac:dyDescent="0.25">
      <c r="B19" s="305">
        <v>43891</v>
      </c>
      <c r="C19" s="307">
        <v>785</v>
      </c>
      <c r="D19" s="307">
        <v>-66.319999999999993</v>
      </c>
    </row>
    <row r="21" spans="2:4" x14ac:dyDescent="0.25">
      <c r="B21" s="301" t="s">
        <v>1</v>
      </c>
      <c r="C21" s="301" t="s">
        <v>190</v>
      </c>
      <c r="D21" s="301" t="s">
        <v>191</v>
      </c>
    </row>
    <row r="22" spans="2:4" x14ac:dyDescent="0.25">
      <c r="B22" s="307">
        <v>2010</v>
      </c>
      <c r="C22" s="307">
        <v>2010</v>
      </c>
      <c r="D22" s="307">
        <v>2.37</v>
      </c>
    </row>
    <row r="23" spans="2:4" x14ac:dyDescent="0.25">
      <c r="B23" s="307">
        <v>2011</v>
      </c>
      <c r="C23" s="307">
        <v>2011</v>
      </c>
      <c r="D23" s="307">
        <v>2.21</v>
      </c>
    </row>
    <row r="24" spans="2:4" x14ac:dyDescent="0.25">
      <c r="B24" s="307">
        <v>2012</v>
      </c>
      <c r="C24" s="307">
        <v>2012</v>
      </c>
      <c r="D24" s="307">
        <v>1.72</v>
      </c>
    </row>
    <row r="25" spans="2:4" x14ac:dyDescent="0.25">
      <c r="B25" s="307">
        <v>2013</v>
      </c>
      <c r="C25" s="307">
        <v>2013</v>
      </c>
      <c r="D25" s="307">
        <v>1.72</v>
      </c>
    </row>
    <row r="26" spans="2:4" x14ac:dyDescent="0.25">
      <c r="B26" s="307">
        <v>2014</v>
      </c>
      <c r="C26" s="307">
        <v>2014</v>
      </c>
      <c r="D26" s="307">
        <v>1.71</v>
      </c>
    </row>
    <row r="27" spans="2:4" x14ac:dyDescent="0.25">
      <c r="B27" s="307">
        <v>2015</v>
      </c>
      <c r="C27" s="307">
        <v>2015</v>
      </c>
      <c r="D27" s="307">
        <v>1.6</v>
      </c>
    </row>
    <row r="28" spans="2:4" x14ac:dyDescent="0.25">
      <c r="B28" s="307">
        <v>2016</v>
      </c>
      <c r="C28" s="307">
        <v>2016</v>
      </c>
      <c r="D28" s="307">
        <v>1.5</v>
      </c>
    </row>
    <row r="29" spans="2:4" x14ac:dyDescent="0.25">
      <c r="B29" s="307">
        <v>2017</v>
      </c>
      <c r="C29" s="307">
        <v>2017</v>
      </c>
      <c r="D29" s="307">
        <v>1.59</v>
      </c>
    </row>
    <row r="30" spans="2:4" x14ac:dyDescent="0.25">
      <c r="B30" s="307">
        <v>2018</v>
      </c>
      <c r="C30" s="307">
        <v>2018</v>
      </c>
      <c r="D30" s="307">
        <v>1.53</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S106"/>
  <sheetViews>
    <sheetView topLeftCell="A100" workbookViewId="0">
      <selection activeCell="D106" sqref="D106"/>
    </sheetView>
  </sheetViews>
  <sheetFormatPr defaultRowHeight="15" x14ac:dyDescent="0.25"/>
  <cols>
    <col min="4" max="4" width="9" customWidth="1"/>
    <col min="5" max="5" width="22.140625" bestFit="1" customWidth="1"/>
    <col min="6" max="6" width="16" bestFit="1" customWidth="1"/>
    <col min="7" max="7" width="24.85546875" bestFit="1" customWidth="1"/>
    <col min="8" max="8" width="15" bestFit="1" customWidth="1"/>
    <col min="9" max="9" width="34.42578125" bestFit="1" customWidth="1"/>
    <col min="10" max="10" width="24" bestFit="1" customWidth="1"/>
    <col min="11" max="11" width="27.85546875" bestFit="1" customWidth="1"/>
    <col min="12" max="12" width="33" bestFit="1" customWidth="1"/>
    <col min="13" max="13" width="23.85546875" bestFit="1" customWidth="1"/>
    <col min="14" max="14" width="13.7109375" bestFit="1" customWidth="1"/>
  </cols>
  <sheetData>
    <row r="3" spans="3:3" x14ac:dyDescent="0.25">
      <c r="C3" s="259" t="s">
        <v>206</v>
      </c>
    </row>
    <row r="4" spans="3:3" x14ac:dyDescent="0.25">
      <c r="C4" s="377"/>
    </row>
    <row r="5" spans="3:3" x14ac:dyDescent="0.25">
      <c r="C5" s="377"/>
    </row>
    <row r="6" spans="3:3" x14ac:dyDescent="0.25">
      <c r="C6" s="259" t="s">
        <v>207</v>
      </c>
    </row>
    <row r="8" spans="3:3" x14ac:dyDescent="0.25">
      <c r="C8" t="s">
        <v>208</v>
      </c>
    </row>
    <row r="10" spans="3:3" x14ac:dyDescent="0.25">
      <c r="C10" t="s">
        <v>210</v>
      </c>
    </row>
    <row r="11" spans="3:3" x14ac:dyDescent="0.25">
      <c r="C11" t="s">
        <v>209</v>
      </c>
    </row>
    <row r="13" spans="3:3" x14ac:dyDescent="0.25">
      <c r="C13" s="259" t="s">
        <v>211</v>
      </c>
    </row>
    <row r="17" spans="3:14" x14ac:dyDescent="0.25">
      <c r="C17" s="259" t="s">
        <v>212</v>
      </c>
    </row>
    <row r="19" spans="3:14" x14ac:dyDescent="0.25">
      <c r="C19" s="259" t="s">
        <v>213</v>
      </c>
    </row>
    <row r="25" spans="3:14" x14ac:dyDescent="0.25">
      <c r="C25" s="378" t="s">
        <v>227</v>
      </c>
      <c r="D25" s="378" t="s">
        <v>228</v>
      </c>
      <c r="E25" s="378" t="s">
        <v>229</v>
      </c>
      <c r="F25" s="378" t="s">
        <v>230</v>
      </c>
      <c r="G25" s="378" t="s">
        <v>231</v>
      </c>
      <c r="H25" s="378" t="s">
        <v>232</v>
      </c>
      <c r="I25" s="378" t="s">
        <v>233</v>
      </c>
      <c r="J25" s="378" t="s">
        <v>234</v>
      </c>
      <c r="K25" s="378" t="s">
        <v>235</v>
      </c>
      <c r="L25" s="378" t="s">
        <v>236</v>
      </c>
      <c r="M25" s="378" t="s">
        <v>237</v>
      </c>
      <c r="N25" s="378" t="s">
        <v>238</v>
      </c>
    </row>
    <row r="26" spans="3:14" x14ac:dyDescent="0.25">
      <c r="C26" s="379">
        <v>1</v>
      </c>
      <c r="D26" s="307" t="s">
        <v>239</v>
      </c>
      <c r="E26" s="380">
        <v>44580</v>
      </c>
      <c r="F26" s="306">
        <v>3910788032</v>
      </c>
      <c r="G26" s="306">
        <v>3910788032</v>
      </c>
      <c r="H26" s="307" t="s">
        <v>240</v>
      </c>
      <c r="I26" s="306">
        <v>3910788032</v>
      </c>
      <c r="J26" s="307" t="s">
        <v>244</v>
      </c>
      <c r="K26" s="307" t="s">
        <v>216</v>
      </c>
      <c r="L26" s="381">
        <v>0.3695</v>
      </c>
      <c r="M26" s="307"/>
      <c r="N26" s="307"/>
    </row>
    <row r="27" spans="3:14" x14ac:dyDescent="0.25">
      <c r="C27" s="307"/>
      <c r="D27" s="307"/>
      <c r="E27" s="307"/>
      <c r="F27" s="306">
        <v>4416941464</v>
      </c>
      <c r="G27" s="306">
        <v>4416941464</v>
      </c>
      <c r="H27" s="307" t="s">
        <v>241</v>
      </c>
      <c r="I27" s="306">
        <v>4416941464</v>
      </c>
      <c r="J27" s="307" t="s">
        <v>244</v>
      </c>
      <c r="K27" s="307" t="s">
        <v>216</v>
      </c>
      <c r="L27" s="307"/>
      <c r="M27" s="307"/>
      <c r="N27" s="307"/>
    </row>
    <row r="28" spans="3:14" x14ac:dyDescent="0.25">
      <c r="C28" s="307"/>
      <c r="D28" s="307"/>
      <c r="E28" s="307"/>
      <c r="F28" s="306">
        <v>1652063543</v>
      </c>
      <c r="G28" s="306">
        <v>1652063543</v>
      </c>
      <c r="H28" s="307" t="s">
        <v>242</v>
      </c>
      <c r="I28" s="306">
        <v>1652063543</v>
      </c>
      <c r="J28" s="307" t="s">
        <v>244</v>
      </c>
      <c r="K28" s="306">
        <v>1652063543</v>
      </c>
      <c r="L28" s="307"/>
      <c r="M28" s="307"/>
      <c r="N28" s="307"/>
    </row>
    <row r="29" spans="3:14" x14ac:dyDescent="0.25">
      <c r="C29" s="307"/>
      <c r="D29" s="307"/>
      <c r="E29" s="307"/>
      <c r="F29" s="306">
        <v>2750325846</v>
      </c>
      <c r="G29" s="306">
        <v>2750325846</v>
      </c>
      <c r="H29" s="307" t="s">
        <v>243</v>
      </c>
      <c r="I29" s="306">
        <v>2750325846</v>
      </c>
      <c r="J29" s="307" t="s">
        <v>244</v>
      </c>
      <c r="K29" s="307" t="s">
        <v>216</v>
      </c>
      <c r="L29" s="307"/>
      <c r="M29" s="307"/>
      <c r="N29" s="307"/>
    </row>
    <row r="30" spans="3:14" x14ac:dyDescent="0.25">
      <c r="C30" s="379">
        <v>2</v>
      </c>
      <c r="D30" s="307" t="s">
        <v>245</v>
      </c>
      <c r="E30" s="380">
        <v>44589</v>
      </c>
      <c r="F30" s="306">
        <v>2290161032</v>
      </c>
      <c r="G30" s="306">
        <v>2290161032</v>
      </c>
      <c r="H30" s="307" t="s">
        <v>246</v>
      </c>
      <c r="I30" s="306">
        <v>2290161032</v>
      </c>
      <c r="J30" s="307" t="s">
        <v>248</v>
      </c>
      <c r="K30" s="306">
        <v>2290161032</v>
      </c>
      <c r="L30" s="381">
        <v>7.7499999999999999E-2</v>
      </c>
      <c r="M30" s="307"/>
      <c r="N30" s="307"/>
    </row>
    <row r="31" spans="3:14" x14ac:dyDescent="0.25">
      <c r="C31" s="307"/>
      <c r="D31" s="307"/>
      <c r="E31" s="307"/>
      <c r="F31" s="306">
        <v>380960726</v>
      </c>
      <c r="G31" s="306">
        <v>380960726</v>
      </c>
      <c r="H31" s="307" t="s">
        <v>247</v>
      </c>
      <c r="I31" s="306">
        <v>380960726</v>
      </c>
      <c r="J31" s="307" t="s">
        <v>248</v>
      </c>
      <c r="K31" s="306">
        <v>380960726</v>
      </c>
      <c r="L31" s="307"/>
      <c r="M31" s="307"/>
      <c r="N31" s="307"/>
    </row>
    <row r="32" spans="3:14" x14ac:dyDescent="0.25">
      <c r="C32" s="379">
        <v>3</v>
      </c>
      <c r="D32" s="307" t="s">
        <v>249</v>
      </c>
      <c r="E32" s="380">
        <v>44579</v>
      </c>
      <c r="F32" s="306">
        <v>879577677</v>
      </c>
      <c r="G32" s="306">
        <v>879577677</v>
      </c>
      <c r="H32" s="307" t="s">
        <v>250</v>
      </c>
      <c r="I32" s="306">
        <v>879577677</v>
      </c>
      <c r="J32" s="307" t="s">
        <v>251</v>
      </c>
      <c r="K32" s="307" t="s">
        <v>216</v>
      </c>
      <c r="L32" s="381">
        <v>6.8900000000000003E-2</v>
      </c>
      <c r="M32" s="307"/>
      <c r="N32" s="307"/>
    </row>
    <row r="33" spans="3:19" x14ac:dyDescent="0.25">
      <c r="C33" s="307"/>
      <c r="D33" s="307"/>
      <c r="E33" s="307"/>
      <c r="F33" s="306">
        <v>1495341269</v>
      </c>
      <c r="G33" s="306">
        <v>1495341269</v>
      </c>
      <c r="H33" s="307" t="s">
        <v>226</v>
      </c>
      <c r="I33" s="306">
        <v>1495341269</v>
      </c>
      <c r="J33" s="307" t="s">
        <v>251</v>
      </c>
      <c r="K33" s="307" t="s">
        <v>216</v>
      </c>
      <c r="L33" s="307"/>
      <c r="M33" s="307"/>
      <c r="N33" s="307"/>
    </row>
    <row r="34" spans="3:19" x14ac:dyDescent="0.25">
      <c r="C34" s="379">
        <v>4</v>
      </c>
      <c r="D34" s="307" t="s">
        <v>252</v>
      </c>
      <c r="E34" s="380">
        <v>44579</v>
      </c>
      <c r="F34" s="306">
        <v>208010707</v>
      </c>
      <c r="G34" s="306">
        <v>208010707</v>
      </c>
      <c r="H34" s="307" t="s">
        <v>253</v>
      </c>
      <c r="I34" s="306">
        <v>208010707</v>
      </c>
      <c r="J34" s="307" t="s">
        <v>254</v>
      </c>
      <c r="K34" s="306">
        <v>208010707</v>
      </c>
      <c r="L34" s="381">
        <v>1.41E-2</v>
      </c>
      <c r="M34" s="307"/>
      <c r="N34" s="307"/>
    </row>
    <row r="35" spans="3:19" x14ac:dyDescent="0.25">
      <c r="C35" s="307"/>
      <c r="D35" s="307"/>
      <c r="E35" s="307"/>
      <c r="F35" s="306">
        <v>277989243</v>
      </c>
      <c r="G35" s="306">
        <v>277989243</v>
      </c>
      <c r="H35" s="307" t="s">
        <v>226</v>
      </c>
      <c r="I35" s="306">
        <v>277989243</v>
      </c>
      <c r="J35" s="307" t="s">
        <v>254</v>
      </c>
      <c r="K35" s="306">
        <v>277989243</v>
      </c>
      <c r="L35" s="307"/>
      <c r="M35" s="307"/>
      <c r="N35" s="307"/>
    </row>
    <row r="36" spans="3:19" x14ac:dyDescent="0.25">
      <c r="C36" s="382">
        <v>5</v>
      </c>
      <c r="D36" s="307" t="s">
        <v>214</v>
      </c>
      <c r="E36" s="380">
        <v>44580</v>
      </c>
      <c r="F36" s="306">
        <v>2500000</v>
      </c>
      <c r="G36" s="306">
        <v>2500000</v>
      </c>
      <c r="H36" s="307" t="s">
        <v>215</v>
      </c>
      <c r="I36" s="306">
        <v>2500000</v>
      </c>
      <c r="J36" s="307" t="s">
        <v>255</v>
      </c>
      <c r="K36" s="307" t="s">
        <v>216</v>
      </c>
      <c r="L36" s="381">
        <v>0.25230000000000002</v>
      </c>
      <c r="M36" s="307"/>
      <c r="N36" s="307"/>
    </row>
    <row r="37" spans="3:19" x14ac:dyDescent="0.25">
      <c r="C37" s="307"/>
      <c r="D37" s="307"/>
      <c r="E37" s="307"/>
      <c r="F37" s="306">
        <v>5303314687</v>
      </c>
      <c r="G37" s="306">
        <v>5303314687</v>
      </c>
      <c r="H37" s="307" t="s">
        <v>217</v>
      </c>
      <c r="I37" s="306">
        <v>5303314687</v>
      </c>
      <c r="J37" s="307" t="s">
        <v>255</v>
      </c>
      <c r="K37" s="306">
        <v>5303314687</v>
      </c>
      <c r="L37" s="307"/>
      <c r="M37" s="307"/>
      <c r="N37" s="307"/>
    </row>
    <row r="38" spans="3:19" x14ac:dyDescent="0.25">
      <c r="C38" s="307"/>
      <c r="D38" s="307"/>
      <c r="E38" s="307"/>
      <c r="F38" s="306">
        <v>3386352187</v>
      </c>
      <c r="G38" s="306">
        <v>3386352187</v>
      </c>
      <c r="H38" s="307" t="s">
        <v>218</v>
      </c>
      <c r="I38" s="306">
        <v>3386352187</v>
      </c>
      <c r="J38" s="307" t="s">
        <v>255</v>
      </c>
      <c r="K38" s="306">
        <v>3386352187</v>
      </c>
      <c r="L38" s="307"/>
      <c r="M38" s="307"/>
      <c r="N38" s="307"/>
    </row>
    <row r="39" spans="3:19" x14ac:dyDescent="0.25">
      <c r="C39" s="382">
        <v>6</v>
      </c>
      <c r="D39" s="307" t="s">
        <v>219</v>
      </c>
      <c r="E39" s="380">
        <v>44580</v>
      </c>
      <c r="F39" s="306">
        <v>868974341</v>
      </c>
      <c r="G39" s="306">
        <v>858655877</v>
      </c>
      <c r="H39" s="307" t="s">
        <v>220</v>
      </c>
      <c r="I39" s="306">
        <v>858655877</v>
      </c>
      <c r="J39" s="307" t="s">
        <v>221</v>
      </c>
      <c r="K39" s="307" t="s">
        <v>216</v>
      </c>
      <c r="L39" s="381">
        <v>4.3700000000000003E-2</v>
      </c>
      <c r="M39" s="306">
        <v>10318464</v>
      </c>
      <c r="N39" s="307" t="s">
        <v>222</v>
      </c>
    </row>
    <row r="40" spans="3:19" x14ac:dyDescent="0.25">
      <c r="C40" s="307"/>
      <c r="D40" s="307"/>
      <c r="E40" s="307"/>
      <c r="F40" s="306">
        <v>650937389</v>
      </c>
      <c r="G40" s="306">
        <v>645210857</v>
      </c>
      <c r="H40" s="307" t="s">
        <v>223</v>
      </c>
      <c r="I40" s="306">
        <v>645210857</v>
      </c>
      <c r="J40" s="307" t="s">
        <v>221</v>
      </c>
      <c r="K40" s="307" t="s">
        <v>216</v>
      </c>
      <c r="L40" s="307"/>
      <c r="M40" s="306">
        <v>5726532</v>
      </c>
      <c r="N40" s="307" t="s">
        <v>222</v>
      </c>
    </row>
    <row r="41" spans="3:19" x14ac:dyDescent="0.25">
      <c r="C41" s="379">
        <v>7</v>
      </c>
      <c r="D41" s="307" t="s">
        <v>224</v>
      </c>
      <c r="E41" s="380">
        <v>44580</v>
      </c>
      <c r="F41" s="306">
        <v>669609739</v>
      </c>
      <c r="G41" s="306">
        <v>669609739</v>
      </c>
      <c r="H41" s="307" t="s">
        <v>217</v>
      </c>
      <c r="I41" s="306">
        <v>669609739</v>
      </c>
      <c r="J41" s="307" t="s">
        <v>225</v>
      </c>
      <c r="K41" s="306">
        <v>1799558541</v>
      </c>
      <c r="L41" s="381">
        <v>0.17399999999999999</v>
      </c>
      <c r="M41" s="307"/>
      <c r="N41" s="307"/>
    </row>
    <row r="42" spans="3:19" x14ac:dyDescent="0.25">
      <c r="C42" s="307"/>
      <c r="D42" s="307"/>
      <c r="E42" s="307"/>
      <c r="F42" s="306">
        <v>5323618526</v>
      </c>
      <c r="G42" s="306">
        <v>5323618526</v>
      </c>
      <c r="H42" s="307" t="s">
        <v>226</v>
      </c>
      <c r="I42" s="306">
        <v>5323618526</v>
      </c>
      <c r="J42" s="307" t="s">
        <v>225</v>
      </c>
      <c r="K42" s="307" t="s">
        <v>216</v>
      </c>
      <c r="L42" s="307"/>
      <c r="M42" s="307"/>
      <c r="N42" s="307"/>
    </row>
    <row r="43" spans="3:19" x14ac:dyDescent="0.25">
      <c r="C43" s="378" t="s">
        <v>100</v>
      </c>
      <c r="D43" s="383"/>
      <c r="E43" s="383"/>
      <c r="F43" s="384">
        <v>34467466409</v>
      </c>
      <c r="G43" s="384">
        <v>34451421413</v>
      </c>
      <c r="H43" s="383"/>
      <c r="I43" s="384">
        <v>34451421413</v>
      </c>
      <c r="J43" s="383"/>
      <c r="K43" s="384">
        <v>15298410667</v>
      </c>
      <c r="L43" s="385">
        <v>1</v>
      </c>
      <c r="M43" s="384">
        <v>16044996</v>
      </c>
      <c r="N43" s="383"/>
      <c r="O43" s="227"/>
      <c r="P43" s="227"/>
      <c r="Q43" s="227"/>
      <c r="R43" s="227"/>
      <c r="S43" s="227"/>
    </row>
    <row r="47" spans="3:19" x14ac:dyDescent="0.25">
      <c r="I47" t="s">
        <v>256</v>
      </c>
    </row>
    <row r="50" spans="3:8" x14ac:dyDescent="0.25">
      <c r="C50" s="378" t="s">
        <v>257</v>
      </c>
      <c r="D50" s="378" t="s">
        <v>258</v>
      </c>
      <c r="E50" s="378" t="s">
        <v>259</v>
      </c>
      <c r="F50" s="378" t="s">
        <v>260</v>
      </c>
      <c r="G50" s="378" t="s">
        <v>261</v>
      </c>
      <c r="H50" s="378" t="s">
        <v>262</v>
      </c>
    </row>
    <row r="51" spans="3:8" x14ac:dyDescent="0.25">
      <c r="C51" s="307" t="s">
        <v>263</v>
      </c>
      <c r="D51" s="307" t="s">
        <v>267</v>
      </c>
      <c r="E51" s="307">
        <v>7</v>
      </c>
      <c r="F51" s="307">
        <v>21534004</v>
      </c>
      <c r="G51" s="307">
        <v>21534004</v>
      </c>
      <c r="H51" s="307">
        <v>12.2</v>
      </c>
    </row>
    <row r="52" spans="3:8" x14ac:dyDescent="0.25">
      <c r="C52" s="307" t="s">
        <v>264</v>
      </c>
      <c r="D52" s="307" t="s">
        <v>268</v>
      </c>
      <c r="E52" s="307">
        <v>59373</v>
      </c>
      <c r="F52" s="307">
        <v>155030886</v>
      </c>
      <c r="G52" s="307">
        <v>155030886</v>
      </c>
      <c r="H52" s="307">
        <v>87.8</v>
      </c>
    </row>
    <row r="53" spans="3:8" x14ac:dyDescent="0.25">
      <c r="C53" s="307" t="s">
        <v>257</v>
      </c>
      <c r="D53" s="307" t="s">
        <v>269</v>
      </c>
      <c r="E53" s="307"/>
      <c r="F53" s="307"/>
      <c r="G53" s="307"/>
      <c r="H53" s="307"/>
    </row>
    <row r="54" spans="3:8" x14ac:dyDescent="0.25">
      <c r="C54" s="307" t="s">
        <v>265</v>
      </c>
      <c r="D54" s="307" t="s">
        <v>270</v>
      </c>
      <c r="E54" s="307">
        <v>0</v>
      </c>
      <c r="F54" s="307">
        <v>0</v>
      </c>
      <c r="G54" s="307">
        <v>0</v>
      </c>
      <c r="H54" s="307" t="s">
        <v>272</v>
      </c>
    </row>
    <row r="55" spans="3:8" x14ac:dyDescent="0.25">
      <c r="C55" s="307" t="s">
        <v>266</v>
      </c>
      <c r="D55" s="307" t="s">
        <v>271</v>
      </c>
      <c r="E55" s="307">
        <v>0</v>
      </c>
      <c r="F55" s="307">
        <v>0</v>
      </c>
      <c r="G55" s="307">
        <v>0</v>
      </c>
      <c r="H55" s="307">
        <v>0</v>
      </c>
    </row>
    <row r="56" spans="3:8" x14ac:dyDescent="0.25">
      <c r="C56" s="307"/>
      <c r="D56" s="307" t="s">
        <v>100</v>
      </c>
      <c r="E56" s="307">
        <v>59380</v>
      </c>
      <c r="F56" s="307">
        <v>176564890</v>
      </c>
      <c r="G56" s="307">
        <v>176564890</v>
      </c>
      <c r="H56" s="307">
        <v>100</v>
      </c>
    </row>
    <row r="60" spans="3:8" x14ac:dyDescent="0.25">
      <c r="D60" s="259" t="s">
        <v>274</v>
      </c>
    </row>
    <row r="64" spans="3:8" x14ac:dyDescent="0.25">
      <c r="D64" s="259" t="s">
        <v>275</v>
      </c>
    </row>
    <row r="66" spans="4:10" x14ac:dyDescent="0.25">
      <c r="D66" t="s">
        <v>276</v>
      </c>
    </row>
    <row r="69" spans="4:10" x14ac:dyDescent="0.25">
      <c r="D69" t="s">
        <v>283</v>
      </c>
    </row>
    <row r="70" spans="4:10" x14ac:dyDescent="0.25">
      <c r="D70" t="s">
        <v>282</v>
      </c>
    </row>
    <row r="72" spans="4:10" x14ac:dyDescent="0.25">
      <c r="D72" s="378" t="s">
        <v>4</v>
      </c>
      <c r="E72" s="386" t="s">
        <v>277</v>
      </c>
      <c r="F72" s="386" t="s">
        <v>278</v>
      </c>
      <c r="G72" s="386" t="s">
        <v>279</v>
      </c>
      <c r="H72" s="386" t="s">
        <v>280</v>
      </c>
      <c r="I72" s="386" t="s">
        <v>281</v>
      </c>
      <c r="J72" s="386" t="s">
        <v>278</v>
      </c>
    </row>
    <row r="73" spans="4:10" x14ac:dyDescent="0.25">
      <c r="D73" s="307">
        <v>2014</v>
      </c>
      <c r="E73" s="307">
        <v>7.68</v>
      </c>
      <c r="F73" s="307">
        <v>10.199999999999999</v>
      </c>
      <c r="G73" s="307">
        <v>5.43</v>
      </c>
      <c r="H73" s="307">
        <v>13.11</v>
      </c>
      <c r="I73" s="307"/>
      <c r="J73" s="307"/>
    </row>
    <row r="74" spans="4:10" x14ac:dyDescent="0.25">
      <c r="D74" s="307">
        <v>2015</v>
      </c>
      <c r="E74" s="307">
        <v>8.0299999999999994</v>
      </c>
      <c r="F74" s="307">
        <v>4.5</v>
      </c>
      <c r="G74" s="307">
        <v>5.74</v>
      </c>
      <c r="H74" s="307">
        <v>5.7</v>
      </c>
      <c r="I74" s="307">
        <v>13.76</v>
      </c>
      <c r="J74" s="307">
        <v>5</v>
      </c>
    </row>
    <row r="75" spans="4:10" x14ac:dyDescent="0.25">
      <c r="D75" s="307">
        <v>2016</v>
      </c>
      <c r="E75" s="307">
        <v>8.8000000000000007</v>
      </c>
      <c r="F75" s="307">
        <v>9.6999999999999993</v>
      </c>
      <c r="G75" s="307">
        <v>6.22</v>
      </c>
      <c r="H75" s="307">
        <v>8.5</v>
      </c>
      <c r="I75" s="307">
        <v>15.03</v>
      </c>
      <c r="J75" s="307">
        <v>9.1999999999999993</v>
      </c>
    </row>
    <row r="76" spans="4:10" x14ac:dyDescent="0.25">
      <c r="D76" s="307">
        <v>2017</v>
      </c>
      <c r="E76" s="307">
        <v>10.039999999999999</v>
      </c>
      <c r="F76" s="307">
        <v>14</v>
      </c>
      <c r="G76" s="307">
        <v>6.77</v>
      </c>
      <c r="H76" s="307">
        <v>8.8000000000000007</v>
      </c>
      <c r="I76" s="307">
        <v>16.809999999999999</v>
      </c>
      <c r="J76" s="307">
        <v>11.8</v>
      </c>
    </row>
    <row r="77" spans="4:10" x14ac:dyDescent="0.25">
      <c r="D77" s="307">
        <v>2018</v>
      </c>
      <c r="E77" s="307">
        <v>10.56</v>
      </c>
      <c r="F77" s="307">
        <v>5.2</v>
      </c>
      <c r="G77" s="307">
        <v>6.87</v>
      </c>
      <c r="H77" s="307">
        <v>1.4</v>
      </c>
      <c r="I77" s="307">
        <v>17.420000000000002</v>
      </c>
      <c r="J77" s="307">
        <v>3.7</v>
      </c>
    </row>
    <row r="78" spans="4:10" x14ac:dyDescent="0.25">
      <c r="D78" s="307">
        <v>2019</v>
      </c>
      <c r="E78" s="307">
        <v>10.93</v>
      </c>
      <c r="F78" s="307">
        <v>3.5</v>
      </c>
      <c r="G78" s="307">
        <v>6.98</v>
      </c>
      <c r="H78" s="307">
        <v>1.7</v>
      </c>
      <c r="I78" s="307">
        <v>17.91</v>
      </c>
      <c r="J78" s="307">
        <v>2.8</v>
      </c>
    </row>
    <row r="79" spans="4:10" x14ac:dyDescent="0.25">
      <c r="D79" s="307">
        <v>2020</v>
      </c>
      <c r="E79" s="307">
        <v>2.74</v>
      </c>
      <c r="F79" s="307">
        <v>-74.900000000000006</v>
      </c>
      <c r="G79" s="307">
        <v>3.59</v>
      </c>
      <c r="H79" s="307">
        <v>-48.6</v>
      </c>
      <c r="I79" s="307">
        <v>6.33</v>
      </c>
      <c r="J79" s="307">
        <v>-64.7</v>
      </c>
    </row>
    <row r="82" spans="4:4" x14ac:dyDescent="0.25">
      <c r="D82" t="s">
        <v>284</v>
      </c>
    </row>
    <row r="85" spans="4:4" x14ac:dyDescent="0.25">
      <c r="D85" t="s">
        <v>285</v>
      </c>
    </row>
    <row r="87" spans="4:4" x14ac:dyDescent="0.25">
      <c r="D87" t="s">
        <v>286</v>
      </c>
    </row>
    <row r="90" spans="4:4" x14ac:dyDescent="0.25">
      <c r="D90" s="259" t="s">
        <v>287</v>
      </c>
    </row>
    <row r="94" spans="4:4" x14ac:dyDescent="0.25">
      <c r="D94" s="259" t="s">
        <v>288</v>
      </c>
    </row>
    <row r="97" spans="4:4" x14ac:dyDescent="0.25">
      <c r="D97" s="259" t="s">
        <v>289</v>
      </c>
    </row>
    <row r="98" spans="4:4" x14ac:dyDescent="0.25">
      <c r="D98" s="377"/>
    </row>
    <row r="100" spans="4:4" x14ac:dyDescent="0.25">
      <c r="D100" s="259" t="s">
        <v>290</v>
      </c>
    </row>
    <row r="104" spans="4:4" x14ac:dyDescent="0.25">
      <c r="D104" t="s">
        <v>291</v>
      </c>
    </row>
    <row r="106" spans="4:4" x14ac:dyDescent="0.25">
      <c r="D106" t="s">
        <v>292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7"/>
  <sheetViews>
    <sheetView showGridLines="0" workbookViewId="0">
      <pane ySplit="2" topLeftCell="A80" activePane="bottomLeft" state="frozen"/>
      <selection pane="bottomLeft" activeCell="D87" sqref="D87"/>
    </sheetView>
  </sheetViews>
  <sheetFormatPr defaultColWidth="9" defaultRowHeight="15" x14ac:dyDescent="0.25"/>
  <cols>
    <col min="1" max="1" width="21.85546875" bestFit="1" customWidth="1"/>
    <col min="2" max="2" width="13.5703125" customWidth="1"/>
    <col min="3" max="3" width="5.28515625" bestFit="1" customWidth="1"/>
    <col min="4" max="12" width="13.42578125" bestFit="1" customWidth="1"/>
  </cols>
  <sheetData>
    <row r="1" spans="1:10" x14ac:dyDescent="0.25">
      <c r="A1" s="12" t="str">
        <f>Assumptions!A1</f>
        <v>Year No.</v>
      </c>
      <c r="B1" s="9"/>
      <c r="C1" s="9"/>
      <c r="D1" s="9"/>
      <c r="E1" s="9"/>
      <c r="F1" s="9"/>
      <c r="G1" s="9"/>
      <c r="H1" s="10"/>
    </row>
    <row r="2" spans="1:10" x14ac:dyDescent="0.25">
      <c r="A2" s="13" t="str">
        <f>Assumptions!A3</f>
        <v>Year</v>
      </c>
      <c r="B2" s="58"/>
      <c r="C2" s="58"/>
      <c r="D2" s="11">
        <f>Assumptions!E3</f>
        <v>42460</v>
      </c>
      <c r="E2" s="11">
        <f>Assumptions!F3</f>
        <v>42825</v>
      </c>
      <c r="F2" s="11">
        <f>Assumptions!G3</f>
        <v>43190</v>
      </c>
      <c r="G2" s="11">
        <f>Assumptions!H3</f>
        <v>43555</v>
      </c>
      <c r="H2" s="59">
        <f>Assumptions!I3</f>
        <v>43921</v>
      </c>
    </row>
    <row r="4" spans="1:10" s="227" customFormat="1" x14ac:dyDescent="0.25">
      <c r="A4" s="327" t="s">
        <v>176</v>
      </c>
      <c r="B4" s="327"/>
      <c r="C4" s="327"/>
    </row>
    <row r="5" spans="1:10" s="227" customFormat="1" x14ac:dyDescent="0.25"/>
    <row r="6" spans="1:10" ht="15.75" thickBot="1" x14ac:dyDescent="0.3">
      <c r="A6" s="327" t="s">
        <v>24</v>
      </c>
      <c r="B6" s="327"/>
      <c r="C6" s="327"/>
    </row>
    <row r="7" spans="1:10" x14ac:dyDescent="0.25">
      <c r="A7" s="324" t="s">
        <v>7</v>
      </c>
      <c r="B7" s="325"/>
      <c r="C7" s="325"/>
      <c r="D7" s="325"/>
      <c r="E7" s="325"/>
      <c r="F7" s="2"/>
      <c r="G7" s="2"/>
      <c r="H7" s="2"/>
      <c r="I7" s="135" t="s">
        <v>14</v>
      </c>
      <c r="J7" s="84"/>
    </row>
    <row r="8" spans="1:10" x14ac:dyDescent="0.25">
      <c r="A8" s="3"/>
      <c r="B8" s="16"/>
      <c r="C8" s="16"/>
      <c r="D8" s="4"/>
      <c r="E8" s="4"/>
      <c r="F8" s="4"/>
      <c r="G8" s="4"/>
      <c r="H8" s="4"/>
      <c r="I8" s="4"/>
      <c r="J8" s="5"/>
    </row>
    <row r="9" spans="1:10" x14ac:dyDescent="0.25">
      <c r="A9" s="20" t="s">
        <v>53</v>
      </c>
      <c r="B9" s="28" t="s">
        <v>13</v>
      </c>
      <c r="C9" s="16"/>
      <c r="D9" s="21">
        <v>374.42</v>
      </c>
      <c r="E9" s="21">
        <v>1669.52</v>
      </c>
      <c r="F9" s="21">
        <v>1853.57</v>
      </c>
      <c r="G9" s="21">
        <v>2013.69</v>
      </c>
      <c r="H9" s="4">
        <v>1848.64</v>
      </c>
      <c r="I9" s="119">
        <f>((H9/D9)^(1/(COUNT(D9:H9)-1)))-1</f>
        <v>0.49064190759733872</v>
      </c>
      <c r="J9" s="5"/>
    </row>
    <row r="10" spans="1:10" x14ac:dyDescent="0.25">
      <c r="A10" s="3"/>
      <c r="B10" s="28"/>
      <c r="C10" s="16"/>
      <c r="D10" s="21"/>
      <c r="E10" s="21"/>
      <c r="F10" s="21"/>
      <c r="G10" s="21"/>
      <c r="H10" s="4"/>
      <c r="I10" s="120"/>
      <c r="J10" s="5"/>
    </row>
    <row r="11" spans="1:10" x14ac:dyDescent="0.25">
      <c r="A11" s="20" t="s">
        <v>12</v>
      </c>
      <c r="B11" s="28" t="s">
        <v>13</v>
      </c>
      <c r="C11" s="16"/>
      <c r="D11" s="55">
        <v>0</v>
      </c>
      <c r="E11" s="55">
        <v>0</v>
      </c>
      <c r="F11" s="55">
        <v>0</v>
      </c>
      <c r="G11" s="21">
        <v>256.31</v>
      </c>
      <c r="H11" s="4">
        <v>276.07</v>
      </c>
      <c r="I11" s="119">
        <f>((H11/G11)^(1/(COUNT(G11:H11)-1)))-1</f>
        <v>7.7094143810229721E-2</v>
      </c>
      <c r="J11" s="5"/>
    </row>
    <row r="12" spans="1:10" x14ac:dyDescent="0.25">
      <c r="A12" s="61" t="s">
        <v>17</v>
      </c>
      <c r="B12" s="28" t="s">
        <v>13</v>
      </c>
      <c r="C12" s="28"/>
      <c r="D12" s="52">
        <f>SUM(D9:D11)</f>
        <v>374.42</v>
      </c>
      <c r="E12" s="52">
        <f t="shared" ref="E12:H12" si="0">SUM(E9:E11)</f>
        <v>1669.52</v>
      </c>
      <c r="F12" s="52">
        <f t="shared" si="0"/>
        <v>1853.57</v>
      </c>
      <c r="G12" s="52">
        <f t="shared" si="0"/>
        <v>2270</v>
      </c>
      <c r="H12" s="52">
        <f t="shared" si="0"/>
        <v>2124.71</v>
      </c>
      <c r="I12" s="119">
        <f>((H12/D12)^(1/(COUNT(D12:H12)-1)))-1</f>
        <v>0.54342366795490604</v>
      </c>
      <c r="J12" s="5"/>
    </row>
    <row r="13" spans="1:10" x14ac:dyDescent="0.25">
      <c r="A13" s="20"/>
      <c r="B13" s="28"/>
      <c r="C13" s="16"/>
      <c r="D13" s="21"/>
      <c r="E13" s="21"/>
      <c r="F13" s="21"/>
      <c r="G13" s="21"/>
      <c r="H13" s="21"/>
      <c r="I13" s="21"/>
      <c r="J13" s="5"/>
    </row>
    <row r="14" spans="1:10" x14ac:dyDescent="0.25">
      <c r="A14" s="3"/>
      <c r="B14" s="4"/>
      <c r="C14" s="4"/>
      <c r="D14" s="4"/>
      <c r="E14" s="4"/>
      <c r="F14" s="4"/>
      <c r="G14" s="4"/>
      <c r="H14" s="4"/>
      <c r="I14" s="136" t="s">
        <v>55</v>
      </c>
      <c r="J14" s="137" t="s">
        <v>14</v>
      </c>
    </row>
    <row r="15" spans="1:10" x14ac:dyDescent="0.25">
      <c r="A15" s="339" t="s">
        <v>47</v>
      </c>
      <c r="B15" s="340"/>
      <c r="C15" s="340"/>
      <c r="D15" s="340"/>
      <c r="E15" s="340"/>
      <c r="F15" s="4"/>
      <c r="G15" s="4"/>
      <c r="H15" s="4"/>
      <c r="I15" s="4"/>
      <c r="J15" s="5"/>
    </row>
    <row r="16" spans="1:10" x14ac:dyDescent="0.25">
      <c r="A16" s="3"/>
      <c r="B16" s="4"/>
      <c r="C16" s="4"/>
      <c r="D16" s="4"/>
      <c r="E16" s="4"/>
      <c r="F16" s="4"/>
      <c r="G16" s="4"/>
      <c r="H16" s="4"/>
      <c r="I16" s="4"/>
      <c r="J16" s="5"/>
    </row>
    <row r="17" spans="1:10" x14ac:dyDescent="0.25">
      <c r="A17" s="3" t="s">
        <v>52</v>
      </c>
      <c r="B17" s="28" t="s">
        <v>13</v>
      </c>
      <c r="C17" s="4"/>
      <c r="D17" s="67">
        <v>32.130000000000003</v>
      </c>
      <c r="E17" s="4">
        <v>1279.74</v>
      </c>
      <c r="F17" s="21">
        <v>1439.8</v>
      </c>
      <c r="G17" s="4">
        <v>1740.94</v>
      </c>
      <c r="H17" s="4">
        <v>1598</v>
      </c>
      <c r="I17" s="119"/>
      <c r="J17" s="26">
        <f>((H17/E17)^(1/(COUNT(E17:H17)-1)))-1</f>
        <v>7.6841233371061302E-2</v>
      </c>
    </row>
    <row r="18" spans="1:10" ht="30" x14ac:dyDescent="0.25">
      <c r="A18" s="3"/>
      <c r="B18" s="62" t="s">
        <v>54</v>
      </c>
      <c r="C18" s="4"/>
      <c r="D18" s="216">
        <f>D17/D$12</f>
        <v>8.5812723679290645E-2</v>
      </c>
      <c r="E18" s="216">
        <f t="shared" ref="E18:H18" si="1">E17/E$12</f>
        <v>0.76653169773348029</v>
      </c>
      <c r="F18" s="216">
        <f t="shared" si="1"/>
        <v>0.77677131157711876</v>
      </c>
      <c r="G18" s="216">
        <f t="shared" si="1"/>
        <v>0.76693392070484578</v>
      </c>
      <c r="H18" s="216">
        <f t="shared" si="1"/>
        <v>0.75210263988967907</v>
      </c>
      <c r="I18" s="217">
        <f>AVERAGE(D18:H18)</f>
        <v>0.62963045871688283</v>
      </c>
      <c r="J18" s="26"/>
    </row>
    <row r="19" spans="1:10" x14ac:dyDescent="0.25">
      <c r="A19" s="3" t="s">
        <v>48</v>
      </c>
      <c r="B19" s="28" t="s">
        <v>13</v>
      </c>
      <c r="C19" s="4"/>
      <c r="D19" s="4">
        <v>174.7</v>
      </c>
      <c r="E19" s="4">
        <v>175.86</v>
      </c>
      <c r="F19" s="4">
        <v>194.05</v>
      </c>
      <c r="G19" s="21">
        <v>233.4</v>
      </c>
      <c r="H19" s="4">
        <v>237.36</v>
      </c>
      <c r="I19" s="119"/>
      <c r="J19" s="26">
        <f>((H19/D19)^(1/(COUNT(D19:H19)-1)))-1</f>
        <v>7.9639230730590871E-2</v>
      </c>
    </row>
    <row r="20" spans="1:10" ht="30" x14ac:dyDescent="0.25">
      <c r="A20" s="3"/>
      <c r="B20" s="62" t="s">
        <v>54</v>
      </c>
      <c r="C20" s="4"/>
      <c r="D20" s="216">
        <f>D19/D$12</f>
        <v>0.46658832327332939</v>
      </c>
      <c r="E20" s="216">
        <f t="shared" ref="E20" si="2">E19/E$12</f>
        <v>0.10533566534093633</v>
      </c>
      <c r="F20" s="216">
        <f t="shared" ref="F20" si="3">F19/F$12</f>
        <v>0.10468986873978324</v>
      </c>
      <c r="G20" s="216">
        <f t="shared" ref="G20" si="4">G19/G$12</f>
        <v>0.1028193832599119</v>
      </c>
      <c r="H20" s="216">
        <f t="shared" ref="H20" si="5">H19/H$12</f>
        <v>0.11171406921415158</v>
      </c>
      <c r="I20" s="217">
        <f>AVERAGE(D20:H20)</f>
        <v>0.1782294619656225</v>
      </c>
      <c r="J20" s="5"/>
    </row>
    <row r="21" spans="1:10" x14ac:dyDescent="0.25">
      <c r="A21" s="3" t="s">
        <v>49</v>
      </c>
      <c r="B21" s="28" t="s">
        <v>13</v>
      </c>
      <c r="C21" s="4"/>
      <c r="D21" s="4">
        <v>128.72</v>
      </c>
      <c r="E21" s="4">
        <v>173.68</v>
      </c>
      <c r="F21" s="21">
        <v>190.7</v>
      </c>
      <c r="G21" s="4">
        <v>230.67</v>
      </c>
      <c r="H21" s="4">
        <v>207.78</v>
      </c>
      <c r="I21" s="119"/>
      <c r="J21" s="26">
        <f>((H21/D21)^(1/(COUNT(D21:H21)-1)))-1</f>
        <v>0.12717001646987502</v>
      </c>
    </row>
    <row r="22" spans="1:10" ht="30" x14ac:dyDescent="0.25">
      <c r="A22" s="3"/>
      <c r="B22" s="62" t="s">
        <v>54</v>
      </c>
      <c r="C22" s="4"/>
      <c r="D22" s="216">
        <f>D21/D$12</f>
        <v>0.34378505421718925</v>
      </c>
      <c r="E22" s="216">
        <f t="shared" ref="E22" si="6">E21/E$12</f>
        <v>0.1040299008098136</v>
      </c>
      <c r="F22" s="216">
        <f t="shared" ref="F22" si="7">F21/F$12</f>
        <v>0.10288254557421624</v>
      </c>
      <c r="G22" s="216">
        <f t="shared" ref="G22" si="8">G21/G$12</f>
        <v>0.10161674008810573</v>
      </c>
      <c r="H22" s="216">
        <f t="shared" ref="H22" si="9">H21/H$12</f>
        <v>9.7792169284278793E-2</v>
      </c>
      <c r="I22" s="217">
        <f>AVERAGE(D22:H22)</f>
        <v>0.15002128199472073</v>
      </c>
      <c r="J22" s="5"/>
    </row>
    <row r="23" spans="1:10" x14ac:dyDescent="0.25">
      <c r="A23" s="3" t="s">
        <v>50</v>
      </c>
      <c r="B23" s="28" t="s">
        <v>13</v>
      </c>
      <c r="C23" s="4"/>
      <c r="D23" s="4">
        <v>19.14</v>
      </c>
      <c r="E23" s="4">
        <v>17.62</v>
      </c>
      <c r="F23" s="4">
        <v>18.37</v>
      </c>
      <c r="G23" s="4">
        <v>20.170000000000002</v>
      </c>
      <c r="H23" s="4">
        <v>31.35</v>
      </c>
      <c r="I23" s="119"/>
      <c r="J23" s="26"/>
    </row>
    <row r="24" spans="1:10" ht="30" x14ac:dyDescent="0.25">
      <c r="A24" s="3"/>
      <c r="B24" s="62" t="s">
        <v>54</v>
      </c>
      <c r="C24" s="4"/>
      <c r="D24" s="216">
        <f>D23/D$12</f>
        <v>5.1119064152555953E-2</v>
      </c>
      <c r="E24" s="216">
        <f t="shared" ref="E24" si="10">E23/E$12</f>
        <v>1.0553931668982702E-2</v>
      </c>
      <c r="F24" s="216">
        <f t="shared" ref="F24" si="11">F23/F$12</f>
        <v>9.9106049407359856E-3</v>
      </c>
      <c r="G24" s="216">
        <f t="shared" ref="G24" si="12">G23/G$12</f>
        <v>8.8854625550660801E-3</v>
      </c>
      <c r="H24" s="216">
        <f t="shared" ref="H24" si="13">H23/H$12</f>
        <v>1.4754954793830688E-2</v>
      </c>
      <c r="I24" s="217">
        <f>AVERAGE(D24:H24)</f>
        <v>1.904480362223428E-2</v>
      </c>
      <c r="J24" s="5"/>
    </row>
    <row r="25" spans="1:10" x14ac:dyDescent="0.25">
      <c r="A25" s="3" t="s">
        <v>51</v>
      </c>
      <c r="B25" s="28" t="s">
        <v>13</v>
      </c>
      <c r="C25" s="4"/>
      <c r="D25" s="4">
        <v>49.45</v>
      </c>
      <c r="E25" s="4">
        <v>53.86</v>
      </c>
      <c r="F25" s="4">
        <v>46.33</v>
      </c>
      <c r="G25" s="4">
        <v>40.409999999999997</v>
      </c>
      <c r="H25" s="4">
        <v>39.619999999999997</v>
      </c>
      <c r="I25" s="119"/>
      <c r="J25" s="26"/>
    </row>
    <row r="26" spans="1:10" ht="30" x14ac:dyDescent="0.25">
      <c r="A26" s="3"/>
      <c r="B26" s="62" t="s">
        <v>54</v>
      </c>
      <c r="C26" s="4"/>
      <c r="D26" s="216">
        <f>D25/D$12</f>
        <v>0.13207093638160355</v>
      </c>
      <c r="E26" s="216">
        <f t="shared" ref="E26" si="14">E25/E$12</f>
        <v>3.2260769562508985E-2</v>
      </c>
      <c r="F26" s="216">
        <f t="shared" ref="F26" si="15">F25/F$12</f>
        <v>2.4995009630065224E-2</v>
      </c>
      <c r="G26" s="216">
        <f t="shared" ref="G26" si="16">G25/G$12</f>
        <v>1.7801762114537444E-2</v>
      </c>
      <c r="H26" s="216">
        <f t="shared" ref="H26" si="17">H25/H$12</f>
        <v>1.8647250683622704E-2</v>
      </c>
      <c r="I26" s="217">
        <f>AVERAGE(D26:H26)</f>
        <v>4.515514567446758E-2</v>
      </c>
      <c r="J26" s="5"/>
    </row>
    <row r="27" spans="1:10" ht="30" x14ac:dyDescent="0.25">
      <c r="A27" s="218" t="s">
        <v>132</v>
      </c>
      <c r="B27" s="125" t="s">
        <v>13</v>
      </c>
      <c r="C27" s="214"/>
      <c r="D27" s="215">
        <v>330.87</v>
      </c>
      <c r="E27" s="328" t="s">
        <v>143</v>
      </c>
      <c r="F27" s="215">
        <v>17.88</v>
      </c>
      <c r="G27" s="328" t="s">
        <v>143</v>
      </c>
      <c r="H27" s="215">
        <v>45.61</v>
      </c>
      <c r="I27" s="119"/>
      <c r="J27" s="5"/>
    </row>
    <row r="28" spans="1:10" ht="45.75" thickBot="1" x14ac:dyDescent="0.3">
      <c r="A28" s="7"/>
      <c r="B28" s="63" t="s">
        <v>131</v>
      </c>
      <c r="C28" s="60"/>
      <c r="D28" s="219">
        <f>D27/D12</f>
        <v>0.88368676886918429</v>
      </c>
      <c r="E28" s="329"/>
      <c r="F28" s="219">
        <f>F27/F12</f>
        <v>9.6462502090560384E-3</v>
      </c>
      <c r="G28" s="329"/>
      <c r="H28" s="219">
        <f>H27/H12</f>
        <v>2.1466458952045221E-2</v>
      </c>
      <c r="I28" s="220">
        <f>AVERAGE(F28:H28)</f>
        <v>1.555635458055063E-2</v>
      </c>
      <c r="J28" s="8"/>
    </row>
    <row r="29" spans="1:10" x14ac:dyDescent="0.25">
      <c r="A29" s="4"/>
      <c r="B29" s="62"/>
      <c r="C29" s="4"/>
      <c r="D29" s="54"/>
      <c r="E29" s="54"/>
      <c r="F29" s="54"/>
      <c r="G29" s="54"/>
      <c r="H29" s="54"/>
      <c r="I29" s="119"/>
      <c r="J29" s="4"/>
    </row>
    <row r="34" spans="1:10" ht="15.75" thickBot="1" x14ac:dyDescent="0.3">
      <c r="A34" s="327" t="s">
        <v>25</v>
      </c>
      <c r="B34" s="327"/>
      <c r="C34" s="327"/>
    </row>
    <row r="35" spans="1:10" x14ac:dyDescent="0.25">
      <c r="A35" s="324" t="s">
        <v>7</v>
      </c>
      <c r="B35" s="325"/>
      <c r="C35" s="325"/>
      <c r="D35" s="325"/>
      <c r="E35" s="325"/>
      <c r="F35" s="2"/>
      <c r="G35" s="2"/>
      <c r="H35" s="2"/>
      <c r="I35" s="175" t="s">
        <v>14</v>
      </c>
      <c r="J35" s="84"/>
    </row>
    <row r="36" spans="1:10" x14ac:dyDescent="0.25">
      <c r="A36" s="237"/>
      <c r="B36" s="234"/>
      <c r="C36" s="234"/>
      <c r="D36" s="233"/>
      <c r="E36" s="233"/>
      <c r="F36" s="233"/>
      <c r="G36" s="233"/>
      <c r="H36" s="233"/>
      <c r="I36" s="233"/>
      <c r="J36" s="5"/>
    </row>
    <row r="37" spans="1:10" x14ac:dyDescent="0.25">
      <c r="A37" s="20" t="s">
        <v>56</v>
      </c>
      <c r="B37" s="28" t="s">
        <v>13</v>
      </c>
      <c r="C37" s="64"/>
      <c r="D37" s="65">
        <v>191.31</v>
      </c>
      <c r="E37" s="65">
        <v>201.54</v>
      </c>
      <c r="F37" s="65">
        <v>204.35</v>
      </c>
      <c r="G37" s="65">
        <v>208.14</v>
      </c>
      <c r="H37" s="65">
        <v>209.16</v>
      </c>
      <c r="I37" s="121">
        <f>((H37/D37)^(1/(COUNT(D37:H37)-1)))-1</f>
        <v>2.2551618274996743E-2</v>
      </c>
      <c r="J37" s="5"/>
    </row>
    <row r="38" spans="1:10" x14ac:dyDescent="0.25">
      <c r="A38" s="20"/>
      <c r="B38" s="28"/>
      <c r="C38" s="234"/>
      <c r="D38" s="21"/>
      <c r="E38" s="21"/>
      <c r="F38" s="21"/>
      <c r="G38" s="21"/>
      <c r="H38" s="21"/>
      <c r="I38" s="21"/>
      <c r="J38" s="5"/>
    </row>
    <row r="39" spans="1:10" x14ac:dyDescent="0.25">
      <c r="A39" s="237"/>
      <c r="B39" s="233"/>
      <c r="C39" s="233"/>
      <c r="D39" s="233"/>
      <c r="E39" s="233"/>
      <c r="F39" s="233"/>
      <c r="G39" s="233"/>
      <c r="H39" s="233"/>
      <c r="I39" s="136" t="s">
        <v>55</v>
      </c>
      <c r="J39" s="137" t="s">
        <v>14</v>
      </c>
    </row>
    <row r="40" spans="1:10" x14ac:dyDescent="0.25">
      <c r="A40" s="339" t="s">
        <v>47</v>
      </c>
      <c r="B40" s="340"/>
      <c r="C40" s="340"/>
      <c r="D40" s="340"/>
      <c r="E40" s="340"/>
      <c r="F40" s="233"/>
      <c r="G40" s="233"/>
      <c r="H40" s="233"/>
      <c r="I40" s="233"/>
      <c r="J40" s="5"/>
    </row>
    <row r="41" spans="1:10" x14ac:dyDescent="0.25">
      <c r="A41" s="237"/>
      <c r="B41" s="233"/>
      <c r="C41" s="233"/>
      <c r="D41" s="233"/>
      <c r="E41" s="233"/>
      <c r="F41" s="233"/>
      <c r="G41" s="233"/>
      <c r="H41" s="233"/>
      <c r="I41" s="233"/>
      <c r="J41" s="5"/>
    </row>
    <row r="42" spans="1:10" x14ac:dyDescent="0.25">
      <c r="A42" s="237" t="s">
        <v>52</v>
      </c>
      <c r="B42" s="28" t="s">
        <v>13</v>
      </c>
      <c r="C42" s="233"/>
      <c r="D42" s="235">
        <v>84.79</v>
      </c>
      <c r="E42" s="233">
        <v>86.96</v>
      </c>
      <c r="F42" s="21">
        <v>91.96</v>
      </c>
      <c r="G42" s="233">
        <v>1740.94</v>
      </c>
      <c r="H42" s="233">
        <v>109.39</v>
      </c>
      <c r="I42" s="119"/>
      <c r="J42" s="26">
        <f>((H42/D42)^(1/(COUNT(D42:H42)-1)))-1</f>
        <v>6.5757129934794323E-2</v>
      </c>
    </row>
    <row r="43" spans="1:10" ht="30" x14ac:dyDescent="0.25">
      <c r="A43" s="237"/>
      <c r="B43" s="62" t="s">
        <v>54</v>
      </c>
      <c r="C43" s="233"/>
      <c r="D43" s="54">
        <f>D42/D$12</f>
        <v>0.22645692003632284</v>
      </c>
      <c r="E43" s="54">
        <f t="shared" ref="E43" si="18">E42/E$12</f>
        <v>5.2086827351574105E-2</v>
      </c>
      <c r="F43" s="54">
        <f t="shared" ref="F43" si="19">F42/F$12</f>
        <v>4.9612369643444808E-2</v>
      </c>
      <c r="G43" s="54">
        <f t="shared" ref="G43" si="20">G42/G$12</f>
        <v>0.76693392070484578</v>
      </c>
      <c r="H43" s="54">
        <f t="shared" ref="H43" si="21">H42/H$12</f>
        <v>5.1484673202460571E-2</v>
      </c>
      <c r="I43" s="119">
        <f>AVERAGE(D43:H43)</f>
        <v>0.22931494218772958</v>
      </c>
      <c r="J43" s="26"/>
    </row>
    <row r="44" spans="1:10" x14ac:dyDescent="0.25">
      <c r="A44" s="237" t="s">
        <v>48</v>
      </c>
      <c r="B44" s="28" t="s">
        <v>13</v>
      </c>
      <c r="C44" s="233"/>
      <c r="D44" s="233">
        <v>44.41</v>
      </c>
      <c r="E44" s="233">
        <v>48.59</v>
      </c>
      <c r="F44" s="233">
        <v>51.29</v>
      </c>
      <c r="G44" s="21">
        <v>53.49</v>
      </c>
      <c r="H44" s="21">
        <v>55.2</v>
      </c>
      <c r="I44" s="119"/>
      <c r="J44" s="26">
        <f>((H44/D44)^(1/(COUNT(D44:H44)-1)))-1</f>
        <v>5.5880030125763591E-2</v>
      </c>
    </row>
    <row r="45" spans="1:10" ht="30" x14ac:dyDescent="0.25">
      <c r="A45" s="237"/>
      <c r="B45" s="62" t="s">
        <v>54</v>
      </c>
      <c r="C45" s="233"/>
      <c r="D45" s="54">
        <f>D44/D$12</f>
        <v>0.11861011698093049</v>
      </c>
      <c r="E45" s="54">
        <f t="shared" ref="E45" si="22">E44/E$12</f>
        <v>2.910417365470315E-2</v>
      </c>
      <c r="F45" s="54">
        <f t="shared" ref="F45" si="23">F44/F$12</f>
        <v>2.7670926914009183E-2</v>
      </c>
      <c r="G45" s="54">
        <f t="shared" ref="G45" si="24">G44/G$12</f>
        <v>2.3563876651982379E-2</v>
      </c>
      <c r="H45" s="54">
        <f t="shared" ref="H45" si="25">H44/H$12</f>
        <v>2.5980016096314323E-2</v>
      </c>
      <c r="I45" s="119">
        <f>AVERAGE(D45:H45)</f>
        <v>4.4985822059587899E-2</v>
      </c>
      <c r="J45" s="5"/>
    </row>
    <row r="46" spans="1:10" x14ac:dyDescent="0.25">
      <c r="A46" s="237" t="s">
        <v>49</v>
      </c>
      <c r="B46" s="28" t="s">
        <v>13</v>
      </c>
      <c r="C46" s="233"/>
      <c r="D46" s="21">
        <v>40.4</v>
      </c>
      <c r="E46" s="233">
        <v>39.79</v>
      </c>
      <c r="F46" s="21">
        <v>41.7</v>
      </c>
      <c r="G46" s="233">
        <v>42.34</v>
      </c>
      <c r="H46" s="233">
        <v>42.56</v>
      </c>
      <c r="I46" s="119"/>
      <c r="J46" s="26">
        <f>((H46/D46)^(1/(COUNT(D46:H46)-1)))-1</f>
        <v>1.3106410855362238E-2</v>
      </c>
    </row>
    <row r="47" spans="1:10" ht="30" x14ac:dyDescent="0.25">
      <c r="A47" s="237"/>
      <c r="B47" s="62" t="s">
        <v>54</v>
      </c>
      <c r="C47" s="233"/>
      <c r="D47" s="54">
        <f>D46/D$12</f>
        <v>0.10790021900539501</v>
      </c>
      <c r="E47" s="54">
        <f t="shared" ref="E47" si="26">E46/E$12</f>
        <v>2.3833197565767406E-2</v>
      </c>
      <c r="F47" s="54">
        <f t="shared" ref="F47" si="27">F46/F$12</f>
        <v>2.249712716541593E-2</v>
      </c>
      <c r="G47" s="54">
        <f t="shared" ref="G47" si="28">G46/G$12</f>
        <v>1.8651982378854626E-2</v>
      </c>
      <c r="H47" s="54">
        <f t="shared" ref="H47" si="29">H46/H$12</f>
        <v>2.0030968932230751E-2</v>
      </c>
      <c r="I47" s="119">
        <f>AVERAGE(D47:H47)</f>
        <v>3.8582699009532748E-2</v>
      </c>
      <c r="J47" s="5"/>
    </row>
    <row r="48" spans="1:10" x14ac:dyDescent="0.25">
      <c r="A48" s="237" t="s">
        <v>50</v>
      </c>
      <c r="B48" s="28" t="s">
        <v>13</v>
      </c>
      <c r="C48" s="233"/>
      <c r="D48" s="233">
        <v>11.93</v>
      </c>
      <c r="E48" s="233">
        <v>12.05</v>
      </c>
      <c r="F48" s="233">
        <v>11.02</v>
      </c>
      <c r="G48" s="233">
        <v>11.52</v>
      </c>
      <c r="H48" s="233">
        <v>10.52</v>
      </c>
      <c r="I48" s="119"/>
      <c r="J48" s="26"/>
    </row>
    <row r="49" spans="1:12" ht="30" x14ac:dyDescent="0.25">
      <c r="A49" s="237"/>
      <c r="B49" s="62" t="s">
        <v>54</v>
      </c>
      <c r="C49" s="233"/>
      <c r="D49" s="54">
        <f>D48/D$12</f>
        <v>3.1862614176593126E-2</v>
      </c>
      <c r="E49" s="54">
        <f t="shared" ref="E49" si="30">E48/E$12</f>
        <v>7.2176433945086022E-3</v>
      </c>
      <c r="F49" s="54">
        <f t="shared" ref="F49" si="31">F48/F$12</f>
        <v>5.9452839655367747E-3</v>
      </c>
      <c r="G49" s="54">
        <f t="shared" ref="G49" si="32">G48/G$12</f>
        <v>5.0748898678414098E-3</v>
      </c>
      <c r="H49" s="54">
        <f t="shared" ref="H49" si="33">H48/H$12</f>
        <v>4.951263937196135E-3</v>
      </c>
      <c r="I49" s="119">
        <f>AVERAGE(D49:H49)</f>
        <v>1.101033906833521E-2</v>
      </c>
      <c r="J49" s="5"/>
    </row>
    <row r="50" spans="1:12" x14ac:dyDescent="0.25">
      <c r="A50" s="237" t="s">
        <v>51</v>
      </c>
      <c r="B50" s="28" t="s">
        <v>13</v>
      </c>
      <c r="C50" s="233"/>
      <c r="D50" s="233">
        <v>2.6100000000000002E-2</v>
      </c>
      <c r="E50" s="233">
        <v>0.03</v>
      </c>
      <c r="F50" s="21">
        <v>0.2215</v>
      </c>
      <c r="G50" s="233">
        <v>0.48</v>
      </c>
      <c r="H50" s="233">
        <v>0.04</v>
      </c>
      <c r="I50" s="119"/>
      <c r="J50" s="26"/>
    </row>
    <row r="51" spans="1:12" ht="30" x14ac:dyDescent="0.25">
      <c r="A51" s="237"/>
      <c r="B51" s="62" t="s">
        <v>54</v>
      </c>
      <c r="C51" s="233"/>
      <c r="D51" s="54">
        <f>D50/D$12</f>
        <v>6.9707814753485397E-5</v>
      </c>
      <c r="E51" s="54">
        <f t="shared" ref="E51" si="34">E50/E$12</f>
        <v>1.7969236666826392E-5</v>
      </c>
      <c r="F51" s="54">
        <f t="shared" ref="F51" si="35">F50/F$12</f>
        <v>1.1949912870838437E-4</v>
      </c>
      <c r="G51" s="54">
        <f t="shared" ref="G51" si="36">G50/G$12</f>
        <v>2.1145374449339208E-4</v>
      </c>
      <c r="H51" s="54">
        <f t="shared" ref="H51" si="37">H50/H$12</f>
        <v>1.8826098620517625E-5</v>
      </c>
      <c r="I51" s="119">
        <f>AVERAGE(D51:H51)</f>
        <v>8.7491204648521172E-5</v>
      </c>
      <c r="J51" s="5"/>
    </row>
    <row r="52" spans="1:12" ht="30" x14ac:dyDescent="0.25">
      <c r="A52" s="218" t="s">
        <v>132</v>
      </c>
      <c r="B52" s="176" t="s">
        <v>13</v>
      </c>
      <c r="C52" s="21"/>
      <c r="D52" s="341" t="s">
        <v>143</v>
      </c>
      <c r="E52" s="341"/>
      <c r="F52" s="341"/>
      <c r="G52" s="341"/>
      <c r="H52" s="341"/>
      <c r="I52" s="341"/>
      <c r="J52" s="5"/>
    </row>
    <row r="53" spans="1:12" ht="45.75" thickBot="1" x14ac:dyDescent="0.3">
      <c r="A53" s="7"/>
      <c r="B53" s="63" t="s">
        <v>131</v>
      </c>
      <c r="C53" s="60"/>
      <c r="D53" s="342"/>
      <c r="E53" s="342"/>
      <c r="F53" s="342"/>
      <c r="G53" s="342"/>
      <c r="H53" s="342"/>
      <c r="I53" s="342"/>
      <c r="J53" s="8"/>
    </row>
    <row r="54" spans="1:12" x14ac:dyDescent="0.25">
      <c r="A54" s="4"/>
      <c r="B54" s="62"/>
      <c r="C54" s="4"/>
      <c r="I54" s="119"/>
      <c r="J54" s="4"/>
    </row>
    <row r="58" spans="1:12" ht="15.75" thickBot="1" x14ac:dyDescent="0.3">
      <c r="A58" s="327" t="s">
        <v>57</v>
      </c>
      <c r="B58" s="327"/>
      <c r="C58" s="327"/>
    </row>
    <row r="59" spans="1:12" x14ac:dyDescent="0.25">
      <c r="A59" s="209" t="s">
        <v>7</v>
      </c>
      <c r="B59" s="210"/>
      <c r="C59" s="210"/>
      <c r="D59" s="211"/>
      <c r="E59" s="211"/>
      <c r="F59" s="2"/>
      <c r="G59" s="2"/>
      <c r="H59" s="2"/>
      <c r="I59" s="175" t="s">
        <v>14</v>
      </c>
      <c r="J59" s="84"/>
    </row>
    <row r="60" spans="1:12" x14ac:dyDescent="0.25">
      <c r="A60" s="237"/>
      <c r="B60" s="234"/>
      <c r="C60" s="234"/>
      <c r="D60" s="233"/>
      <c r="E60" s="233"/>
      <c r="F60" s="233"/>
      <c r="G60" s="233"/>
      <c r="H60" s="233"/>
      <c r="I60" s="233"/>
      <c r="J60" s="5"/>
    </row>
    <row r="61" spans="1:12" x14ac:dyDescent="0.25">
      <c r="A61" s="20" t="s">
        <v>56</v>
      </c>
      <c r="B61" s="28" t="s">
        <v>13</v>
      </c>
      <c r="C61" s="64"/>
      <c r="D61" s="66">
        <v>834.52</v>
      </c>
      <c r="E61" s="66">
        <v>935.68</v>
      </c>
      <c r="F61" s="66">
        <v>1224.8499999999999</v>
      </c>
      <c r="G61" s="66">
        <v>935.86</v>
      </c>
      <c r="H61" s="66">
        <v>725.94</v>
      </c>
      <c r="I61" s="119">
        <f>((H61/D61)^(1/(COUNT(D61:H61)-1)))-1</f>
        <v>-3.4247158937319999E-2</v>
      </c>
      <c r="J61" s="5"/>
      <c r="L61" s="139"/>
    </row>
    <row r="62" spans="1:12" x14ac:dyDescent="0.25">
      <c r="A62" s="20"/>
      <c r="B62" s="28"/>
      <c r="C62" s="234"/>
      <c r="D62" s="21"/>
      <c r="E62" s="21"/>
      <c r="F62" s="21"/>
      <c r="G62" s="21"/>
      <c r="H62" s="21"/>
      <c r="I62" s="21"/>
      <c r="J62" s="5"/>
    </row>
    <row r="63" spans="1:12" x14ac:dyDescent="0.25">
      <c r="A63" s="237"/>
      <c r="B63" s="233"/>
      <c r="C63" s="233"/>
      <c r="D63" s="233"/>
      <c r="E63" s="233"/>
      <c r="F63" s="233"/>
      <c r="G63" s="233"/>
      <c r="H63" s="233"/>
      <c r="I63" s="136" t="s">
        <v>55</v>
      </c>
      <c r="J63" s="137" t="s">
        <v>14</v>
      </c>
    </row>
    <row r="64" spans="1:12" x14ac:dyDescent="0.25">
      <c r="A64" s="212" t="s">
        <v>47</v>
      </c>
      <c r="B64" s="198"/>
      <c r="C64" s="213"/>
      <c r="D64" s="213"/>
      <c r="E64" s="213"/>
      <c r="F64" s="233"/>
      <c r="G64" s="233"/>
      <c r="H64" s="233"/>
      <c r="I64" s="233"/>
      <c r="J64" s="5"/>
    </row>
    <row r="65" spans="1:10" x14ac:dyDescent="0.25">
      <c r="A65" s="237"/>
      <c r="B65" s="233"/>
      <c r="C65" s="233"/>
      <c r="D65" s="233"/>
      <c r="E65" s="233"/>
      <c r="F65" s="233"/>
      <c r="G65" s="233"/>
      <c r="H65" s="233"/>
      <c r="I65" s="233"/>
      <c r="J65" s="5"/>
    </row>
    <row r="66" spans="1:10" x14ac:dyDescent="0.25">
      <c r="A66" s="237" t="s">
        <v>52</v>
      </c>
      <c r="B66" s="28" t="s">
        <v>13</v>
      </c>
      <c r="C66" s="233"/>
      <c r="D66" s="235">
        <v>585.19000000000005</v>
      </c>
      <c r="E66" s="233">
        <v>663.67</v>
      </c>
      <c r="F66" s="21">
        <v>908.47</v>
      </c>
      <c r="G66" s="233">
        <v>509.28</v>
      </c>
      <c r="H66" s="233">
        <v>311.91000000000003</v>
      </c>
      <c r="I66" s="119"/>
      <c r="J66" s="26">
        <f>((H66/D66)^(1/(COUNT(D66:H66)-1)))-1</f>
        <v>-0.14555699121162691</v>
      </c>
    </row>
    <row r="67" spans="1:10" ht="45" x14ac:dyDescent="0.25">
      <c r="A67" s="237"/>
      <c r="B67" s="62" t="s">
        <v>131</v>
      </c>
      <c r="C67" s="233"/>
      <c r="D67" s="54">
        <f>D66/D$12</f>
        <v>1.5629239891031463</v>
      </c>
      <c r="E67" s="54">
        <f t="shared" ref="E67:H67" si="38">E66/E$12</f>
        <v>0.39752144328908906</v>
      </c>
      <c r="F67" s="54">
        <f t="shared" si="38"/>
        <v>0.49011906752914647</v>
      </c>
      <c r="G67" s="54">
        <f t="shared" si="38"/>
        <v>0.22435242290748897</v>
      </c>
      <c r="H67" s="54">
        <f t="shared" si="38"/>
        <v>0.1468012105181413</v>
      </c>
      <c r="I67" s="119">
        <f>AVERAGE(D67:H67)</f>
        <v>0.56434362666940241</v>
      </c>
      <c r="J67" s="26"/>
    </row>
    <row r="68" spans="1:10" x14ac:dyDescent="0.25">
      <c r="A68" s="237" t="s">
        <v>48</v>
      </c>
      <c r="B68" s="28" t="s">
        <v>13</v>
      </c>
      <c r="C68" s="233"/>
      <c r="D68" s="233">
        <v>152.41</v>
      </c>
      <c r="E68" s="233">
        <v>211.53</v>
      </c>
      <c r="F68" s="233">
        <v>290.27999999999997</v>
      </c>
      <c r="G68" s="21">
        <v>255.02</v>
      </c>
      <c r="H68" s="21">
        <v>177.73</v>
      </c>
      <c r="I68" s="119"/>
      <c r="J68" s="26">
        <f>((H68/D68)^(1/(COUNT(D68:H68)-1)))-1</f>
        <v>3.9170523867820828E-2</v>
      </c>
    </row>
    <row r="69" spans="1:10" ht="45" x14ac:dyDescent="0.25">
      <c r="A69" s="237"/>
      <c r="B69" s="62" t="s">
        <v>131</v>
      </c>
      <c r="C69" s="233"/>
      <c r="D69" s="54">
        <f>D68/D$12</f>
        <v>0.40705624699535281</v>
      </c>
      <c r="E69" s="54">
        <f t="shared" ref="E69:H69" si="39">E68/E$12</f>
        <v>0.1267010877377929</v>
      </c>
      <c r="F69" s="54">
        <f t="shared" si="39"/>
        <v>0.15660590104501043</v>
      </c>
      <c r="G69" s="54">
        <f t="shared" si="39"/>
        <v>0.11234361233480177</v>
      </c>
      <c r="H69" s="54">
        <f t="shared" si="39"/>
        <v>8.3649062695614923E-2</v>
      </c>
      <c r="I69" s="119">
        <f>AVERAGE(D69:H69)</f>
        <v>0.17727118216171456</v>
      </c>
      <c r="J69" s="5"/>
    </row>
    <row r="70" spans="1:10" x14ac:dyDescent="0.25">
      <c r="A70" s="237" t="s">
        <v>49</v>
      </c>
      <c r="B70" s="28" t="s">
        <v>13</v>
      </c>
      <c r="C70" s="233"/>
      <c r="D70" s="21">
        <v>196.72</v>
      </c>
      <c r="E70" s="233">
        <v>221.79</v>
      </c>
      <c r="F70" s="21">
        <v>328.55</v>
      </c>
      <c r="G70" s="233">
        <v>397.58</v>
      </c>
      <c r="H70" s="233">
        <v>225.93</v>
      </c>
      <c r="I70" s="119"/>
      <c r="J70" s="26">
        <f>((H70/D70)^(1/(COUNT(D70:H70)-1)))-1</f>
        <v>3.5216884201924925E-2</v>
      </c>
    </row>
    <row r="71" spans="1:10" ht="45" x14ac:dyDescent="0.25">
      <c r="A71" s="237"/>
      <c r="B71" s="62" t="s">
        <v>131</v>
      </c>
      <c r="C71" s="233"/>
      <c r="D71" s="54">
        <f>D70/D$12</f>
        <v>0.52539928422626991</v>
      </c>
      <c r="E71" s="54">
        <f t="shared" ref="E71:H71" si="40">E70/E$12</f>
        <v>0.13284656667784753</v>
      </c>
      <c r="F71" s="54">
        <f t="shared" si="40"/>
        <v>0.17725254508866675</v>
      </c>
      <c r="G71" s="54">
        <f t="shared" si="40"/>
        <v>0.1751453744493392</v>
      </c>
      <c r="H71" s="54">
        <f t="shared" si="40"/>
        <v>0.10633451153333867</v>
      </c>
      <c r="I71" s="119">
        <f>AVERAGE(D71:H71)</f>
        <v>0.22339565639509243</v>
      </c>
      <c r="J71" s="5"/>
    </row>
    <row r="72" spans="1:10" x14ac:dyDescent="0.25">
      <c r="A72" s="237" t="s">
        <v>50</v>
      </c>
      <c r="B72" s="28" t="s">
        <v>13</v>
      </c>
      <c r="C72" s="233"/>
      <c r="D72" s="233">
        <v>23.37</v>
      </c>
      <c r="E72" s="233">
        <v>27.56</v>
      </c>
      <c r="F72" s="233">
        <v>42.56</v>
      </c>
      <c r="G72" s="233">
        <v>58.17</v>
      </c>
      <c r="H72" s="233">
        <v>88.84</v>
      </c>
      <c r="I72" s="119"/>
      <c r="J72" s="26"/>
    </row>
    <row r="73" spans="1:10" ht="45" x14ac:dyDescent="0.25">
      <c r="A73" s="237"/>
      <c r="B73" s="62" t="s">
        <v>131</v>
      </c>
      <c r="C73" s="233"/>
      <c r="D73" s="54">
        <f>D72/D$12</f>
        <v>6.241653757812083E-2</v>
      </c>
      <c r="E73" s="54">
        <f t="shared" ref="E73:H73" si="41">E72/E$12</f>
        <v>1.6507738751257845E-2</v>
      </c>
      <c r="F73" s="54">
        <f t="shared" si="41"/>
        <v>2.2961096694486857E-2</v>
      </c>
      <c r="G73" s="54">
        <f t="shared" si="41"/>
        <v>2.5625550660792952E-2</v>
      </c>
      <c r="H73" s="54">
        <f t="shared" si="41"/>
        <v>4.1812765036169645E-2</v>
      </c>
      <c r="I73" s="119">
        <f>AVERAGE(D73:H73)</f>
        <v>3.3864737744165631E-2</v>
      </c>
      <c r="J73" s="5"/>
    </row>
    <row r="74" spans="1:10" x14ac:dyDescent="0.25">
      <c r="A74" s="237" t="s">
        <v>51</v>
      </c>
      <c r="B74" s="28" t="s">
        <v>13</v>
      </c>
      <c r="C74" s="233"/>
      <c r="D74" s="233">
        <v>11.2</v>
      </c>
      <c r="E74" s="233">
        <v>14.97</v>
      </c>
      <c r="F74" s="21">
        <v>15.31</v>
      </c>
      <c r="G74" s="233">
        <v>26.33</v>
      </c>
      <c r="H74" s="233">
        <v>19.329999999999998</v>
      </c>
      <c r="I74" s="119"/>
      <c r="J74" s="26"/>
    </row>
    <row r="75" spans="1:10" ht="45" x14ac:dyDescent="0.25">
      <c r="A75" s="237"/>
      <c r="B75" s="62" t="s">
        <v>131</v>
      </c>
      <c r="C75" s="233"/>
      <c r="D75" s="54">
        <f>D74/D$12</f>
        <v>2.9912932001495644E-2</v>
      </c>
      <c r="E75" s="54">
        <f t="shared" ref="E75:H75" si="42">E74/E$12</f>
        <v>8.9666490967463715E-3</v>
      </c>
      <c r="F75" s="54">
        <f t="shared" si="42"/>
        <v>8.2597366163673358E-3</v>
      </c>
      <c r="G75" s="54">
        <f t="shared" si="42"/>
        <v>1.1599118942731277E-2</v>
      </c>
      <c r="H75" s="54">
        <f t="shared" si="42"/>
        <v>9.0977121583651413E-3</v>
      </c>
      <c r="I75" s="119">
        <f>AVERAGE(D75:H75)</f>
        <v>1.3567229763141153E-2</v>
      </c>
      <c r="J75" s="5"/>
    </row>
    <row r="76" spans="1:10" ht="30" x14ac:dyDescent="0.25">
      <c r="A76" s="218" t="s">
        <v>132</v>
      </c>
      <c r="B76" s="176" t="s">
        <v>13</v>
      </c>
      <c r="C76" s="233"/>
      <c r="D76" s="343" t="s">
        <v>143</v>
      </c>
      <c r="E76" s="343"/>
      <c r="F76" s="343"/>
      <c r="G76" s="233">
        <f>4.25+83.23</f>
        <v>87.48</v>
      </c>
      <c r="H76" s="233">
        <f>1.75+41.97</f>
        <v>43.72</v>
      </c>
      <c r="I76" s="119"/>
      <c r="J76" s="5"/>
    </row>
    <row r="77" spans="1:10" ht="45.75" thickBot="1" x14ac:dyDescent="0.3">
      <c r="A77" s="7"/>
      <c r="B77" s="63" t="s">
        <v>131</v>
      </c>
      <c r="C77" s="60"/>
      <c r="D77" s="344"/>
      <c r="E77" s="344"/>
      <c r="F77" s="344"/>
      <c r="G77" s="219">
        <f>G76/G$12</f>
        <v>3.8537444933920709E-2</v>
      </c>
      <c r="H77" s="219">
        <f>H76/H$12</f>
        <v>2.057692579222576E-2</v>
      </c>
      <c r="I77" s="241">
        <f>AVERAGE(G77:H77)</f>
        <v>2.9557185363073234E-2</v>
      </c>
      <c r="J77" s="8"/>
    </row>
    <row r="78" spans="1:10" x14ac:dyDescent="0.25">
      <c r="D78" s="54"/>
      <c r="E78" s="54"/>
      <c r="F78" s="54"/>
      <c r="G78" s="54"/>
      <c r="H78" s="54"/>
    </row>
    <row r="80" spans="1:10" ht="15.75" thickBot="1" x14ac:dyDescent="0.3">
      <c r="A80" s="327" t="s">
        <v>58</v>
      </c>
      <c r="B80" s="327"/>
      <c r="C80" s="327"/>
      <c r="D80" s="4"/>
      <c r="E80" s="4"/>
      <c r="F80" s="4"/>
      <c r="G80" s="4"/>
      <c r="H80" s="4"/>
      <c r="I80" s="4"/>
    </row>
    <row r="81" spans="1:13" x14ac:dyDescent="0.25">
      <c r="A81" s="330" t="s">
        <v>59</v>
      </c>
      <c r="B81" s="332"/>
      <c r="C81" s="128"/>
      <c r="D81" s="334" t="s">
        <v>66</v>
      </c>
      <c r="E81" s="337" t="s">
        <v>67</v>
      </c>
      <c r="F81" s="337"/>
      <c r="G81" s="337"/>
      <c r="H81" s="337"/>
      <c r="I81" s="337"/>
      <c r="J81" s="338"/>
      <c r="K81" s="336" t="s">
        <v>103</v>
      </c>
      <c r="L81" s="337"/>
      <c r="M81" s="338"/>
    </row>
    <row r="82" spans="1:13" ht="75" x14ac:dyDescent="0.25">
      <c r="A82" s="331"/>
      <c r="B82" s="333"/>
      <c r="C82" s="138" t="s">
        <v>64</v>
      </c>
      <c r="D82" s="335"/>
      <c r="E82" s="130" t="s">
        <v>60</v>
      </c>
      <c r="F82" s="130" t="s">
        <v>61</v>
      </c>
      <c r="G82" s="130" t="s">
        <v>62</v>
      </c>
      <c r="H82" s="130" t="s">
        <v>50</v>
      </c>
      <c r="I82" s="130" t="s">
        <v>63</v>
      </c>
      <c r="J82" s="130" t="s">
        <v>132</v>
      </c>
      <c r="K82" s="132" t="s">
        <v>60</v>
      </c>
      <c r="L82" s="130" t="s">
        <v>61</v>
      </c>
      <c r="M82" s="131" t="s">
        <v>62</v>
      </c>
    </row>
    <row r="83" spans="1:13" x14ac:dyDescent="0.25">
      <c r="A83" s="3" t="s">
        <v>24</v>
      </c>
      <c r="B83" s="16"/>
      <c r="C83" s="16" t="s">
        <v>65</v>
      </c>
      <c r="D83" s="68">
        <f>I12</f>
        <v>0.54342366795490604</v>
      </c>
      <c r="E83" s="68">
        <f>I18</f>
        <v>0.62963045871688283</v>
      </c>
      <c r="F83" s="68">
        <f>I20</f>
        <v>0.1782294619656225</v>
      </c>
      <c r="G83" s="68">
        <f>I22</f>
        <v>0.15002128199472073</v>
      </c>
      <c r="H83" s="68">
        <f>I22</f>
        <v>0.15002128199472073</v>
      </c>
      <c r="I83" s="68">
        <f>I26</f>
        <v>4.515514567446758E-2</v>
      </c>
      <c r="J83" s="221">
        <f>I28</f>
        <v>1.555635458055063E-2</v>
      </c>
      <c r="K83" s="122">
        <f>J17</f>
        <v>7.6841233371061302E-2</v>
      </c>
      <c r="L83" s="68">
        <f>J19</f>
        <v>7.9639230730590871E-2</v>
      </c>
      <c r="M83" s="70">
        <f>J21</f>
        <v>0.12717001646987502</v>
      </c>
    </row>
    <row r="84" spans="1:13" x14ac:dyDescent="0.25">
      <c r="A84" s="3" t="s">
        <v>25</v>
      </c>
      <c r="B84" s="16"/>
      <c r="C84" s="16" t="s">
        <v>65</v>
      </c>
      <c r="D84" s="68">
        <f>I37</f>
        <v>2.2551618274996743E-2</v>
      </c>
      <c r="E84" s="68">
        <f>I43</f>
        <v>0.22931494218772958</v>
      </c>
      <c r="F84" s="68">
        <f>I45</f>
        <v>4.4985822059587899E-2</v>
      </c>
      <c r="G84" s="68">
        <f>I47</f>
        <v>3.8582699009532748E-2</v>
      </c>
      <c r="H84" s="68">
        <f>I49</f>
        <v>1.101033906833521E-2</v>
      </c>
      <c r="I84" s="68">
        <f>I51</f>
        <v>8.7491204648521172E-5</v>
      </c>
      <c r="J84" s="16">
        <v>0</v>
      </c>
      <c r="K84" s="122">
        <f>J42</f>
        <v>6.5757129934794323E-2</v>
      </c>
      <c r="L84" s="68">
        <f>J44</f>
        <v>5.5880030125763591E-2</v>
      </c>
      <c r="M84" s="70">
        <f>J46</f>
        <v>1.3106410855362238E-2</v>
      </c>
    </row>
    <row r="85" spans="1:13" ht="15.75" thickBot="1" x14ac:dyDescent="0.3">
      <c r="A85" s="7" t="s">
        <v>57</v>
      </c>
      <c r="B85" s="17"/>
      <c r="C85" s="17" t="s">
        <v>65</v>
      </c>
      <c r="D85" s="69">
        <f>I61</f>
        <v>-3.4247158937319999E-2</v>
      </c>
      <c r="E85" s="69">
        <f>I67</f>
        <v>0.56434362666940241</v>
      </c>
      <c r="F85" s="69">
        <f>I69</f>
        <v>0.17727118216171456</v>
      </c>
      <c r="G85" s="69">
        <f>I71</f>
        <v>0.22339565639509243</v>
      </c>
      <c r="H85" s="69">
        <f>I73</f>
        <v>3.3864737744165631E-2</v>
      </c>
      <c r="I85" s="69">
        <f>I75</f>
        <v>1.3567229763141153E-2</v>
      </c>
      <c r="J85" s="222">
        <f>I77</f>
        <v>2.9557185363073234E-2</v>
      </c>
      <c r="K85" s="123">
        <f>J66</f>
        <v>-0.14555699121162691</v>
      </c>
      <c r="L85" s="69">
        <f>J68</f>
        <v>3.9170523867820828E-2</v>
      </c>
      <c r="M85" s="71">
        <f>J70</f>
        <v>3.5216884201924925E-2</v>
      </c>
    </row>
    <row r="86" spans="1:13" ht="15.75" thickBot="1" x14ac:dyDescent="0.3"/>
    <row r="87" spans="1:13" ht="15.75" thickBot="1" x14ac:dyDescent="0.3">
      <c r="A87" s="133" t="s">
        <v>70</v>
      </c>
      <c r="B87" s="134"/>
      <c r="C87" s="74" t="s">
        <v>65</v>
      </c>
      <c r="D87" s="127">
        <v>8.5999999999999993E-2</v>
      </c>
      <c r="E87" s="365">
        <v>8.5999999999999993E-2</v>
      </c>
      <c r="F87" s="364" t="s">
        <v>199</v>
      </c>
    </row>
  </sheetData>
  <mergeCells count="18">
    <mergeCell ref="A4:C4"/>
    <mergeCell ref="A6:C6"/>
    <mergeCell ref="A7:E7"/>
    <mergeCell ref="A15:E15"/>
    <mergeCell ref="A34:C34"/>
    <mergeCell ref="E27:E28"/>
    <mergeCell ref="G27:G28"/>
    <mergeCell ref="A81:A82"/>
    <mergeCell ref="B81:B82"/>
    <mergeCell ref="D81:D82"/>
    <mergeCell ref="K81:M81"/>
    <mergeCell ref="E81:J81"/>
    <mergeCell ref="A80:C80"/>
    <mergeCell ref="A58:C58"/>
    <mergeCell ref="A35:E35"/>
    <mergeCell ref="A40:E40"/>
    <mergeCell ref="D52:I53"/>
    <mergeCell ref="D76:F77"/>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52"/>
  <sheetViews>
    <sheetView showGridLines="0" workbookViewId="0">
      <pane xSplit="1" ySplit="7" topLeftCell="B38" activePane="bottomRight" state="frozen"/>
      <selection pane="topRight" activeCell="B1" sqref="B1"/>
      <selection pane="bottomLeft" activeCell="A6" sqref="A6"/>
      <selection pane="bottomRight"/>
    </sheetView>
  </sheetViews>
  <sheetFormatPr defaultRowHeight="15" x14ac:dyDescent="0.25"/>
  <cols>
    <col min="1" max="1" width="38.42578125" customWidth="1"/>
    <col min="2" max="2" width="4.5703125" bestFit="1" customWidth="1"/>
    <col min="3" max="3" width="16.7109375" customWidth="1"/>
    <col min="4" max="5" width="17.85546875" customWidth="1"/>
    <col min="6" max="6" width="18.140625" customWidth="1"/>
    <col min="7" max="7" width="17.42578125" customWidth="1"/>
  </cols>
  <sheetData>
    <row r="1" spans="1:7" x14ac:dyDescent="0.25">
      <c r="A1" s="76" t="str">
        <f>Assumptions!A1</f>
        <v>Year No.</v>
      </c>
      <c r="B1" s="2"/>
      <c r="C1" s="15">
        <f>Assumptions!L1</f>
        <v>1</v>
      </c>
      <c r="D1" s="15">
        <f>Assumptions!M1</f>
        <v>2</v>
      </c>
      <c r="E1" s="15">
        <f>Assumptions!N1</f>
        <v>3</v>
      </c>
      <c r="F1" s="15">
        <f>Assumptions!O1</f>
        <v>4</v>
      </c>
      <c r="G1" s="72">
        <f>Assumptions!P1</f>
        <v>5</v>
      </c>
    </row>
    <row r="2" spans="1:7" ht="15.75" thickBot="1" x14ac:dyDescent="0.3">
      <c r="A2" s="77" t="str">
        <f>Assumptions!A3</f>
        <v>Year</v>
      </c>
      <c r="B2" s="60"/>
      <c r="C2" s="78">
        <f>Assumptions!L3</f>
        <v>45016</v>
      </c>
      <c r="D2" s="78">
        <f>Assumptions!M3</f>
        <v>45382</v>
      </c>
      <c r="E2" s="78">
        <f>Assumptions!N3</f>
        <v>45747</v>
      </c>
      <c r="F2" s="78">
        <f>Assumptions!O3</f>
        <v>46112</v>
      </c>
      <c r="G2" s="78">
        <f>Assumptions!P3</f>
        <v>46477</v>
      </c>
    </row>
    <row r="4" spans="1:7" s="227" customFormat="1" x14ac:dyDescent="0.25">
      <c r="A4" s="345" t="s">
        <v>177</v>
      </c>
      <c r="B4" s="345"/>
      <c r="C4" s="345"/>
      <c r="D4" s="345"/>
      <c r="E4" s="345"/>
      <c r="F4" s="345"/>
      <c r="G4" s="345"/>
    </row>
    <row r="5" spans="1:7" s="227" customFormat="1" x14ac:dyDescent="0.25"/>
    <row r="6" spans="1:7" ht="15.75" thickBot="1" x14ac:dyDescent="0.3">
      <c r="G6" s="141" t="s">
        <v>79</v>
      </c>
    </row>
    <row r="7" spans="1:7" x14ac:dyDescent="0.25">
      <c r="A7" s="18" t="s">
        <v>76</v>
      </c>
      <c r="B7" s="140"/>
      <c r="C7" s="2"/>
      <c r="D7" s="2"/>
      <c r="E7" s="2"/>
      <c r="F7" s="2"/>
      <c r="G7" s="84"/>
    </row>
    <row r="8" spans="1:7" x14ac:dyDescent="0.25">
      <c r="A8" s="3"/>
      <c r="B8" s="4"/>
      <c r="C8" s="4"/>
      <c r="D8" s="4"/>
      <c r="E8" s="4"/>
      <c r="F8" s="4"/>
      <c r="G8" s="5"/>
    </row>
    <row r="9" spans="1:7" x14ac:dyDescent="0.25">
      <c r="A9" s="85" t="s">
        <v>15</v>
      </c>
      <c r="B9" s="86"/>
      <c r="C9" s="4"/>
      <c r="D9" s="4"/>
      <c r="E9" s="4"/>
      <c r="F9" s="4"/>
      <c r="G9" s="5"/>
    </row>
    <row r="10" spans="1:7" x14ac:dyDescent="0.25">
      <c r="A10" s="3"/>
      <c r="B10" s="4"/>
      <c r="C10" s="4"/>
      <c r="D10" s="4"/>
      <c r="E10" s="4"/>
      <c r="F10" s="4"/>
      <c r="G10" s="5"/>
    </row>
    <row r="11" spans="1:7" x14ac:dyDescent="0.25">
      <c r="A11" s="3" t="s">
        <v>77</v>
      </c>
      <c r="B11" s="4"/>
      <c r="C11" s="87">
        <f>'Previous Years Presentable PL'!E5*Assumptions!C22</f>
        <v>1297.6373683345</v>
      </c>
      <c r="D11" s="88">
        <f>C11*(1+Assumptions!C24)</f>
        <v>1336.5664893845351</v>
      </c>
      <c r="E11" s="88">
        <f>D11*(1+Assumptions!C25)</f>
        <v>1390.0291489599165</v>
      </c>
      <c r="F11" s="88">
        <f>E11*(1+Assumptions!$C$26)</f>
        <v>1459.5306064079123</v>
      </c>
      <c r="G11" s="89">
        <f>F11*(1+Assumptions!$C$26)</f>
        <v>1532.5071367283078</v>
      </c>
    </row>
    <row r="12" spans="1:7" x14ac:dyDescent="0.25">
      <c r="A12" s="3"/>
      <c r="B12" s="4"/>
      <c r="C12" s="4"/>
      <c r="D12" s="4"/>
      <c r="E12" s="4"/>
      <c r="F12" s="4"/>
      <c r="G12" s="5"/>
    </row>
    <row r="13" spans="1:7" x14ac:dyDescent="0.25">
      <c r="A13" s="142" t="s">
        <v>78</v>
      </c>
      <c r="B13" s="143"/>
      <c r="C13" s="144">
        <f>SUM(C11:C12)</f>
        <v>1297.6373683345</v>
      </c>
      <c r="D13" s="144">
        <f t="shared" ref="D13:G13" si="0">SUM(D11:D12)</f>
        <v>1336.5664893845351</v>
      </c>
      <c r="E13" s="144">
        <f t="shared" si="0"/>
        <v>1390.0291489599165</v>
      </c>
      <c r="F13" s="144">
        <f t="shared" si="0"/>
        <v>1459.5306064079123</v>
      </c>
      <c r="G13" s="145">
        <f t="shared" si="0"/>
        <v>1532.5071367283078</v>
      </c>
    </row>
    <row r="14" spans="1:7" x14ac:dyDescent="0.25">
      <c r="A14" s="3"/>
      <c r="B14" s="4"/>
      <c r="C14" s="4"/>
      <c r="D14" s="4"/>
      <c r="E14" s="4"/>
      <c r="F14" s="4"/>
      <c r="G14" s="5"/>
    </row>
    <row r="15" spans="1:7" x14ac:dyDescent="0.25">
      <c r="A15" s="85" t="s">
        <v>80</v>
      </c>
      <c r="B15" s="86"/>
      <c r="C15" s="4"/>
      <c r="D15" s="4"/>
      <c r="E15" s="4"/>
      <c r="F15" s="4"/>
      <c r="G15" s="5"/>
    </row>
    <row r="16" spans="1:7" x14ac:dyDescent="0.25">
      <c r="A16" s="90" t="s">
        <v>81</v>
      </c>
      <c r="B16" s="91"/>
      <c r="C16" s="88">
        <f>C$13*Assumptions!$C$27</f>
        <v>648.81868416725001</v>
      </c>
      <c r="D16" s="88">
        <f>D$13*Assumptions!$C$27</f>
        <v>668.28324469226754</v>
      </c>
      <c r="E16" s="88">
        <f>E$13*Assumptions!$C$27</f>
        <v>695.01457447995824</v>
      </c>
      <c r="F16" s="88">
        <f>F$13*Assumptions!$C$27</f>
        <v>729.76530320395614</v>
      </c>
      <c r="G16" s="89">
        <f>G$13*Assumptions!$C$27</f>
        <v>766.25356836415392</v>
      </c>
    </row>
    <row r="17" spans="1:7" x14ac:dyDescent="0.25">
      <c r="A17" s="90" t="s">
        <v>105</v>
      </c>
      <c r="B17" s="91"/>
      <c r="C17" s="88">
        <f>C$13*Assumptions!$C28</f>
        <v>194.64560525017501</v>
      </c>
      <c r="D17" s="88">
        <f>C17*(1+Assumptions!$C$30)</f>
        <v>204.37788551268378</v>
      </c>
      <c r="E17" s="88">
        <f>D17*(1+Assumptions!$C$30)</f>
        <v>214.59677978831797</v>
      </c>
      <c r="F17" s="88">
        <f>E17*(1+Assumptions!$C$30)</f>
        <v>225.32661877773387</v>
      </c>
      <c r="G17" s="89">
        <f>F17*(1+Assumptions!$C$30)</f>
        <v>236.59294971662058</v>
      </c>
    </row>
    <row r="18" spans="1:7" x14ac:dyDescent="0.25">
      <c r="A18" s="90" t="s">
        <v>82</v>
      </c>
      <c r="B18" s="91"/>
      <c r="C18" s="88">
        <f>C$13*Assumptions!$C29</f>
        <v>194.64560525017501</v>
      </c>
      <c r="D18" s="88">
        <f>C18*(1+Assumptions!$C$31)</f>
        <v>206.32434156518553</v>
      </c>
      <c r="E18" s="88">
        <f>D18*(1+Assumptions!$C$31)</f>
        <v>218.70380205909669</v>
      </c>
      <c r="F18" s="88">
        <f>E18*(1+Assumptions!$C$31)</f>
        <v>231.82603018264251</v>
      </c>
      <c r="G18" s="89">
        <f>F18*(1+Assumptions!$C$31)</f>
        <v>245.73559199360108</v>
      </c>
    </row>
    <row r="19" spans="1:7" x14ac:dyDescent="0.25">
      <c r="A19" s="90"/>
      <c r="B19" s="91"/>
      <c r="C19" s="88"/>
      <c r="D19" s="88"/>
      <c r="E19" s="88"/>
      <c r="F19" s="88"/>
      <c r="G19" s="89"/>
    </row>
    <row r="20" spans="1:7" x14ac:dyDescent="0.25">
      <c r="A20" s="142" t="s">
        <v>107</v>
      </c>
      <c r="B20" s="146"/>
      <c r="C20" s="144">
        <f>SUM(C16:C18)</f>
        <v>1038.1098946676</v>
      </c>
      <c r="D20" s="144">
        <f t="shared" ref="D20:G20" si="1">SUM(D16:D18)</f>
        <v>1078.9854717701369</v>
      </c>
      <c r="E20" s="144">
        <f t="shared" si="1"/>
        <v>1128.315156327373</v>
      </c>
      <c r="F20" s="144">
        <f t="shared" si="1"/>
        <v>1186.9179521643325</v>
      </c>
      <c r="G20" s="145">
        <f t="shared" si="1"/>
        <v>1248.5821100743756</v>
      </c>
    </row>
    <row r="21" spans="1:7" x14ac:dyDescent="0.25">
      <c r="A21" s="3"/>
      <c r="B21" s="4"/>
      <c r="C21" s="4"/>
      <c r="D21" s="4"/>
      <c r="E21" s="4"/>
      <c r="F21" s="4"/>
      <c r="G21" s="5"/>
    </row>
    <row r="22" spans="1:7" x14ac:dyDescent="0.25">
      <c r="A22" s="142" t="s">
        <v>28</v>
      </c>
      <c r="B22" s="143"/>
      <c r="C22" s="144">
        <f>C13-C20</f>
        <v>259.52747366690005</v>
      </c>
      <c r="D22" s="144">
        <f>D13-D20</f>
        <v>257.58101761439821</v>
      </c>
      <c r="E22" s="144">
        <f>E13-E20</f>
        <v>261.71399263254352</v>
      </c>
      <c r="F22" s="144">
        <f>F13-F20</f>
        <v>272.61265424357975</v>
      </c>
      <c r="G22" s="145">
        <f>G13-G20</f>
        <v>283.92502665393226</v>
      </c>
    </row>
    <row r="23" spans="1:7" x14ac:dyDescent="0.25">
      <c r="A23" s="92" t="s">
        <v>29</v>
      </c>
      <c r="B23" s="93"/>
      <c r="C23" s="53">
        <f>C22/C$13</f>
        <v>0.20000000000000004</v>
      </c>
      <c r="D23" s="53">
        <f t="shared" ref="D23:G23" si="2">D22/D$13</f>
        <v>0.19271844660194171</v>
      </c>
      <c r="E23" s="53">
        <f t="shared" si="2"/>
        <v>0.18827949962658691</v>
      </c>
      <c r="F23" s="53">
        <f t="shared" si="2"/>
        <v>0.18678104662327957</v>
      </c>
      <c r="G23" s="94">
        <f t="shared" si="2"/>
        <v>0.18526832263898829</v>
      </c>
    </row>
    <row r="24" spans="1:7" x14ac:dyDescent="0.25">
      <c r="A24" s="3"/>
      <c r="B24" s="4"/>
      <c r="C24" s="4"/>
      <c r="D24" s="4"/>
      <c r="E24" s="4"/>
      <c r="F24" s="4"/>
      <c r="G24" s="5"/>
    </row>
    <row r="25" spans="1:7" x14ac:dyDescent="0.25">
      <c r="A25" s="3" t="s">
        <v>83</v>
      </c>
      <c r="B25" s="4"/>
      <c r="C25" s="88">
        <f>C$13*Assumptions!$C$32</f>
        <v>64.881868416724998</v>
      </c>
      <c r="D25" s="88">
        <f>D$13*Assumptions!$C$32</f>
        <v>66.828324469226757</v>
      </c>
      <c r="E25" s="88">
        <f>E$13*Assumptions!$C$32</f>
        <v>69.501457447995833</v>
      </c>
      <c r="F25" s="88">
        <f>F$13*Assumptions!$C$32</f>
        <v>72.976530320395611</v>
      </c>
      <c r="G25" s="89">
        <f>G$13*Assumptions!$C$32</f>
        <v>76.625356836415392</v>
      </c>
    </row>
    <row r="26" spans="1:7" x14ac:dyDescent="0.25">
      <c r="A26" s="3"/>
      <c r="B26" s="4"/>
      <c r="C26" s="4"/>
      <c r="D26" s="4"/>
      <c r="E26" s="4"/>
      <c r="F26" s="4"/>
      <c r="G26" s="5"/>
    </row>
    <row r="27" spans="1:7" x14ac:dyDescent="0.25">
      <c r="A27" s="142" t="s">
        <v>44</v>
      </c>
      <c r="B27" s="143"/>
      <c r="C27" s="144">
        <f>C22-C25</f>
        <v>194.64560525017504</v>
      </c>
      <c r="D27" s="144">
        <f t="shared" ref="D27:G27" si="3">D22-D25</f>
        <v>190.75269314517146</v>
      </c>
      <c r="E27" s="144">
        <f t="shared" si="3"/>
        <v>192.21253518454768</v>
      </c>
      <c r="F27" s="144">
        <f t="shared" si="3"/>
        <v>199.63612392318413</v>
      </c>
      <c r="G27" s="145">
        <f t="shared" si="3"/>
        <v>207.29966981751687</v>
      </c>
    </row>
    <row r="28" spans="1:7" x14ac:dyDescent="0.25">
      <c r="A28" s="92" t="s">
        <v>84</v>
      </c>
      <c r="B28" s="93"/>
      <c r="C28" s="53">
        <f>C27/C$13</f>
        <v>0.15000000000000002</v>
      </c>
      <c r="D28" s="53">
        <f t="shared" ref="D28:F28" si="4">D27/D$13</f>
        <v>0.14271844660194172</v>
      </c>
      <c r="E28" s="53">
        <f t="shared" si="4"/>
        <v>0.13827949962658689</v>
      </c>
      <c r="F28" s="53">
        <f t="shared" si="4"/>
        <v>0.13678104662327956</v>
      </c>
      <c r="G28" s="94">
        <f>G27/G$13</f>
        <v>0.13526832263898828</v>
      </c>
    </row>
    <row r="29" spans="1:7" x14ac:dyDescent="0.25">
      <c r="A29" s="3"/>
      <c r="B29" s="4"/>
      <c r="C29" s="4"/>
      <c r="D29" s="4"/>
      <c r="E29" s="4"/>
      <c r="F29" s="4"/>
      <c r="G29" s="5"/>
    </row>
    <row r="30" spans="1:7" x14ac:dyDescent="0.25">
      <c r="A30" s="3" t="s">
        <v>63</v>
      </c>
      <c r="B30" s="4"/>
      <c r="C30" s="88">
        <f>C$13*Assumptions!$C$33</f>
        <v>25.952747366690001</v>
      </c>
      <c r="D30" s="88">
        <f>D$13*Assumptions!$C$33</f>
        <v>26.731329787690701</v>
      </c>
      <c r="E30" s="88">
        <f>E$13*Assumptions!$C$33</f>
        <v>27.800582979198332</v>
      </c>
      <c r="F30" s="88">
        <f>F$13*Assumptions!$C$33</f>
        <v>29.190612128158246</v>
      </c>
      <c r="G30" s="89">
        <f>G$13*Assumptions!$C$33</f>
        <v>30.650142734566156</v>
      </c>
    </row>
    <row r="31" spans="1:7" x14ac:dyDescent="0.25">
      <c r="A31" s="3"/>
      <c r="B31" s="4"/>
      <c r="C31" s="4"/>
      <c r="D31" s="4"/>
      <c r="E31" s="4"/>
      <c r="F31" s="4"/>
      <c r="G31" s="5"/>
    </row>
    <row r="32" spans="1:7" x14ac:dyDescent="0.25">
      <c r="A32" s="142" t="s">
        <v>32</v>
      </c>
      <c r="B32" s="143"/>
      <c r="C32" s="144">
        <f>C27-C30</f>
        <v>168.69285788348503</v>
      </c>
      <c r="D32" s="144">
        <f t="shared" ref="D32:G32" si="5">D27-D30</f>
        <v>164.02136335748077</v>
      </c>
      <c r="E32" s="144">
        <f t="shared" si="5"/>
        <v>164.41195220534934</v>
      </c>
      <c r="F32" s="144">
        <f t="shared" si="5"/>
        <v>170.44551179502588</v>
      </c>
      <c r="G32" s="145">
        <f t="shared" si="5"/>
        <v>176.64952708295073</v>
      </c>
    </row>
    <row r="33" spans="1:29" x14ac:dyDescent="0.25">
      <c r="A33" s="100" t="s">
        <v>35</v>
      </c>
      <c r="B33" s="93"/>
      <c r="C33" s="53">
        <f>C32/C$13</f>
        <v>0.13000000000000003</v>
      </c>
      <c r="D33" s="53">
        <f t="shared" ref="D33" si="6">D32/D$13</f>
        <v>0.12271844660194171</v>
      </c>
      <c r="E33" s="53">
        <f t="shared" ref="E33" si="7">E32/E$13</f>
        <v>0.11827949962658689</v>
      </c>
      <c r="F33" s="53">
        <f t="shared" ref="F33" si="8">F32/F$13</f>
        <v>0.11678104662327955</v>
      </c>
      <c r="G33" s="94">
        <f>G32/G$13</f>
        <v>0.11526832263898829</v>
      </c>
    </row>
    <row r="34" spans="1:29" x14ac:dyDescent="0.25">
      <c r="A34" s="3"/>
      <c r="B34" s="4"/>
      <c r="C34" s="4"/>
      <c r="D34" s="4"/>
      <c r="E34" s="4"/>
      <c r="F34" s="4"/>
      <c r="G34" s="5"/>
    </row>
    <row r="35" spans="1:29" x14ac:dyDescent="0.25">
      <c r="A35" s="3" t="s">
        <v>85</v>
      </c>
      <c r="B35" s="4"/>
      <c r="C35" s="88">
        <f>C32*C52</f>
        <v>58.948032258805014</v>
      </c>
      <c r="D35" s="88">
        <f>D32*D52</f>
        <v>57.315625211638086</v>
      </c>
      <c r="E35" s="88">
        <f>E32*E52</f>
        <v>57.452112578637276</v>
      </c>
      <c r="F35" s="88">
        <f>F32*F52</f>
        <v>59.560479641653849</v>
      </c>
      <c r="G35" s="89">
        <f>G32*G52</f>
        <v>61.728410743866306</v>
      </c>
    </row>
    <row r="36" spans="1:29" x14ac:dyDescent="0.25">
      <c r="A36" s="92" t="s">
        <v>34</v>
      </c>
      <c r="B36" s="93"/>
      <c r="C36" s="54">
        <f>C35/C32</f>
        <v>0.34944000000000003</v>
      </c>
      <c r="D36" s="54">
        <f t="shared" ref="D36:G36" si="9">D35/D32</f>
        <v>0.34944000000000003</v>
      </c>
      <c r="E36" s="54">
        <f t="shared" si="9"/>
        <v>0.34944000000000003</v>
      </c>
      <c r="F36" s="54">
        <f t="shared" si="9"/>
        <v>0.34944000000000003</v>
      </c>
      <c r="G36" s="96">
        <f t="shared" si="9"/>
        <v>0.34944000000000003</v>
      </c>
    </row>
    <row r="37" spans="1:29" x14ac:dyDescent="0.25">
      <c r="A37" s="3"/>
      <c r="B37" s="4"/>
      <c r="C37" s="4"/>
      <c r="D37" s="4"/>
      <c r="E37" s="4"/>
      <c r="F37" s="4"/>
      <c r="G37" s="5"/>
    </row>
    <row r="38" spans="1:29" x14ac:dyDescent="0.25">
      <c r="A38" s="142" t="s">
        <v>39</v>
      </c>
      <c r="B38" s="129"/>
      <c r="C38" s="144">
        <f>C32-C35</f>
        <v>109.74482562468002</v>
      </c>
      <c r="D38" s="144">
        <f t="shared" ref="D38:G38" si="10">D32-D35</f>
        <v>106.70573814584267</v>
      </c>
      <c r="E38" s="144">
        <f t="shared" si="10"/>
        <v>106.95983962671207</v>
      </c>
      <c r="F38" s="144">
        <f t="shared" si="10"/>
        <v>110.88503215337204</v>
      </c>
      <c r="G38" s="145">
        <f t="shared" si="10"/>
        <v>114.92111633908442</v>
      </c>
    </row>
    <row r="39" spans="1:29" ht="15.75" thickBot="1" x14ac:dyDescent="0.3">
      <c r="A39" s="97" t="s">
        <v>46</v>
      </c>
      <c r="B39" s="60"/>
      <c r="C39" s="98">
        <f>C38/C$13</f>
        <v>8.4572800000000017E-2</v>
      </c>
      <c r="D39" s="98">
        <f t="shared" ref="D39" si="11">D38/D$13</f>
        <v>7.9835712621359189E-2</v>
      </c>
      <c r="E39" s="98">
        <f t="shared" ref="E39" si="12">E38/E$13</f>
        <v>7.6947911277072373E-2</v>
      </c>
      <c r="F39" s="98">
        <f t="shared" ref="F39" si="13">F38/F$13</f>
        <v>7.5973077691240745E-2</v>
      </c>
      <c r="G39" s="99">
        <f>G38/G$13</f>
        <v>7.4988959976020217E-2</v>
      </c>
    </row>
    <row r="41" spans="1:29" ht="15.75" thickBot="1" x14ac:dyDescent="0.3"/>
    <row r="42" spans="1:29" x14ac:dyDescent="0.25">
      <c r="A42" s="104" t="s">
        <v>86</v>
      </c>
      <c r="B42" s="105"/>
      <c r="C42" s="105"/>
      <c r="D42" s="105"/>
      <c r="E42" s="105"/>
      <c r="F42" s="105"/>
      <c r="G42" s="106"/>
      <c r="H42" s="80"/>
      <c r="I42" s="81"/>
      <c r="J42" s="81"/>
      <c r="K42" s="81"/>
      <c r="L42" s="81"/>
      <c r="M42" s="81"/>
      <c r="N42" s="81"/>
      <c r="O42" s="81"/>
      <c r="P42" s="81"/>
      <c r="Q42" s="81"/>
      <c r="R42" s="81"/>
      <c r="S42" s="81"/>
      <c r="T42" s="81"/>
      <c r="U42" s="81"/>
      <c r="V42" s="81"/>
      <c r="W42" s="81"/>
      <c r="X42" s="81"/>
      <c r="Y42" s="81"/>
      <c r="Z42" s="81"/>
      <c r="AA42" s="81"/>
      <c r="AB42" s="81"/>
      <c r="AC42" s="81"/>
    </row>
    <row r="43" spans="1:29" x14ac:dyDescent="0.25">
      <c r="A43" s="107" t="s">
        <v>87</v>
      </c>
      <c r="B43" s="102"/>
      <c r="C43" s="102">
        <v>0.3</v>
      </c>
      <c r="D43" s="101"/>
      <c r="E43" s="101"/>
      <c r="F43" s="101"/>
      <c r="G43" s="108"/>
      <c r="H43" s="81"/>
      <c r="I43" s="81"/>
      <c r="J43" s="81"/>
      <c r="K43" s="81"/>
      <c r="L43" s="81"/>
      <c r="M43" s="81"/>
      <c r="N43" s="81"/>
      <c r="O43" s="81"/>
      <c r="P43" s="81"/>
      <c r="Q43" s="81"/>
      <c r="R43" s="81"/>
      <c r="S43" s="81"/>
      <c r="T43" s="81"/>
      <c r="U43" s="81"/>
      <c r="V43" s="81"/>
      <c r="W43" s="81"/>
    </row>
    <row r="44" spans="1:29" x14ac:dyDescent="0.25">
      <c r="A44" s="109"/>
      <c r="B44" s="101"/>
      <c r="C44" s="101"/>
      <c r="D44" s="101"/>
      <c r="E44" s="101"/>
      <c r="F44" s="101"/>
      <c r="G44" s="108"/>
      <c r="H44" s="81"/>
      <c r="I44" s="81"/>
      <c r="J44" s="81"/>
      <c r="K44" s="81"/>
      <c r="L44" s="81"/>
      <c r="M44" s="81"/>
      <c r="N44" s="81"/>
      <c r="O44" s="81"/>
      <c r="P44" s="81"/>
      <c r="Q44" s="81"/>
      <c r="R44" s="81"/>
      <c r="S44" s="81"/>
      <c r="T44" s="81"/>
      <c r="U44" s="81"/>
      <c r="V44" s="81"/>
      <c r="W44" s="81"/>
    </row>
    <row r="45" spans="1:29" x14ac:dyDescent="0.25">
      <c r="A45" s="107" t="s">
        <v>88</v>
      </c>
      <c r="B45" s="102">
        <v>0.04</v>
      </c>
      <c r="C45" s="101"/>
      <c r="D45" s="101"/>
      <c r="E45" s="101"/>
      <c r="F45" s="101"/>
      <c r="G45" s="108"/>
      <c r="H45" s="81"/>
      <c r="I45" s="81"/>
      <c r="J45" s="81"/>
      <c r="K45" s="81"/>
      <c r="L45" s="81"/>
      <c r="M45" s="81"/>
      <c r="N45" s="81"/>
      <c r="O45" s="81"/>
      <c r="P45" s="81"/>
      <c r="Q45" s="81"/>
      <c r="R45" s="81"/>
      <c r="S45" s="81"/>
      <c r="T45" s="81"/>
      <c r="U45" s="81"/>
      <c r="V45" s="81"/>
      <c r="W45" s="81"/>
    </row>
    <row r="46" spans="1:29" x14ac:dyDescent="0.25">
      <c r="A46" s="109"/>
      <c r="B46" s="101"/>
      <c r="C46" s="101"/>
      <c r="D46" s="101"/>
      <c r="E46" s="101"/>
      <c r="F46" s="101"/>
      <c r="G46" s="108"/>
      <c r="H46" s="81"/>
      <c r="I46" s="81"/>
      <c r="J46" s="81"/>
      <c r="K46" s="81"/>
      <c r="L46" s="81"/>
      <c r="M46" s="81"/>
      <c r="N46" s="81"/>
      <c r="O46" s="81"/>
      <c r="P46" s="81"/>
      <c r="Q46" s="81"/>
      <c r="R46" s="81"/>
      <c r="S46" s="81"/>
      <c r="T46" s="81"/>
      <c r="U46" s="81"/>
      <c r="V46" s="81"/>
      <c r="W46" s="81"/>
    </row>
    <row r="47" spans="1:29" x14ac:dyDescent="0.25">
      <c r="A47" s="109" t="s">
        <v>89</v>
      </c>
      <c r="B47" s="101"/>
      <c r="C47" s="101"/>
      <c r="D47" s="101"/>
      <c r="E47" s="101"/>
      <c r="F47" s="101"/>
      <c r="G47" s="108"/>
      <c r="H47" s="81"/>
      <c r="I47" s="81"/>
      <c r="J47" s="81"/>
      <c r="K47" s="81"/>
      <c r="L47" s="81"/>
      <c r="M47" s="81"/>
      <c r="N47" s="81"/>
      <c r="O47" s="81"/>
      <c r="P47" s="81"/>
      <c r="Q47" s="81"/>
      <c r="R47" s="81"/>
      <c r="S47" s="81"/>
      <c r="T47" s="81"/>
      <c r="U47" s="81"/>
      <c r="V47" s="81"/>
      <c r="W47" s="81"/>
    </row>
    <row r="48" spans="1:29" x14ac:dyDescent="0.25">
      <c r="A48" s="109">
        <v>1</v>
      </c>
      <c r="B48" s="101"/>
      <c r="C48" s="103">
        <f>+$C$43*(1+B48)*(1+$B$45)</f>
        <v>0.312</v>
      </c>
      <c r="D48" s="101"/>
      <c r="E48" s="101"/>
      <c r="F48" s="101"/>
      <c r="G48" s="108"/>
      <c r="H48" s="81"/>
      <c r="I48" s="81"/>
      <c r="J48" s="81"/>
      <c r="K48" s="81"/>
      <c r="L48" s="81"/>
      <c r="M48" s="81"/>
      <c r="N48" s="81"/>
      <c r="O48" s="81"/>
      <c r="P48" s="81"/>
      <c r="Q48" s="81"/>
      <c r="R48" s="81"/>
      <c r="S48" s="81"/>
      <c r="T48" s="81"/>
      <c r="U48" s="81"/>
      <c r="V48" s="81"/>
      <c r="W48" s="81"/>
    </row>
    <row r="49" spans="1:23" x14ac:dyDescent="0.25">
      <c r="A49" s="110">
        <v>10</v>
      </c>
      <c r="B49" s="102">
        <v>7.0000000000000007E-2</v>
      </c>
      <c r="C49" s="103">
        <f t="shared" ref="C49:C50" si="14">+$C$43*(1+B49)*(1+$B$45)</f>
        <v>0.33384000000000003</v>
      </c>
      <c r="D49" s="101"/>
      <c r="E49" s="101"/>
      <c r="F49" s="101"/>
      <c r="G49" s="108"/>
      <c r="H49" s="81"/>
      <c r="I49" s="81"/>
      <c r="J49" s="81"/>
      <c r="K49" s="81"/>
      <c r="L49" s="81"/>
      <c r="M49" s="81"/>
      <c r="N49" s="81"/>
      <c r="O49" s="81"/>
      <c r="P49" s="81"/>
      <c r="Q49" s="81"/>
      <c r="R49" s="81"/>
      <c r="S49" s="81"/>
      <c r="T49" s="81"/>
      <c r="U49" s="81"/>
      <c r="V49" s="81"/>
      <c r="W49" s="81"/>
    </row>
    <row r="50" spans="1:23" x14ac:dyDescent="0.25">
      <c r="A50" s="111">
        <v>10</v>
      </c>
      <c r="B50" s="102">
        <v>0.12</v>
      </c>
      <c r="C50" s="103">
        <f t="shared" si="14"/>
        <v>0.34944000000000003</v>
      </c>
      <c r="D50" s="101"/>
      <c r="E50" s="101"/>
      <c r="F50" s="101"/>
      <c r="G50" s="108"/>
      <c r="H50" s="81"/>
      <c r="I50" s="81"/>
      <c r="J50" s="81"/>
      <c r="K50" s="81"/>
      <c r="L50" s="81"/>
      <c r="M50" s="81"/>
      <c r="N50" s="81"/>
      <c r="O50" s="81"/>
    </row>
    <row r="51" spans="1:23" x14ac:dyDescent="0.25">
      <c r="A51" s="107"/>
      <c r="B51" s="101"/>
      <c r="C51" s="101"/>
      <c r="D51" s="101"/>
      <c r="E51" s="101"/>
      <c r="F51" s="101"/>
      <c r="G51" s="108"/>
      <c r="H51" s="81"/>
      <c r="I51" s="81"/>
      <c r="J51" s="81"/>
      <c r="K51" s="81"/>
      <c r="L51" s="81"/>
      <c r="M51" s="81"/>
      <c r="N51" s="81"/>
      <c r="O51" s="81"/>
      <c r="P51" s="82"/>
      <c r="Q51" s="82"/>
      <c r="R51" s="82"/>
      <c r="S51" s="82"/>
      <c r="T51" s="82"/>
      <c r="U51" s="82"/>
      <c r="V51" s="82"/>
      <c r="W51" s="82"/>
    </row>
    <row r="52" spans="1:23" ht="15.75" thickBot="1" x14ac:dyDescent="0.3">
      <c r="A52" s="112" t="s">
        <v>90</v>
      </c>
      <c r="B52" s="113"/>
      <c r="C52" s="114">
        <f>IF(C32&gt;0,IF(C32&lt;$A48,$C48,IF(C32&lt;$A49,$C49,$C50)),0)</f>
        <v>0.34944000000000003</v>
      </c>
      <c r="D52" s="114">
        <f>IF(D32&gt;0,IF(D32&lt;$A48,$C48,IF(D32&lt;$A49,$C49,$C50)),0)</f>
        <v>0.34944000000000003</v>
      </c>
      <c r="E52" s="114">
        <f>IF(E32&gt;0,IF(E32&lt;$A48,$C48,IF(E32&lt;$A49,$C49,$C50)),0)</f>
        <v>0.34944000000000003</v>
      </c>
      <c r="F52" s="114">
        <f>IF(F32&gt;0,IF(F32&lt;$A48,$C48,IF(F32&lt;$A49,$C49,$C50)),0)</f>
        <v>0.34944000000000003</v>
      </c>
      <c r="G52" s="115">
        <f>IF(G32&gt;0,IF(G32&lt;$A48,$C48,IF(G32&lt;$A49,$C49,$C50)),0)</f>
        <v>0.34944000000000003</v>
      </c>
    </row>
  </sheetData>
  <mergeCells count="1">
    <mergeCell ref="A4:G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G12"/>
  <sheetViews>
    <sheetView showGridLines="0" workbookViewId="0">
      <selection activeCell="E8" sqref="E8"/>
    </sheetView>
  </sheetViews>
  <sheetFormatPr defaultColWidth="12.85546875" defaultRowHeight="15" x14ac:dyDescent="0.25"/>
  <cols>
    <col min="4" max="4" width="18.42578125" customWidth="1"/>
    <col min="5" max="5" width="16.5703125" customWidth="1"/>
  </cols>
  <sheetData>
    <row r="3" spans="3:7" ht="19.5" thickBot="1" x14ac:dyDescent="0.35">
      <c r="C3" s="346" t="s">
        <v>108</v>
      </c>
      <c r="D3" s="346"/>
      <c r="E3" s="346"/>
    </row>
    <row r="4" spans="3:7" ht="37.5" x14ac:dyDescent="0.25">
      <c r="C4" s="149" t="s">
        <v>91</v>
      </c>
      <c r="D4" s="150" t="s">
        <v>92</v>
      </c>
      <c r="E4" s="151" t="s">
        <v>93</v>
      </c>
    </row>
    <row r="5" spans="3:7" x14ac:dyDescent="0.25">
      <c r="C5" s="117" t="s">
        <v>94</v>
      </c>
      <c r="D5" s="116">
        <v>25</v>
      </c>
      <c r="E5" s="118">
        <v>0</v>
      </c>
      <c r="G5" s="116">
        <v>15</v>
      </c>
    </row>
    <row r="6" spans="3:7" x14ac:dyDescent="0.25">
      <c r="C6" s="117" t="s">
        <v>95</v>
      </c>
      <c r="D6" s="116">
        <v>15</v>
      </c>
      <c r="E6" s="118">
        <v>0</v>
      </c>
      <c r="F6" s="227"/>
      <c r="G6" s="116">
        <v>8</v>
      </c>
    </row>
    <row r="7" spans="3:7" x14ac:dyDescent="0.25">
      <c r="C7" s="117" t="s">
        <v>96</v>
      </c>
      <c r="D7" s="116">
        <v>10</v>
      </c>
      <c r="E7" s="118">
        <v>2</v>
      </c>
      <c r="F7" s="227"/>
      <c r="G7" s="116">
        <v>6</v>
      </c>
    </row>
    <row r="8" spans="3:7" x14ac:dyDescent="0.25">
      <c r="C8" s="117" t="s">
        <v>273</v>
      </c>
      <c r="D8" s="116">
        <v>25</v>
      </c>
      <c r="E8" s="118">
        <v>1</v>
      </c>
      <c r="F8" s="227"/>
      <c r="G8" s="116">
        <v>18</v>
      </c>
    </row>
    <row r="9" spans="3:7" x14ac:dyDescent="0.25">
      <c r="C9" s="117" t="s">
        <v>97</v>
      </c>
      <c r="D9" s="116">
        <v>10</v>
      </c>
      <c r="E9" s="118">
        <v>1</v>
      </c>
      <c r="F9" s="227"/>
      <c r="G9" s="116">
        <v>6</v>
      </c>
    </row>
    <row r="10" spans="3:7" x14ac:dyDescent="0.25">
      <c r="C10" s="117" t="s">
        <v>98</v>
      </c>
      <c r="D10" s="116">
        <v>10</v>
      </c>
      <c r="E10" s="118">
        <v>1</v>
      </c>
      <c r="F10" s="227"/>
      <c r="G10" s="116">
        <v>5</v>
      </c>
    </row>
    <row r="11" spans="3:7" x14ac:dyDescent="0.25">
      <c r="C11" s="117" t="s">
        <v>99</v>
      </c>
      <c r="D11" s="116">
        <v>5</v>
      </c>
      <c r="E11" s="118">
        <v>0</v>
      </c>
      <c r="F11" s="227"/>
      <c r="G11" s="116">
        <v>4</v>
      </c>
    </row>
    <row r="12" spans="3:7" ht="15.75" thickBot="1" x14ac:dyDescent="0.3">
      <c r="C12" s="147" t="s">
        <v>100</v>
      </c>
      <c r="D12" s="148">
        <f>SUM(D5:D11)</f>
        <v>100</v>
      </c>
      <c r="E12" s="152">
        <f>SUM(E5:E11)</f>
        <v>5</v>
      </c>
    </row>
  </sheetData>
  <mergeCells count="1">
    <mergeCell ref="C3:E3"/>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44"/>
  <sheetViews>
    <sheetView showGridLines="0" tabSelected="1" topLeftCell="E4" workbookViewId="0">
      <selection activeCell="U21" sqref="U21"/>
    </sheetView>
  </sheetViews>
  <sheetFormatPr defaultRowHeight="15" x14ac:dyDescent="0.25"/>
  <cols>
    <col min="1" max="1" width="13.42578125" bestFit="1" customWidth="1"/>
    <col min="2" max="2" width="15.28515625" bestFit="1" customWidth="1"/>
    <col min="3" max="3" width="12.5703125" bestFit="1" customWidth="1"/>
    <col min="4" max="4" width="20.28515625" bestFit="1" customWidth="1"/>
    <col min="5" max="5" width="11" bestFit="1" customWidth="1"/>
    <col min="6" max="6" width="5" bestFit="1" customWidth="1"/>
    <col min="7" max="7" width="95.7109375" bestFit="1" customWidth="1"/>
    <col min="8" max="9" width="8.85546875" style="227" hidden="1" customWidth="1"/>
    <col min="10" max="10" width="12.7109375" style="227" hidden="1" customWidth="1"/>
    <col min="11" max="11" width="13.7109375" hidden="1" customWidth="1"/>
    <col min="12" max="12" width="13.85546875" hidden="1" customWidth="1"/>
    <col min="13" max="13" width="17" hidden="1" customWidth="1"/>
    <col min="14" max="16" width="8.85546875" hidden="1" customWidth="1"/>
    <col min="17" max="19" width="8.85546875" style="227" hidden="1" customWidth="1"/>
    <col min="20" max="20" width="13.7109375" bestFit="1" customWidth="1"/>
    <col min="21" max="21" width="12.5703125" bestFit="1" customWidth="1"/>
    <col min="22" max="22" width="17" bestFit="1" customWidth="1"/>
  </cols>
  <sheetData>
    <row r="2" spans="1:24" s="227" customFormat="1" x14ac:dyDescent="0.25">
      <c r="A2" s="349" t="s">
        <v>173</v>
      </c>
      <c r="B2" s="349"/>
    </row>
    <row r="3" spans="1:24" s="227" customFormat="1" x14ac:dyDescent="0.25"/>
    <row r="4" spans="1:24" s="227" customFormat="1" ht="15.75" thickBot="1" x14ac:dyDescent="0.3"/>
    <row r="5" spans="1:24" x14ac:dyDescent="0.25">
      <c r="B5" s="350" t="str">
        <f>Assumptions!A15</f>
        <v>Thomas Cook (India) Ltd.</v>
      </c>
      <c r="C5" s="351"/>
      <c r="D5" s="352"/>
      <c r="K5" s="350" t="str">
        <f>Assumptions!A16</f>
        <v>International Travel House Ltd.</v>
      </c>
      <c r="L5" s="351"/>
      <c r="M5" s="352"/>
      <c r="T5" s="350" t="s">
        <v>156</v>
      </c>
      <c r="U5" s="351"/>
      <c r="V5" s="352"/>
    </row>
    <row r="6" spans="1:24" ht="37.5" x14ac:dyDescent="0.25">
      <c r="B6" s="245" t="s">
        <v>144</v>
      </c>
      <c r="C6" s="246" t="s">
        <v>92</v>
      </c>
      <c r="D6" s="247" t="s">
        <v>93</v>
      </c>
      <c r="K6" s="245" t="s">
        <v>144</v>
      </c>
      <c r="L6" s="246" t="s">
        <v>92</v>
      </c>
      <c r="M6" s="247" t="s">
        <v>93</v>
      </c>
      <c r="T6" s="245" t="s">
        <v>144</v>
      </c>
      <c r="U6" s="246" t="s">
        <v>92</v>
      </c>
      <c r="V6" s="247" t="s">
        <v>93</v>
      </c>
    </row>
    <row r="7" spans="1:24" x14ac:dyDescent="0.25">
      <c r="B7" s="331" t="s">
        <v>145</v>
      </c>
      <c r="C7" s="347"/>
      <c r="D7" s="348"/>
      <c r="K7" s="331" t="s">
        <v>145</v>
      </c>
      <c r="L7" s="347"/>
      <c r="M7" s="348"/>
      <c r="T7" s="331" t="s">
        <v>145</v>
      </c>
      <c r="U7" s="347"/>
      <c r="V7" s="348"/>
    </row>
    <row r="8" spans="1:24" x14ac:dyDescent="0.25">
      <c r="B8" s="252" t="s">
        <v>146</v>
      </c>
      <c r="C8" s="243">
        <v>10</v>
      </c>
      <c r="D8" s="244">
        <v>9</v>
      </c>
      <c r="K8" s="252" t="s">
        <v>146</v>
      </c>
      <c r="L8" s="242">
        <v>10</v>
      </c>
      <c r="M8" s="244">
        <v>8</v>
      </c>
      <c r="T8" s="252" t="s">
        <v>146</v>
      </c>
      <c r="U8" s="242">
        <v>10</v>
      </c>
      <c r="V8" s="244">
        <v>1</v>
      </c>
      <c r="X8" s="366">
        <v>9</v>
      </c>
    </row>
    <row r="9" spans="1:24" x14ac:dyDescent="0.25">
      <c r="B9" s="252" t="s">
        <v>147</v>
      </c>
      <c r="C9" s="243">
        <v>10</v>
      </c>
      <c r="D9" s="244">
        <v>8</v>
      </c>
      <c r="K9" s="252" t="s">
        <v>147</v>
      </c>
      <c r="L9" s="242">
        <v>10</v>
      </c>
      <c r="M9" s="244">
        <v>5</v>
      </c>
      <c r="T9" s="252" t="s">
        <v>147</v>
      </c>
      <c r="U9" s="242">
        <v>10</v>
      </c>
      <c r="V9" s="244">
        <v>0</v>
      </c>
      <c r="X9" s="366">
        <v>8</v>
      </c>
    </row>
    <row r="10" spans="1:24" x14ac:dyDescent="0.25">
      <c r="B10" s="252" t="s">
        <v>99</v>
      </c>
      <c r="C10" s="243">
        <v>10</v>
      </c>
      <c r="D10" s="244">
        <v>9</v>
      </c>
      <c r="K10" s="252" t="s">
        <v>99</v>
      </c>
      <c r="L10" s="242">
        <v>10</v>
      </c>
      <c r="M10" s="244">
        <v>7</v>
      </c>
      <c r="T10" s="252" t="s">
        <v>99</v>
      </c>
      <c r="U10" s="242">
        <v>10</v>
      </c>
      <c r="V10" s="244">
        <v>0</v>
      </c>
      <c r="X10" s="366">
        <v>8</v>
      </c>
    </row>
    <row r="11" spans="1:24" x14ac:dyDescent="0.25">
      <c r="B11" s="252" t="s">
        <v>148</v>
      </c>
      <c r="C11" s="243">
        <v>10</v>
      </c>
      <c r="D11" s="244">
        <v>7</v>
      </c>
      <c r="K11" s="252" t="s">
        <v>148</v>
      </c>
      <c r="L11" s="242">
        <v>10</v>
      </c>
      <c r="M11" s="244">
        <v>6</v>
      </c>
      <c r="T11" s="252" t="s">
        <v>148</v>
      </c>
      <c r="U11" s="242">
        <v>10</v>
      </c>
      <c r="V11" s="244">
        <v>0</v>
      </c>
      <c r="X11" s="366">
        <v>7</v>
      </c>
    </row>
    <row r="12" spans="1:24" x14ac:dyDescent="0.25">
      <c r="B12" s="331" t="s">
        <v>149</v>
      </c>
      <c r="C12" s="347"/>
      <c r="D12" s="348"/>
      <c r="K12" s="331" t="s">
        <v>149</v>
      </c>
      <c r="L12" s="347"/>
      <c r="M12" s="348"/>
      <c r="T12" s="331" t="s">
        <v>149</v>
      </c>
      <c r="U12" s="347"/>
      <c r="V12" s="348"/>
      <c r="X12" s="367"/>
    </row>
    <row r="13" spans="1:24" x14ac:dyDescent="0.25">
      <c r="B13" s="252" t="s">
        <v>150</v>
      </c>
      <c r="C13" s="243">
        <v>10</v>
      </c>
      <c r="D13" s="244">
        <v>7</v>
      </c>
      <c r="K13" s="252" t="s">
        <v>150</v>
      </c>
      <c r="L13" s="242">
        <v>10</v>
      </c>
      <c r="M13" s="244">
        <v>5</v>
      </c>
      <c r="T13" s="252" t="s">
        <v>150</v>
      </c>
      <c r="U13" s="242">
        <v>10</v>
      </c>
      <c r="V13" s="244">
        <v>2</v>
      </c>
      <c r="X13" s="366">
        <v>6</v>
      </c>
    </row>
    <row r="14" spans="1:24" x14ac:dyDescent="0.25">
      <c r="B14" s="252" t="s">
        <v>151</v>
      </c>
      <c r="C14" s="243">
        <v>10</v>
      </c>
      <c r="D14" s="244">
        <v>9</v>
      </c>
      <c r="K14" s="252" t="s">
        <v>151</v>
      </c>
      <c r="L14" s="242">
        <v>10</v>
      </c>
      <c r="M14" s="244">
        <v>6</v>
      </c>
      <c r="T14" s="252" t="s">
        <v>151</v>
      </c>
      <c r="U14" s="242">
        <v>10</v>
      </c>
      <c r="V14" s="244">
        <v>1</v>
      </c>
      <c r="X14" s="366">
        <v>8</v>
      </c>
    </row>
    <row r="15" spans="1:24" x14ac:dyDescent="0.25">
      <c r="B15" s="252" t="s">
        <v>152</v>
      </c>
      <c r="C15" s="243">
        <v>10</v>
      </c>
      <c r="D15" s="244">
        <v>8</v>
      </c>
      <c r="K15" s="252" t="s">
        <v>152</v>
      </c>
      <c r="L15" s="242">
        <v>10</v>
      </c>
      <c r="M15" s="244">
        <v>6</v>
      </c>
      <c r="T15" s="252" t="s">
        <v>152</v>
      </c>
      <c r="U15" s="242">
        <v>10</v>
      </c>
      <c r="V15" s="244">
        <v>0</v>
      </c>
      <c r="X15" s="366">
        <v>7</v>
      </c>
    </row>
    <row r="16" spans="1:24" x14ac:dyDescent="0.25">
      <c r="B16" s="252" t="s">
        <v>153</v>
      </c>
      <c r="C16" s="243">
        <v>10</v>
      </c>
      <c r="D16" s="244">
        <v>7</v>
      </c>
      <c r="K16" s="252" t="s">
        <v>153</v>
      </c>
      <c r="L16" s="242">
        <v>10</v>
      </c>
      <c r="M16" s="244">
        <v>5</v>
      </c>
      <c r="T16" s="252" t="s">
        <v>153</v>
      </c>
      <c r="U16" s="242">
        <v>10</v>
      </c>
      <c r="V16" s="244">
        <v>0</v>
      </c>
      <c r="X16" s="366">
        <v>5</v>
      </c>
    </row>
    <row r="17" spans="1:24" x14ac:dyDescent="0.25">
      <c r="B17" s="252" t="s">
        <v>154</v>
      </c>
      <c r="C17" s="243">
        <v>10</v>
      </c>
      <c r="D17" s="244">
        <v>6</v>
      </c>
      <c r="K17" s="252" t="s">
        <v>154</v>
      </c>
      <c r="L17" s="242">
        <v>10</v>
      </c>
      <c r="M17" s="244">
        <v>5</v>
      </c>
      <c r="T17" s="252" t="s">
        <v>154</v>
      </c>
      <c r="U17" s="242">
        <v>10</v>
      </c>
      <c r="V17" s="244">
        <v>0</v>
      </c>
      <c r="X17" s="366">
        <v>6</v>
      </c>
    </row>
    <row r="18" spans="1:24" x14ac:dyDescent="0.25">
      <c r="B18" s="252" t="s">
        <v>155</v>
      </c>
      <c r="C18" s="251">
        <v>10</v>
      </c>
      <c r="D18" s="244">
        <v>7</v>
      </c>
      <c r="K18" s="252" t="s">
        <v>155</v>
      </c>
      <c r="L18" s="242">
        <v>10</v>
      </c>
      <c r="M18" s="244">
        <v>5</v>
      </c>
      <c r="T18" s="252" t="s">
        <v>155</v>
      </c>
      <c r="U18" s="242">
        <v>10</v>
      </c>
      <c r="V18" s="244">
        <v>1</v>
      </c>
      <c r="X18" s="366">
        <v>6</v>
      </c>
    </row>
    <row r="19" spans="1:24" ht="15.75" thickBot="1" x14ac:dyDescent="0.3">
      <c r="B19" s="248" t="s">
        <v>100</v>
      </c>
      <c r="C19" s="249">
        <f>SUM(C8:C11,C13:C18)</f>
        <v>100</v>
      </c>
      <c r="D19" s="250">
        <f>SUM(D8:D11,D13:D18)</f>
        <v>77</v>
      </c>
      <c r="K19" s="248" t="s">
        <v>100</v>
      </c>
      <c r="L19" s="249">
        <f>SUM(L8:L11,L13:L18)</f>
        <v>100</v>
      </c>
      <c r="M19" s="250">
        <f>SUM(M8:M11,M13:M18)</f>
        <v>58</v>
      </c>
      <c r="T19" s="248" t="s">
        <v>100</v>
      </c>
      <c r="U19" s="249">
        <f>SUM(U8:U11,U13:U18)</f>
        <v>100</v>
      </c>
      <c r="V19" s="250">
        <f>SUM(V8:V11,V13:V18)</f>
        <v>5</v>
      </c>
    </row>
    <row r="21" spans="1:24" x14ac:dyDescent="0.25">
      <c r="B21" s="257">
        <v>42430</v>
      </c>
      <c r="C21" s="257">
        <v>43160</v>
      </c>
      <c r="D21" s="257">
        <v>43891</v>
      </c>
      <c r="E21" s="260" t="s">
        <v>133</v>
      </c>
      <c r="F21" s="261" t="s">
        <v>159</v>
      </c>
      <c r="G21" s="261" t="s">
        <v>160</v>
      </c>
      <c r="K21" s="227"/>
      <c r="L21" s="257">
        <v>42430</v>
      </c>
      <c r="M21" s="257">
        <v>43160</v>
      </c>
      <c r="N21" s="257">
        <v>43891</v>
      </c>
      <c r="O21" s="260" t="s">
        <v>133</v>
      </c>
      <c r="P21" s="261" t="s">
        <v>159</v>
      </c>
      <c r="Q21" s="261" t="s">
        <v>160</v>
      </c>
      <c r="T21" s="261" t="s">
        <v>170</v>
      </c>
      <c r="U21" s="368">
        <v>0.2</v>
      </c>
      <c r="X21" s="311">
        <v>0.11</v>
      </c>
    </row>
    <row r="22" spans="1:24" x14ac:dyDescent="0.25">
      <c r="A22" t="s">
        <v>157</v>
      </c>
      <c r="B22" s="253">
        <f>B44/(A44+B44)</f>
        <v>0.95473000876215253</v>
      </c>
      <c r="C22" s="253">
        <f>B35/(A35+B35)</f>
        <v>0.8703520989946063</v>
      </c>
      <c r="D22" s="253">
        <v>0.7544642857142857</v>
      </c>
      <c r="E22" s="253">
        <f>AVERAGE(B22:D22)</f>
        <v>0.8598487978236814</v>
      </c>
      <c r="F22" s="259">
        <v>0.67</v>
      </c>
      <c r="G22" s="79" t="s">
        <v>161</v>
      </c>
      <c r="K22" s="227" t="s">
        <v>157</v>
      </c>
      <c r="L22" s="253">
        <v>1</v>
      </c>
      <c r="M22" s="253">
        <v>1</v>
      </c>
      <c r="N22" s="253">
        <v>1</v>
      </c>
      <c r="O22" s="253">
        <f>AVERAGE(L22:N22)</f>
        <v>1</v>
      </c>
      <c r="P22" s="259"/>
    </row>
    <row r="23" spans="1:24" x14ac:dyDescent="0.25">
      <c r="A23" t="s">
        <v>158</v>
      </c>
      <c r="B23" s="253">
        <f>A44/(A44+B44)</f>
        <v>4.5269991237847529E-2</v>
      </c>
      <c r="C23" s="253">
        <f>A35/(A35+B35)</f>
        <v>0.12964790100539367</v>
      </c>
      <c r="D23" s="253">
        <v>0.2455357142857143</v>
      </c>
      <c r="E23" s="253">
        <f>AVERAGE(B23:D23)</f>
        <v>0.14015120217631849</v>
      </c>
      <c r="F23" s="259"/>
      <c r="K23" s="227" t="s">
        <v>158</v>
      </c>
      <c r="L23" s="253">
        <v>0</v>
      </c>
      <c r="M23" s="253">
        <v>0</v>
      </c>
      <c r="N23" s="253">
        <v>0</v>
      </c>
      <c r="O23" s="253">
        <f>AVERAGE(L23:N23)</f>
        <v>0</v>
      </c>
      <c r="P23" s="259"/>
    </row>
    <row r="24" spans="1:24" x14ac:dyDescent="0.25">
      <c r="A24" t="s">
        <v>165</v>
      </c>
      <c r="B24" s="31">
        <v>0.13250000000000001</v>
      </c>
      <c r="C24" s="31">
        <v>0.12520000000000001</v>
      </c>
      <c r="D24" s="262">
        <v>0.13</v>
      </c>
      <c r="E24" s="253">
        <f>AVERAGE(B24:D24)</f>
        <v>0.12923333333333334</v>
      </c>
      <c r="K24" s="227" t="s">
        <v>165</v>
      </c>
      <c r="L24" s="31"/>
      <c r="M24" s="31"/>
      <c r="N24" s="262"/>
      <c r="O24" s="253"/>
      <c r="P24" s="227"/>
    </row>
    <row r="25" spans="1:24" x14ac:dyDescent="0.25">
      <c r="A25" s="227" t="s">
        <v>167</v>
      </c>
      <c r="E25" s="253">
        <f>Assumptions!C38+(Assumptions!C39*'Brand Strength Score'!F22)</f>
        <v>0.11627300000000002</v>
      </c>
      <c r="K25" s="227" t="s">
        <v>167</v>
      </c>
      <c r="L25" s="227"/>
      <c r="M25" s="227"/>
      <c r="N25" s="227"/>
      <c r="O25" s="227"/>
      <c r="P25" s="227"/>
    </row>
    <row r="26" spans="1:24" s="227" customFormat="1" x14ac:dyDescent="0.25">
      <c r="A26" s="261" t="s">
        <v>170</v>
      </c>
      <c r="D26" s="264">
        <f>E22*E25+E23*(E24*(1-Assumptions!C40))</f>
        <v>0.11176027667343627</v>
      </c>
      <c r="E26" s="253"/>
    </row>
    <row r="27" spans="1:24" s="227" customFormat="1" x14ac:dyDescent="0.25">
      <c r="E27" s="253"/>
    </row>
    <row r="28" spans="1:24" s="227" customFormat="1" x14ac:dyDescent="0.25"/>
    <row r="29" spans="1:24" x14ac:dyDescent="0.25">
      <c r="A29" s="257">
        <v>42430</v>
      </c>
      <c r="K29" s="257">
        <v>42430</v>
      </c>
      <c r="L29" s="227"/>
      <c r="M29" s="227"/>
      <c r="N29" s="227"/>
      <c r="O29" s="227"/>
      <c r="P29" s="227"/>
      <c r="T29" s="262"/>
    </row>
    <row r="30" spans="1:24" x14ac:dyDescent="0.25">
      <c r="K30" s="227"/>
      <c r="L30" s="227"/>
      <c r="M30" s="227"/>
      <c r="N30" s="227"/>
      <c r="O30" s="227"/>
      <c r="P30" s="227"/>
    </row>
    <row r="31" spans="1:24" x14ac:dyDescent="0.25">
      <c r="A31" s="227" t="s">
        <v>158</v>
      </c>
      <c r="B31" t="s">
        <v>157</v>
      </c>
      <c r="K31" s="227" t="s">
        <v>158</v>
      </c>
      <c r="L31" s="227" t="s">
        <v>157</v>
      </c>
      <c r="M31" s="227"/>
      <c r="N31" s="227"/>
      <c r="O31" s="227"/>
      <c r="P31" s="227"/>
    </row>
    <row r="32" spans="1:24" x14ac:dyDescent="0.25">
      <c r="A32" s="256">
        <v>1690449708</v>
      </c>
      <c r="B32" s="256">
        <v>1615880229</v>
      </c>
      <c r="K32" s="263">
        <v>0</v>
      </c>
      <c r="L32" s="263">
        <v>154.11000000000001</v>
      </c>
      <c r="M32" s="227"/>
      <c r="N32" s="227"/>
      <c r="O32" s="227"/>
      <c r="P32" s="227"/>
    </row>
    <row r="33" spans="1:16" x14ac:dyDescent="0.25">
      <c r="A33" s="256">
        <v>210053846</v>
      </c>
      <c r="B33" s="256">
        <v>11142577444</v>
      </c>
      <c r="K33" s="263"/>
      <c r="L33" s="263"/>
      <c r="M33" s="227"/>
      <c r="N33" s="227"/>
      <c r="O33" s="227"/>
      <c r="P33" s="227"/>
    </row>
    <row r="34" spans="1:16" x14ac:dyDescent="0.25">
      <c r="A34" s="227"/>
      <c r="K34" s="227"/>
      <c r="L34" s="227"/>
      <c r="M34" s="227"/>
      <c r="N34" s="227"/>
      <c r="O34" s="227"/>
      <c r="P34" s="227"/>
    </row>
    <row r="35" spans="1:16" x14ac:dyDescent="0.25">
      <c r="A35" s="256">
        <f>SUM(A32:A33)</f>
        <v>1900503554</v>
      </c>
      <c r="B35" s="256">
        <f>SUM(B32:B33)</f>
        <v>12758457673</v>
      </c>
      <c r="K35" s="256"/>
      <c r="L35" s="256"/>
      <c r="M35" s="227"/>
      <c r="N35" s="227"/>
      <c r="O35" s="227"/>
      <c r="P35" s="227"/>
    </row>
    <row r="36" spans="1:16" x14ac:dyDescent="0.25">
      <c r="K36" s="227"/>
      <c r="L36" s="227"/>
      <c r="M36" s="227"/>
      <c r="N36" s="227"/>
      <c r="O36" s="227"/>
      <c r="P36" s="227"/>
    </row>
    <row r="37" spans="1:16" x14ac:dyDescent="0.25">
      <c r="K37" s="227"/>
      <c r="L37" s="227"/>
      <c r="M37" s="227"/>
      <c r="N37" s="227"/>
      <c r="O37" s="227"/>
      <c r="P37" s="227"/>
    </row>
    <row r="38" spans="1:16" x14ac:dyDescent="0.25">
      <c r="A38" s="257">
        <v>43160</v>
      </c>
      <c r="B38" s="227"/>
      <c r="K38" s="257">
        <v>43160</v>
      </c>
      <c r="L38" s="227"/>
      <c r="M38" s="227"/>
      <c r="N38" s="227"/>
      <c r="O38" s="227"/>
      <c r="P38" s="227"/>
    </row>
    <row r="39" spans="1:16" x14ac:dyDescent="0.25">
      <c r="A39" s="227"/>
      <c r="B39" s="227"/>
      <c r="K39" s="227"/>
      <c r="L39" s="227"/>
      <c r="M39" s="227"/>
      <c r="N39" s="227"/>
      <c r="O39" s="227"/>
      <c r="P39" s="227"/>
    </row>
    <row r="40" spans="1:16" x14ac:dyDescent="0.25">
      <c r="A40" s="227" t="s">
        <v>158</v>
      </c>
      <c r="B40" s="227" t="s">
        <v>157</v>
      </c>
      <c r="K40" s="227" t="s">
        <v>158</v>
      </c>
      <c r="L40" s="227" t="s">
        <v>157</v>
      </c>
      <c r="M40" s="227"/>
      <c r="N40" s="227"/>
      <c r="O40" s="227"/>
      <c r="P40" s="227"/>
    </row>
    <row r="41" spans="1:16" x14ac:dyDescent="0.25">
      <c r="A41" s="258">
        <v>6702.3</v>
      </c>
      <c r="B41" s="256">
        <v>169044.5</v>
      </c>
      <c r="K41" s="263"/>
      <c r="L41" s="263">
        <v>163.94</v>
      </c>
      <c r="M41" s="227"/>
      <c r="N41" s="227"/>
      <c r="O41" s="227"/>
      <c r="P41" s="227"/>
    </row>
    <row r="42" spans="1:16" x14ac:dyDescent="0.25">
      <c r="A42" s="258">
        <v>1311</v>
      </c>
      <c r="B42" s="256">
        <v>-46.5</v>
      </c>
      <c r="K42" s="263"/>
      <c r="L42" s="263"/>
      <c r="M42" s="227"/>
      <c r="N42" s="227"/>
      <c r="O42" s="227"/>
      <c r="P42" s="227"/>
    </row>
    <row r="43" spans="1:16" x14ac:dyDescent="0.25">
      <c r="A43" s="227"/>
      <c r="B43" s="227"/>
      <c r="K43" s="227"/>
      <c r="L43" s="227"/>
      <c r="M43" s="227"/>
      <c r="N43" s="227"/>
      <c r="O43" s="227"/>
      <c r="P43" s="227"/>
    </row>
    <row r="44" spans="1:16" x14ac:dyDescent="0.25">
      <c r="A44" s="258">
        <f>SUM(A41:A42)</f>
        <v>8013.3</v>
      </c>
      <c r="B44" s="258">
        <f>SUM(B41:B42)</f>
        <v>168998</v>
      </c>
      <c r="K44" s="258"/>
      <c r="L44" s="258"/>
      <c r="M44" s="227"/>
      <c r="N44" s="227"/>
      <c r="O44" s="227"/>
      <c r="P44" s="227"/>
    </row>
  </sheetData>
  <mergeCells count="10">
    <mergeCell ref="A2:B2"/>
    <mergeCell ref="T5:V5"/>
    <mergeCell ref="K5:M5"/>
    <mergeCell ref="B5:D5"/>
    <mergeCell ref="B7:D7"/>
    <mergeCell ref="B12:D12"/>
    <mergeCell ref="K7:M7"/>
    <mergeCell ref="K12:M12"/>
    <mergeCell ref="T7:V7"/>
    <mergeCell ref="T12:V12"/>
  </mergeCells>
  <hyperlinks>
    <hyperlink ref="G22" r:id="rId1"/>
  </hyperlink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E6"/>
  <sheetViews>
    <sheetView showGridLines="0" workbookViewId="0"/>
  </sheetViews>
  <sheetFormatPr defaultRowHeight="15" x14ac:dyDescent="0.25"/>
  <cols>
    <col min="3" max="3" width="21.5703125" bestFit="1" customWidth="1"/>
    <col min="4" max="4" width="18.28515625" bestFit="1" customWidth="1"/>
    <col min="5" max="5" width="12.28515625" bestFit="1" customWidth="1"/>
  </cols>
  <sheetData>
    <row r="2" spans="3:5" ht="15.75" thickBot="1" x14ac:dyDescent="0.3"/>
    <row r="3" spans="3:5" x14ac:dyDescent="0.25">
      <c r="C3" s="350" t="s">
        <v>171</v>
      </c>
      <c r="D3" s="351"/>
      <c r="E3" s="352"/>
    </row>
    <row r="4" spans="3:5" x14ac:dyDescent="0.25">
      <c r="C4" s="254" t="s">
        <v>172</v>
      </c>
      <c r="D4" s="266" t="s">
        <v>173</v>
      </c>
      <c r="E4" s="267" t="s">
        <v>117</v>
      </c>
    </row>
    <row r="5" spans="3:5" x14ac:dyDescent="0.25">
      <c r="C5" s="237" t="str">
        <f>Assumptions!A15</f>
        <v>Thomas Cook (India) Ltd.</v>
      </c>
      <c r="D5" s="234">
        <f>'Brand Strength Score'!D19</f>
        <v>77</v>
      </c>
      <c r="E5" s="265">
        <f>'Brand Strength Score'!D26</f>
        <v>0.11176027667343627</v>
      </c>
    </row>
    <row r="6" spans="3:5" ht="15.75" thickBot="1" x14ac:dyDescent="0.3">
      <c r="C6" s="7" t="s">
        <v>156</v>
      </c>
      <c r="D6" s="17">
        <f>'Brand Strength Score'!V19</f>
        <v>5</v>
      </c>
      <c r="E6" s="268">
        <f>'Brand Strength Score'!U21</f>
        <v>0.2</v>
      </c>
    </row>
  </sheetData>
  <mergeCells count="1">
    <mergeCell ref="C3:E3"/>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2"/>
  <sheetViews>
    <sheetView showGridLines="0" zoomScaleNormal="100" workbookViewId="0">
      <pane ySplit="5" topLeftCell="A39" activePane="bottomLeft" state="frozen"/>
      <selection pane="bottomLeft" activeCell="E44" sqref="E44:I44"/>
    </sheetView>
  </sheetViews>
  <sheetFormatPr defaultColWidth="9.140625" defaultRowHeight="12" x14ac:dyDescent="0.2"/>
  <cols>
    <col min="1" max="1" width="29.42578125" style="81" bestFit="1" customWidth="1"/>
    <col min="2" max="2" width="13.5703125" style="81" bestFit="1" customWidth="1"/>
    <col min="3" max="3" width="28.28515625" style="81" bestFit="1" customWidth="1"/>
    <col min="4" max="4" width="27.42578125" style="81" bestFit="1" customWidth="1"/>
    <col min="5" max="9" width="8.5703125" style="81" customWidth="1"/>
    <col min="10" max="16384" width="9.140625" style="81"/>
  </cols>
  <sheetData>
    <row r="1" spans="1:9" ht="15.75" thickBot="1" x14ac:dyDescent="0.3">
      <c r="A1" s="170" t="str">
        <f>Assumptions!A1</f>
        <v>Year No.</v>
      </c>
      <c r="B1" s="294"/>
      <c r="C1" s="294"/>
      <c r="D1" s="294"/>
      <c r="E1" s="297">
        <f>Assumptions!L1</f>
        <v>1</v>
      </c>
      <c r="F1" s="297">
        <f>Assumptions!M1</f>
        <v>2</v>
      </c>
      <c r="G1" s="297">
        <f>Assumptions!N1</f>
        <v>3</v>
      </c>
      <c r="H1" s="297">
        <f>Assumptions!O1</f>
        <v>4</v>
      </c>
      <c r="I1" s="298">
        <f>Assumptions!P1</f>
        <v>5</v>
      </c>
    </row>
    <row r="2" spans="1:9" ht="15.75" thickBot="1" x14ac:dyDescent="0.3">
      <c r="A2" s="295" t="str">
        <f>Assumptions!A2</f>
        <v>No. of Days</v>
      </c>
      <c r="B2" s="296"/>
      <c r="C2" s="296"/>
      <c r="D2" s="296"/>
      <c r="E2" s="299">
        <f>Assumptions!L2</f>
        <v>366</v>
      </c>
      <c r="F2" s="299">
        <f>Assumptions!M2</f>
        <v>365</v>
      </c>
      <c r="G2" s="299">
        <f>Assumptions!N2</f>
        <v>365</v>
      </c>
      <c r="H2" s="299">
        <f>Assumptions!O2</f>
        <v>365</v>
      </c>
      <c r="I2" s="300">
        <f>Assumptions!P2</f>
        <v>365</v>
      </c>
    </row>
    <row r="3" spans="1:9" s="228" customFormat="1" ht="15.75" thickBot="1" x14ac:dyDescent="0.3">
      <c r="A3"/>
      <c r="E3" s="226"/>
      <c r="F3" s="226"/>
      <c r="G3" s="226"/>
      <c r="H3" s="226"/>
      <c r="I3" s="226"/>
    </row>
    <row r="4" spans="1:9" ht="15" x14ac:dyDescent="0.25">
      <c r="A4" s="170" t="s">
        <v>179</v>
      </c>
      <c r="D4" s="353" t="s">
        <v>109</v>
      </c>
      <c r="E4" s="183">
        <f>Assumptions!L3</f>
        <v>45016</v>
      </c>
      <c r="F4" s="183">
        <f>Assumptions!M3</f>
        <v>45382</v>
      </c>
      <c r="G4" s="183">
        <f>Assumptions!N3</f>
        <v>45747</v>
      </c>
      <c r="H4" s="183">
        <f>Assumptions!O3</f>
        <v>46112</v>
      </c>
      <c r="I4" s="183">
        <f>Assumptions!P3</f>
        <v>46477</v>
      </c>
    </row>
    <row r="5" spans="1:9" x14ac:dyDescent="0.2">
      <c r="D5" s="354"/>
      <c r="E5" s="178" t="s">
        <v>110</v>
      </c>
      <c r="F5" s="178" t="s">
        <v>110</v>
      </c>
      <c r="G5" s="178" t="s">
        <v>110</v>
      </c>
      <c r="H5" s="178" t="s">
        <v>110</v>
      </c>
      <c r="I5" s="184" t="s">
        <v>110</v>
      </c>
    </row>
    <row r="6" spans="1:9" x14ac:dyDescent="0.2">
      <c r="D6" s="159" t="s">
        <v>17</v>
      </c>
      <c r="E6" s="179">
        <f>'Projected PL'!C13</f>
        <v>1297.6373683345</v>
      </c>
      <c r="F6" s="179">
        <f>'Projected PL'!D13</f>
        <v>1336.5664893845351</v>
      </c>
      <c r="G6" s="179">
        <f>'Projected PL'!E13</f>
        <v>1390.0291489599165</v>
      </c>
      <c r="H6" s="179">
        <f>'Projected PL'!F13</f>
        <v>1459.5306064079123</v>
      </c>
      <c r="I6" s="185">
        <f>'Projected PL'!G13</f>
        <v>1532.5071367283078</v>
      </c>
    </row>
    <row r="7" spans="1:9" x14ac:dyDescent="0.2">
      <c r="D7" s="186" t="s">
        <v>111</v>
      </c>
      <c r="E7" s="180"/>
      <c r="F7" s="180">
        <f t="shared" ref="F7:I7" si="0">F6/E6-1</f>
        <v>3.0000000000000027E-2</v>
      </c>
      <c r="G7" s="180">
        <f t="shared" si="0"/>
        <v>4.0000000000000036E-2</v>
      </c>
      <c r="H7" s="180">
        <f t="shared" si="0"/>
        <v>5.0000000000000044E-2</v>
      </c>
      <c r="I7" s="187">
        <f t="shared" si="0"/>
        <v>5.0000000000000044E-2</v>
      </c>
    </row>
    <row r="8" spans="1:9" x14ac:dyDescent="0.2">
      <c r="D8" s="159" t="s">
        <v>44</v>
      </c>
      <c r="E8" s="179">
        <f>'Projected PL'!C27</f>
        <v>194.64560525017504</v>
      </c>
      <c r="F8" s="179">
        <f>'Projected PL'!D27</f>
        <v>190.75269314517146</v>
      </c>
      <c r="G8" s="179">
        <f>'Projected PL'!E27</f>
        <v>192.21253518454768</v>
      </c>
      <c r="H8" s="179">
        <f>'Projected PL'!F27</f>
        <v>199.63612392318413</v>
      </c>
      <c r="I8" s="185">
        <f>'Projected PL'!G27</f>
        <v>207.29966981751687</v>
      </c>
    </row>
    <row r="9" spans="1:9" x14ac:dyDescent="0.2">
      <c r="D9" s="186" t="s">
        <v>112</v>
      </c>
      <c r="E9" s="180">
        <f>E8/E$6</f>
        <v>0.15000000000000002</v>
      </c>
      <c r="F9" s="180">
        <f>F8/F$6</f>
        <v>0.14271844660194172</v>
      </c>
      <c r="G9" s="180">
        <f>G8/G$6</f>
        <v>0.13827949962658689</v>
      </c>
      <c r="H9" s="180">
        <f>H8/H$6</f>
        <v>0.13678104662327956</v>
      </c>
      <c r="I9" s="187">
        <f>I8/I$6</f>
        <v>0.13526832263898828</v>
      </c>
    </row>
    <row r="10" spans="1:9" x14ac:dyDescent="0.2">
      <c r="D10" s="188" t="s">
        <v>113</v>
      </c>
      <c r="E10" s="181">
        <f>'Projected PL'!C35</f>
        <v>58.948032258805014</v>
      </c>
      <c r="F10" s="181">
        <f>'Projected PL'!D35</f>
        <v>57.315625211638086</v>
      </c>
      <c r="G10" s="181">
        <f>'Projected PL'!E35</f>
        <v>57.452112578637276</v>
      </c>
      <c r="H10" s="181">
        <f>'Projected PL'!F35</f>
        <v>59.560479641653849</v>
      </c>
      <c r="I10" s="189">
        <f>'Projected PL'!G35</f>
        <v>61.728410743866306</v>
      </c>
    </row>
    <row r="11" spans="1:9" x14ac:dyDescent="0.2">
      <c r="D11" s="159" t="s">
        <v>114</v>
      </c>
      <c r="E11" s="179">
        <f>E8-E10</f>
        <v>135.69757299137001</v>
      </c>
      <c r="F11" s="179">
        <f>F8-F10</f>
        <v>133.43706793353337</v>
      </c>
      <c r="G11" s="179">
        <f>G8-G10</f>
        <v>134.76042260591041</v>
      </c>
      <c r="H11" s="179">
        <f>H8-H10</f>
        <v>140.07564428153029</v>
      </c>
      <c r="I11" s="185">
        <f>I8-I10</f>
        <v>145.57125907365057</v>
      </c>
    </row>
    <row r="12" spans="1:9" x14ac:dyDescent="0.2">
      <c r="D12" s="186" t="s">
        <v>112</v>
      </c>
      <c r="E12" s="196">
        <f>E11/E$6</f>
        <v>0.10457280000000001</v>
      </c>
      <c r="F12" s="196">
        <f>F11/F$6</f>
        <v>9.9835712621359193E-2</v>
      </c>
      <c r="G12" s="196">
        <f>G11/G$6</f>
        <v>9.6947911277072377E-2</v>
      </c>
      <c r="H12" s="196">
        <f>H11/H$6</f>
        <v>9.5973077691240749E-2</v>
      </c>
      <c r="I12" s="197">
        <f>I11/I$6</f>
        <v>9.4988959976020207E-2</v>
      </c>
    </row>
    <row r="13" spans="1:9" x14ac:dyDescent="0.2">
      <c r="D13" s="107" t="s">
        <v>115</v>
      </c>
      <c r="E13" s="83">
        <f>'Projected PL'!C25</f>
        <v>64.881868416724998</v>
      </c>
      <c r="F13" s="83">
        <f>'Projected PL'!D25</f>
        <v>66.828324469226757</v>
      </c>
      <c r="G13" s="83">
        <f>'Projected PL'!E25</f>
        <v>69.501457447995833</v>
      </c>
      <c r="H13" s="83">
        <f>'Projected PL'!F25</f>
        <v>72.976530320395611</v>
      </c>
      <c r="I13" s="95">
        <f>'Projected PL'!G25</f>
        <v>76.625356836415392</v>
      </c>
    </row>
    <row r="14" spans="1:9" x14ac:dyDescent="0.2">
      <c r="D14" s="186" t="s">
        <v>112</v>
      </c>
      <c r="E14" s="180">
        <f>E13/E$6</f>
        <v>4.9999999999999996E-2</v>
      </c>
      <c r="F14" s="180">
        <f>F13/F$6</f>
        <v>0.05</v>
      </c>
      <c r="G14" s="180">
        <f>G13/G$6</f>
        <v>0.05</v>
      </c>
      <c r="H14" s="180">
        <f>H13/H$6</f>
        <v>4.9999999999999996E-2</v>
      </c>
      <c r="I14" s="187">
        <f>I13/I$6</f>
        <v>0.05</v>
      </c>
    </row>
    <row r="15" spans="1:9" x14ac:dyDescent="0.2">
      <c r="D15" s="107" t="s">
        <v>125</v>
      </c>
      <c r="E15" s="83">
        <f>E6*Assumptions!$C$34</f>
        <v>25.952747366690001</v>
      </c>
      <c r="F15" s="83">
        <f>F6*Assumptions!$C$34</f>
        <v>26.731329787690701</v>
      </c>
      <c r="G15" s="83">
        <f>G6*Assumptions!$C$34</f>
        <v>27.800582979198332</v>
      </c>
      <c r="H15" s="83">
        <f>H6*Assumptions!$C$34</f>
        <v>29.190612128158246</v>
      </c>
      <c r="I15" s="95">
        <f>I6*Assumptions!$C$34</f>
        <v>30.650142734566156</v>
      </c>
    </row>
    <row r="16" spans="1:9" x14ac:dyDescent="0.2">
      <c r="D16" s="186" t="s">
        <v>112</v>
      </c>
      <c r="E16" s="180">
        <f>E15/E$6</f>
        <v>0.02</v>
      </c>
      <c r="F16" s="180">
        <f>F15/F$6</f>
        <v>0.02</v>
      </c>
      <c r="G16" s="180">
        <f>G15/G$6</f>
        <v>0.02</v>
      </c>
      <c r="H16" s="180">
        <f>H15/H$6</f>
        <v>0.02</v>
      </c>
      <c r="I16" s="187">
        <f>I15/I$6</f>
        <v>0.02</v>
      </c>
    </row>
    <row r="17" spans="3:9" x14ac:dyDescent="0.2">
      <c r="D17" s="191" t="s">
        <v>126</v>
      </c>
      <c r="E17" s="182">
        <f>E11+E13-E15</f>
        <v>174.62669404140502</v>
      </c>
      <c r="F17" s="182">
        <f t="shared" ref="F17:I17" si="1">F11+F13-F15</f>
        <v>173.53406261506944</v>
      </c>
      <c r="G17" s="182">
        <f t="shared" si="1"/>
        <v>176.46129707470789</v>
      </c>
      <c r="H17" s="182">
        <f t="shared" si="1"/>
        <v>183.86156247376766</v>
      </c>
      <c r="I17" s="192">
        <f t="shared" si="1"/>
        <v>191.54647317549981</v>
      </c>
    </row>
    <row r="18" spans="3:9" x14ac:dyDescent="0.2">
      <c r="D18" s="186" t="s">
        <v>112</v>
      </c>
      <c r="E18" s="180">
        <f>E17/E$6</f>
        <v>0.13457280000000002</v>
      </c>
      <c r="F18" s="180">
        <f>F17/F$6</f>
        <v>0.12983571262135921</v>
      </c>
      <c r="G18" s="180">
        <f>G17/G$6</f>
        <v>0.12694791127707236</v>
      </c>
      <c r="H18" s="180">
        <f>H17/H$6</f>
        <v>0.12597307769124075</v>
      </c>
      <c r="I18" s="187">
        <f>I17/I$6</f>
        <v>0.12498895997602022</v>
      </c>
    </row>
    <row r="19" spans="3:9" x14ac:dyDescent="0.2">
      <c r="D19" s="190" t="s">
        <v>108</v>
      </c>
      <c r="E19" s="180">
        <f>'Role of Branding Index'!$E$12%</f>
        <v>0.05</v>
      </c>
      <c r="F19" s="180">
        <f>'Role of Branding Index'!$E$12%</f>
        <v>0.05</v>
      </c>
      <c r="G19" s="180">
        <f>'Role of Branding Index'!$E$12%</f>
        <v>0.05</v>
      </c>
      <c r="H19" s="180">
        <f>'Role of Branding Index'!$E$12%</f>
        <v>0.05</v>
      </c>
      <c r="I19" s="187">
        <f>'Role of Branding Index'!$E$12%</f>
        <v>0.05</v>
      </c>
    </row>
    <row r="20" spans="3:9" x14ac:dyDescent="0.2">
      <c r="D20" s="191" t="s">
        <v>127</v>
      </c>
      <c r="E20" s="182">
        <f>E17*E19</f>
        <v>8.7313347020702512</v>
      </c>
      <c r="F20" s="182">
        <f t="shared" ref="F20:I20" si="2">F17*F19</f>
        <v>8.6767031307534719</v>
      </c>
      <c r="G20" s="182">
        <f t="shared" si="2"/>
        <v>8.823064853735394</v>
      </c>
      <c r="H20" s="182">
        <f t="shared" si="2"/>
        <v>9.1930781236883838</v>
      </c>
      <c r="I20" s="192">
        <f t="shared" si="2"/>
        <v>9.5773236587749917</v>
      </c>
    </row>
    <row r="21" spans="3:9" ht="12.75" thickBot="1" x14ac:dyDescent="0.25">
      <c r="D21" s="193" t="s">
        <v>111</v>
      </c>
      <c r="E21" s="194"/>
      <c r="F21" s="194">
        <f t="shared" ref="F21:I21" si="3">F20/E20-1</f>
        <v>-6.2569553431305325E-3</v>
      </c>
      <c r="G21" s="194">
        <f t="shared" si="3"/>
        <v>1.6868356653019667E-2</v>
      </c>
      <c r="H21" s="194">
        <f t="shared" si="3"/>
        <v>4.1937045242996129E-2</v>
      </c>
      <c r="I21" s="195">
        <f t="shared" si="3"/>
        <v>4.1797266368975849E-2</v>
      </c>
    </row>
    <row r="22" spans="3:9" x14ac:dyDescent="0.2">
      <c r="D22" s="101"/>
      <c r="E22" s="101"/>
      <c r="F22" s="101"/>
      <c r="G22" s="101"/>
      <c r="H22" s="101"/>
      <c r="I22" s="101"/>
    </row>
    <row r="23" spans="3:9" x14ac:dyDescent="0.2">
      <c r="D23" s="101"/>
      <c r="E23" s="101"/>
      <c r="F23" s="101"/>
      <c r="G23" s="101"/>
      <c r="H23" s="101"/>
      <c r="I23" s="101"/>
    </row>
    <row r="24" spans="3:9" x14ac:dyDescent="0.2">
      <c r="D24" s="101" t="s">
        <v>116</v>
      </c>
      <c r="E24" s="83">
        <f>(E4-$B$50)/365</f>
        <v>1.0301369863013699</v>
      </c>
      <c r="F24" s="83">
        <f>(F4-$B$50)/365</f>
        <v>2.032876712328767</v>
      </c>
      <c r="G24" s="83">
        <f>(G4-$B$50)/365</f>
        <v>3.032876712328767</v>
      </c>
      <c r="H24" s="83">
        <f>(H4-$B$50)/365</f>
        <v>4.0328767123287674</v>
      </c>
      <c r="I24" s="83">
        <f>(I4-$B$50)/365</f>
        <v>5.0328767123287674</v>
      </c>
    </row>
    <row r="25" spans="3:9" ht="12.75" thickBot="1" x14ac:dyDescent="0.25"/>
    <row r="26" spans="3:9" ht="14.45" customHeight="1" x14ac:dyDescent="0.2">
      <c r="C26" s="104" t="s">
        <v>15</v>
      </c>
      <c r="D26" s="177" t="s">
        <v>117</v>
      </c>
      <c r="E26" s="358" t="s">
        <v>136</v>
      </c>
      <c r="F26" s="358"/>
      <c r="G26" s="358"/>
      <c r="H26" s="358"/>
      <c r="I26" s="359"/>
    </row>
    <row r="27" spans="3:9" x14ac:dyDescent="0.2">
      <c r="C27" s="107" t="str">
        <f>$A$57</f>
        <v>Bull Scenario</v>
      </c>
      <c r="D27" s="239">
        <f>$B57</f>
        <v>0.18000000000000002</v>
      </c>
      <c r="E27" s="232">
        <f t="shared" ref="E27:I29" si="4">E$20/(1+$D27)^E$24</f>
        <v>7.3626189140247718</v>
      </c>
      <c r="F27" s="232">
        <f t="shared" si="4"/>
        <v>6.197656181525212</v>
      </c>
      <c r="G27" s="232">
        <f t="shared" si="4"/>
        <v>5.3408478444135357</v>
      </c>
      <c r="H27" s="232">
        <f t="shared" si="4"/>
        <v>4.7159552729666645</v>
      </c>
      <c r="I27" s="95">
        <f t="shared" si="4"/>
        <v>4.1636180607584992</v>
      </c>
    </row>
    <row r="28" spans="3:9" x14ac:dyDescent="0.2">
      <c r="C28" s="107" t="str">
        <f>$A$58</f>
        <v>Base Case</v>
      </c>
      <c r="D28" s="239">
        <f t="shared" ref="D28:D29" si="5">$B58</f>
        <v>0.2</v>
      </c>
      <c r="E28" s="232">
        <f t="shared" si="4"/>
        <v>7.2362423985839754</v>
      </c>
      <c r="F28" s="232">
        <f t="shared" si="4"/>
        <v>5.9894787356588566</v>
      </c>
      <c r="G28" s="232">
        <f t="shared" si="4"/>
        <v>5.0754261659480235</v>
      </c>
      <c r="H28" s="232">
        <f t="shared" si="4"/>
        <v>4.4068954522473929</v>
      </c>
      <c r="I28" s="95">
        <f t="shared" si="4"/>
        <v>3.825909696104338</v>
      </c>
    </row>
    <row r="29" spans="3:9" ht="12.75" thickBot="1" x14ac:dyDescent="0.25">
      <c r="C29" s="156" t="str">
        <f>$A$59</f>
        <v>Bearish Scenario</v>
      </c>
      <c r="D29" s="240">
        <f t="shared" si="5"/>
        <v>0.22</v>
      </c>
      <c r="E29" s="157">
        <f t="shared" si="4"/>
        <v>7.1140707641859873</v>
      </c>
      <c r="F29" s="157">
        <f t="shared" si="4"/>
        <v>5.7915638662063467</v>
      </c>
      <c r="G29" s="157">
        <f t="shared" si="4"/>
        <v>4.8272606812133256</v>
      </c>
      <c r="H29" s="157">
        <f t="shared" si="4"/>
        <v>4.1227063367222172</v>
      </c>
      <c r="I29" s="158">
        <f t="shared" si="4"/>
        <v>3.5205116324911967</v>
      </c>
    </row>
    <row r="30" spans="3:9" ht="12.75" thickBot="1" x14ac:dyDescent="0.25"/>
    <row r="31" spans="3:9" x14ac:dyDescent="0.2">
      <c r="C31" s="104" t="s">
        <v>15</v>
      </c>
      <c r="D31" s="255" t="s">
        <v>117</v>
      </c>
      <c r="E31" s="358" t="s">
        <v>174</v>
      </c>
      <c r="F31" s="358"/>
      <c r="G31" s="358"/>
      <c r="H31" s="358"/>
      <c r="I31" s="359"/>
    </row>
    <row r="32" spans="3:9" x14ac:dyDescent="0.2">
      <c r="C32" s="107" t="str">
        <f>$A$57</f>
        <v>Bull Scenario</v>
      </c>
      <c r="D32" s="239">
        <f>$B57</f>
        <v>0.18000000000000002</v>
      </c>
      <c r="E32" s="232"/>
      <c r="F32" s="232"/>
      <c r="G32" s="232"/>
      <c r="H32" s="232"/>
      <c r="I32" s="95">
        <f>I$20*(1+Assumptions!$C$11)/($D32-Assumptions!$C$11)</f>
        <v>55.001201583250648</v>
      </c>
    </row>
    <row r="33" spans="1:9" x14ac:dyDescent="0.2">
      <c r="A33" s="229"/>
      <c r="B33" s="236"/>
      <c r="C33" s="107" t="str">
        <f>$A$58</f>
        <v>Base Case</v>
      </c>
      <c r="D33" s="239">
        <f t="shared" ref="D33:D34" si="6">$B58</f>
        <v>0.2</v>
      </c>
      <c r="E33" s="232"/>
      <c r="F33" s="232"/>
      <c r="G33" s="232"/>
      <c r="H33" s="232"/>
      <c r="I33" s="95">
        <f>I$20*(1+Assumptions!$C$11)/($D33-Assumptions!$C$11)</f>
        <v>49.360052702917251</v>
      </c>
    </row>
    <row r="34" spans="1:9" ht="12.75" thickBot="1" x14ac:dyDescent="0.25">
      <c r="A34" s="229"/>
      <c r="B34" s="238"/>
      <c r="C34" s="156" t="str">
        <f>$A$59</f>
        <v>Bearish Scenario</v>
      </c>
      <c r="D34" s="240">
        <f t="shared" si="6"/>
        <v>0.22</v>
      </c>
      <c r="E34" s="157"/>
      <c r="F34" s="157"/>
      <c r="G34" s="157"/>
      <c r="H34" s="157"/>
      <c r="I34" s="158">
        <f>I$20*(1+Assumptions!$C$11)/($D34-Assumptions!$C$11)</f>
        <v>44.768419893343555</v>
      </c>
    </row>
    <row r="35" spans="1:9" s="228" customFormat="1" ht="12.75" thickBot="1" x14ac:dyDescent="0.25"/>
    <row r="36" spans="1:9" s="228" customFormat="1" ht="12" customHeight="1" x14ac:dyDescent="0.2">
      <c r="C36" s="104" t="s">
        <v>15</v>
      </c>
      <c r="D36" s="255" t="s">
        <v>117</v>
      </c>
      <c r="E36" s="358" t="s">
        <v>175</v>
      </c>
      <c r="F36" s="358"/>
      <c r="G36" s="358"/>
      <c r="H36" s="358"/>
      <c r="I36" s="359"/>
    </row>
    <row r="37" spans="1:9" s="228" customFormat="1" x14ac:dyDescent="0.2">
      <c r="C37" s="107" t="str">
        <f>$A$57</f>
        <v>Bull Scenario</v>
      </c>
      <c r="D37" s="239">
        <f>B57</f>
        <v>0.18000000000000002</v>
      </c>
      <c r="E37" s="232"/>
      <c r="F37" s="232"/>
      <c r="G37" s="232"/>
      <c r="H37" s="232"/>
      <c r="I37" s="95">
        <f>$I32/(1+$D37)^I$24</f>
        <v>23.911063720355941</v>
      </c>
    </row>
    <row r="38" spans="1:9" s="228" customFormat="1" x14ac:dyDescent="0.2">
      <c r="A38" s="229"/>
      <c r="B38" s="236"/>
      <c r="C38" s="107" t="str">
        <f>$A$58</f>
        <v>Base Case</v>
      </c>
      <c r="D38" s="239">
        <f t="shared" ref="D38:D39" si="7">B58</f>
        <v>0.2</v>
      </c>
      <c r="E38" s="232"/>
      <c r="F38" s="232"/>
      <c r="G38" s="232"/>
      <c r="H38" s="232"/>
      <c r="I38" s="95">
        <f>$I33/(1+$D38)^I$24</f>
        <v>19.718149972230044</v>
      </c>
    </row>
    <row r="39" spans="1:9" s="228" customFormat="1" ht="12.75" thickBot="1" x14ac:dyDescent="0.25">
      <c r="A39" s="229"/>
      <c r="B39" s="238"/>
      <c r="C39" s="156" t="str">
        <f>$A$59</f>
        <v>Bearish Scenario</v>
      </c>
      <c r="D39" s="240">
        <f t="shared" si="7"/>
        <v>0.22</v>
      </c>
      <c r="E39" s="157"/>
      <c r="F39" s="157"/>
      <c r="G39" s="157"/>
      <c r="H39" s="157"/>
      <c r="I39" s="158">
        <f>$I34/(1+$D39)^I$24</f>
        <v>16.456345072807682</v>
      </c>
    </row>
    <row r="40" spans="1:9" s="228" customFormat="1" ht="15.75" thickBot="1" x14ac:dyDescent="0.3">
      <c r="A40" s="229"/>
      <c r="B40" s="238"/>
      <c r="C40"/>
      <c r="D40" s="231"/>
      <c r="E40" s="232"/>
      <c r="F40" s="232"/>
      <c r="G40" s="232"/>
      <c r="H40" s="232"/>
      <c r="I40" s="232"/>
    </row>
    <row r="41" spans="1:9" s="228" customFormat="1" ht="15.75" thickBot="1" x14ac:dyDescent="0.3">
      <c r="C41" s="170" t="s">
        <v>142</v>
      </c>
    </row>
    <row r="42" spans="1:9" s="228" customFormat="1" x14ac:dyDescent="0.2">
      <c r="C42" s="309" t="s">
        <v>15</v>
      </c>
      <c r="D42" s="255" t="s">
        <v>117</v>
      </c>
      <c r="E42" s="358" t="s">
        <v>137</v>
      </c>
      <c r="F42" s="358"/>
      <c r="G42" s="358"/>
      <c r="H42" s="358"/>
      <c r="I42" s="359"/>
    </row>
    <row r="43" spans="1:9" s="228" customFormat="1" x14ac:dyDescent="0.2">
      <c r="C43" s="273" t="str">
        <f>$A$57</f>
        <v>Bull Scenario</v>
      </c>
      <c r="D43" s="239">
        <f>B57</f>
        <v>0.18000000000000002</v>
      </c>
      <c r="E43" s="269">
        <f>SUM(E27,E37)</f>
        <v>7.3626189140247718</v>
      </c>
      <c r="F43" s="269">
        <f t="shared" ref="F43:I43" si="8">SUM(F27,F37)</f>
        <v>6.197656181525212</v>
      </c>
      <c r="G43" s="269">
        <f t="shared" si="8"/>
        <v>5.3408478444135357</v>
      </c>
      <c r="H43" s="269">
        <f t="shared" si="8"/>
        <v>4.7159552729666645</v>
      </c>
      <c r="I43" s="270">
        <f t="shared" si="8"/>
        <v>28.074681781114439</v>
      </c>
    </row>
    <row r="44" spans="1:9" s="228" customFormat="1" x14ac:dyDescent="0.2">
      <c r="C44" s="273" t="str">
        <f>$A$58</f>
        <v>Base Case</v>
      </c>
      <c r="D44" s="239">
        <f t="shared" ref="D44:D45" si="9">B58</f>
        <v>0.2</v>
      </c>
      <c r="E44" s="269">
        <f t="shared" ref="E44:I44" si="10">SUM(E28,E38)</f>
        <v>7.2362423985839754</v>
      </c>
      <c r="F44" s="269">
        <f t="shared" si="10"/>
        <v>5.9894787356588566</v>
      </c>
      <c r="G44" s="269">
        <f t="shared" si="10"/>
        <v>5.0754261659480235</v>
      </c>
      <c r="H44" s="269">
        <f t="shared" si="10"/>
        <v>4.4068954522473929</v>
      </c>
      <c r="I44" s="270">
        <f t="shared" si="10"/>
        <v>23.544059668334384</v>
      </c>
    </row>
    <row r="45" spans="1:9" s="228" customFormat="1" ht="12.75" thickBot="1" x14ac:dyDescent="0.25">
      <c r="C45" s="274" t="str">
        <f>$A$59</f>
        <v>Bearish Scenario</v>
      </c>
      <c r="D45" s="240">
        <f t="shared" si="9"/>
        <v>0.22</v>
      </c>
      <c r="E45" s="271">
        <f t="shared" ref="E45:I45" si="11">SUM(E29,E39)</f>
        <v>7.1140707641859873</v>
      </c>
      <c r="F45" s="271">
        <f t="shared" si="11"/>
        <v>5.7915638662063467</v>
      </c>
      <c r="G45" s="271">
        <f t="shared" si="11"/>
        <v>4.8272606812133256</v>
      </c>
      <c r="H45" s="271">
        <f t="shared" si="11"/>
        <v>4.1227063367222172</v>
      </c>
      <c r="I45" s="272">
        <f t="shared" si="11"/>
        <v>19.976856705298879</v>
      </c>
    </row>
    <row r="46" spans="1:9" s="228" customFormat="1" x14ac:dyDescent="0.2"/>
    <row r="47" spans="1:9" s="228" customFormat="1" x14ac:dyDescent="0.2"/>
    <row r="48" spans="1:9" ht="12.75" thickBot="1" x14ac:dyDescent="0.25"/>
    <row r="49" spans="1:5" x14ac:dyDescent="0.2">
      <c r="A49" s="355" t="s">
        <v>119</v>
      </c>
      <c r="B49" s="356"/>
    </row>
    <row r="50" spans="1:5" x14ac:dyDescent="0.2">
      <c r="A50" s="159" t="s">
        <v>120</v>
      </c>
      <c r="B50" s="160">
        <v>44640</v>
      </c>
    </row>
    <row r="51" spans="1:5" x14ac:dyDescent="0.2">
      <c r="A51" s="159" t="s">
        <v>117</v>
      </c>
      <c r="B51" s="161">
        <f>'Discount Rate &amp; Brand Score'!E6</f>
        <v>0.2</v>
      </c>
      <c r="D51" s="153"/>
    </row>
    <row r="52" spans="1:5" x14ac:dyDescent="0.2">
      <c r="A52" s="159" t="s">
        <v>135</v>
      </c>
      <c r="B52" s="369">
        <f>Assumptions!C11</f>
        <v>5.0000000000000001E-3</v>
      </c>
      <c r="D52" s="153"/>
    </row>
    <row r="53" spans="1:5" ht="12.75" thickBot="1" x14ac:dyDescent="0.25">
      <c r="A53" s="162" t="s">
        <v>121</v>
      </c>
      <c r="B53" s="163">
        <v>0.02</v>
      </c>
    </row>
    <row r="54" spans="1:5" s="228" customFormat="1" ht="12.75" thickBot="1" x14ac:dyDescent="0.25">
      <c r="A54" s="229"/>
      <c r="B54" s="230"/>
    </row>
    <row r="55" spans="1:5" x14ac:dyDescent="0.2">
      <c r="A55" s="355" t="s">
        <v>138</v>
      </c>
      <c r="B55" s="357"/>
      <c r="C55" s="356"/>
      <c r="D55" s="154"/>
    </row>
    <row r="56" spans="1:5" ht="24" x14ac:dyDescent="0.2">
      <c r="A56" s="164" t="s">
        <v>122</v>
      </c>
      <c r="B56" s="155" t="s">
        <v>123</v>
      </c>
      <c r="C56" s="165" t="s">
        <v>139</v>
      </c>
    </row>
    <row r="57" spans="1:5" x14ac:dyDescent="0.2">
      <c r="A57" s="159" t="s">
        <v>118</v>
      </c>
      <c r="B57" s="239">
        <f>B58-$B$53</f>
        <v>0.18000000000000002</v>
      </c>
      <c r="C57" s="166">
        <f ca="1">SUM(E43:I43)+C64+C66+C69</f>
        <v>57.758885624505147</v>
      </c>
    </row>
    <row r="58" spans="1:5" x14ac:dyDescent="0.2">
      <c r="A58" s="159" t="s">
        <v>140</v>
      </c>
      <c r="B58" s="239">
        <f>B51</f>
        <v>0.2</v>
      </c>
      <c r="C58" s="166">
        <f ca="1">SUM(E44:I44)+C64+C66+C69</f>
        <v>52.319228051233161</v>
      </c>
    </row>
    <row r="59" spans="1:5" ht="12.75" thickBot="1" x14ac:dyDescent="0.25">
      <c r="A59" s="162" t="s">
        <v>141</v>
      </c>
      <c r="B59" s="240">
        <f>B58+B53</f>
        <v>0.22</v>
      </c>
      <c r="C59" s="167">
        <f ca="1">SUM(E45:I45)+C64+C66+C69</f>
        <v>47.899583984087286</v>
      </c>
    </row>
    <row r="60" spans="1:5" ht="12.75" thickBot="1" x14ac:dyDescent="0.25"/>
    <row r="61" spans="1:5" ht="15" x14ac:dyDescent="0.25">
      <c r="A61" s="169" t="s">
        <v>124</v>
      </c>
      <c r="B61"/>
    </row>
    <row r="62" spans="1:5" ht="15" customHeight="1" thickBot="1" x14ac:dyDescent="0.3">
      <c r="A62" s="168">
        <f ca="1">C58</f>
        <v>52.319228051233161</v>
      </c>
      <c r="B62"/>
    </row>
    <row r="64" spans="1:5" x14ac:dyDescent="0.2">
      <c r="A64" s="81" t="s">
        <v>200</v>
      </c>
      <c r="C64" s="371">
        <f>55140333.5/10^7</f>
        <v>5.5140333500000001</v>
      </c>
      <c r="D64" s="372">
        <f>C64*30%</f>
        <v>1.6542100049999999</v>
      </c>
      <c r="E64" s="370" t="s">
        <v>201</v>
      </c>
    </row>
    <row r="66" spans="1:5" x14ac:dyDescent="0.2">
      <c r="A66" s="81" t="s">
        <v>202</v>
      </c>
      <c r="C66" s="81">
        <v>2.9899999999999999E-2</v>
      </c>
      <c r="D66" s="373">
        <f>C66*100%</f>
        <v>2.9899999999999999E-2</v>
      </c>
      <c r="E66" s="370" t="s">
        <v>203</v>
      </c>
    </row>
    <row r="68" spans="1:5" x14ac:dyDescent="0.2">
      <c r="A68" s="81" t="s">
        <v>204</v>
      </c>
    </row>
    <row r="69" spans="1:5" x14ac:dyDescent="0.2">
      <c r="C69" s="374">
        <f ca="1">A62*1%</f>
        <v>0.52319228051233158</v>
      </c>
    </row>
    <row r="72" spans="1:5" ht="16.5" customHeight="1" x14ac:dyDescent="0.2">
      <c r="A72" s="375" t="s">
        <v>205</v>
      </c>
      <c r="B72" s="375"/>
      <c r="C72" s="376"/>
    </row>
  </sheetData>
  <mergeCells count="7">
    <mergeCell ref="D4:D5"/>
    <mergeCell ref="A49:B49"/>
    <mergeCell ref="A55:C55"/>
    <mergeCell ref="E26:I26"/>
    <mergeCell ref="E31:I31"/>
    <mergeCell ref="E42:I42"/>
    <mergeCell ref="E36:I36"/>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Model Index</vt:lpstr>
      <vt:lpstr>Assumptions</vt:lpstr>
      <vt:lpstr>Previous Years PL</vt:lpstr>
      <vt:lpstr>Previous Years Presentable PL</vt:lpstr>
      <vt:lpstr>Sheet2</vt:lpstr>
      <vt:lpstr>Sheet1</vt:lpstr>
      <vt:lpstr>Comparable Companies</vt:lpstr>
      <vt:lpstr>Projected PL</vt:lpstr>
      <vt:lpstr>Role of Branding Index</vt:lpstr>
      <vt:lpstr>Brand Strength Score</vt:lpstr>
      <vt:lpstr>Discount Rate &amp; Brand Score</vt:lpstr>
      <vt:lpstr>Valuation Summary</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Mayank sharma</dc:creator>
  <cp:lastModifiedBy>Windows User</cp:lastModifiedBy>
  <dcterms:created xsi:type="dcterms:W3CDTF">2021-05-10T17:17:27Z</dcterms:created>
  <dcterms:modified xsi:type="dcterms:W3CDTF">2022-04-02T08:14:39Z</dcterms:modified>
</cp:coreProperties>
</file>