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4" activeTab="6"/>
  </bookViews>
  <sheets>
    <sheet name="Summary" sheetId="1" r:id="rId1"/>
    <sheet name="Summary in Crores" sheetId="2" r:id="rId2"/>
    <sheet name="Cash &amp; Cash Equivalent" sheetId="3" r:id="rId3"/>
    <sheet name="Account,Trade&amp;Other Recievables" sheetId="8" r:id="rId4"/>
    <sheet name="Other Current Assets" sheetId="9" r:id="rId5"/>
    <sheet name="Other Loans &amp; Advances" sheetId="10" r:id="rId6"/>
    <sheet name="Intangible &amp; Other Assets " sheetId="11" r:id="rId7"/>
    <sheet name="Sheet11" sheetId="12" r:id="rId8"/>
  </sheets>
  <calcPr calcId="152511"/>
  <fileRecoveryPr repairLoad="1"/>
</workbook>
</file>

<file path=xl/calcChain.xml><?xml version="1.0" encoding="utf-8"?>
<calcChain xmlns="http://schemas.openxmlformats.org/spreadsheetml/2006/main">
  <c r="G57" i="8" l="1"/>
  <c r="E58" i="8"/>
  <c r="F58" i="8"/>
  <c r="G58" i="8"/>
  <c r="D58" i="8"/>
  <c r="F11" i="10"/>
  <c r="G11" i="10"/>
  <c r="D11" i="10"/>
  <c r="E10" i="11"/>
  <c r="F10" i="11"/>
  <c r="G10" i="11"/>
  <c r="E10" i="10"/>
  <c r="E11" i="10" s="1"/>
  <c r="F10" i="10"/>
  <c r="G10" i="10"/>
  <c r="B10" i="10"/>
  <c r="E14" i="9"/>
  <c r="F14" i="9"/>
  <c r="G14" i="9"/>
  <c r="D14" i="9"/>
  <c r="G12" i="9"/>
  <c r="F12" i="9"/>
  <c r="E12" i="9"/>
  <c r="G11" i="9"/>
  <c r="F11" i="9"/>
  <c r="E11" i="9"/>
  <c r="J12" i="9"/>
  <c r="K12" i="9" s="1"/>
  <c r="J11" i="9"/>
  <c r="K11" i="9" s="1"/>
  <c r="B13" i="9"/>
  <c r="B12" i="9"/>
  <c r="D10" i="11" l="1"/>
  <c r="D10" i="1" s="1"/>
  <c r="D10" i="2" s="1"/>
  <c r="B11" i="11"/>
  <c r="F7" i="11"/>
  <c r="E7" i="11"/>
  <c r="B5" i="11"/>
  <c r="B3" i="11"/>
  <c r="D9" i="1"/>
  <c r="D9" i="2" s="1"/>
  <c r="B12" i="10"/>
  <c r="J9" i="10"/>
  <c r="F9" i="10" s="1"/>
  <c r="E9" i="10"/>
  <c r="G8" i="10"/>
  <c r="F8" i="10"/>
  <c r="E8" i="10"/>
  <c r="J7" i="10"/>
  <c r="F7" i="10" s="1"/>
  <c r="E7" i="10"/>
  <c r="B8" i="10"/>
  <c r="B9" i="10" s="1"/>
  <c r="B5" i="10"/>
  <c r="B3" i="10"/>
  <c r="D8" i="1"/>
  <c r="D8" i="2" s="1"/>
  <c r="B15" i="9"/>
  <c r="J13" i="9"/>
  <c r="K13" i="9" s="1"/>
  <c r="G13" i="9" s="1"/>
  <c r="E13" i="9"/>
  <c r="J9" i="9"/>
  <c r="F9" i="9" s="1"/>
  <c r="E9" i="9"/>
  <c r="J8" i="9"/>
  <c r="K8" i="9" s="1"/>
  <c r="G8" i="9" s="1"/>
  <c r="E8" i="9"/>
  <c r="B8" i="9"/>
  <c r="B9" i="9" s="1"/>
  <c r="J7" i="9"/>
  <c r="F7" i="9" s="1"/>
  <c r="E7" i="9"/>
  <c r="B5" i="9"/>
  <c r="B3" i="9"/>
  <c r="D7" i="1"/>
  <c r="D7" i="2" s="1"/>
  <c r="E18" i="8"/>
  <c r="E19" i="8"/>
  <c r="F19" i="8"/>
  <c r="E20" i="8"/>
  <c r="E21" i="8"/>
  <c r="E22" i="8"/>
  <c r="F22" i="8"/>
  <c r="E23" i="8"/>
  <c r="E24" i="8"/>
  <c r="E25" i="8"/>
  <c r="E26" i="8"/>
  <c r="E27" i="8"/>
  <c r="F27" i="8"/>
  <c r="E28" i="8"/>
  <c r="E29" i="8"/>
  <c r="E30" i="8"/>
  <c r="E31" i="8"/>
  <c r="E32" i="8"/>
  <c r="G32" i="8"/>
  <c r="E33" i="8"/>
  <c r="E34" i="8"/>
  <c r="E35" i="8"/>
  <c r="F35" i="8"/>
  <c r="E36" i="8"/>
  <c r="E37" i="8"/>
  <c r="E38" i="8"/>
  <c r="E39" i="8"/>
  <c r="E40" i="8"/>
  <c r="G40" i="8"/>
  <c r="E41" i="8"/>
  <c r="E42" i="8"/>
  <c r="E43" i="8"/>
  <c r="E44" i="8"/>
  <c r="E45" i="8"/>
  <c r="E46" i="8"/>
  <c r="E47" i="8"/>
  <c r="G47" i="8"/>
  <c r="E48" i="8"/>
  <c r="E49" i="8"/>
  <c r="E50" i="8"/>
  <c r="E51" i="8"/>
  <c r="E52" i="8"/>
  <c r="E53" i="8"/>
  <c r="E54" i="8"/>
  <c r="E55" i="8"/>
  <c r="E56" i="8"/>
  <c r="E57" i="8"/>
  <c r="F18" i="8"/>
  <c r="G19" i="8"/>
  <c r="G20" i="8"/>
  <c r="G21" i="8"/>
  <c r="G22" i="8"/>
  <c r="G23" i="8"/>
  <c r="G24" i="8"/>
  <c r="F25" i="8"/>
  <c r="G25" i="8"/>
  <c r="G26" i="8"/>
  <c r="G27" i="8"/>
  <c r="G28" i="8"/>
  <c r="F29" i="8"/>
  <c r="G29" i="8"/>
  <c r="G30" i="8"/>
  <c r="G31" i="8"/>
  <c r="F33" i="8"/>
  <c r="G33" i="8"/>
  <c r="G34" i="8"/>
  <c r="G35" i="8"/>
  <c r="G36" i="8"/>
  <c r="F37" i="8"/>
  <c r="G37" i="8"/>
  <c r="G38" i="8"/>
  <c r="G39" i="8"/>
  <c r="F41" i="8"/>
  <c r="G41" i="8"/>
  <c r="G42" i="8"/>
  <c r="G43" i="8"/>
  <c r="G44" i="8"/>
  <c r="F45" i="8"/>
  <c r="G46" i="8"/>
  <c r="F47" i="8"/>
  <c r="G48" i="8"/>
  <c r="G49" i="8"/>
  <c r="F50" i="8"/>
  <c r="G50" i="8"/>
  <c r="F51" i="8"/>
  <c r="G52" i="8"/>
  <c r="F53" i="8"/>
  <c r="G54" i="8"/>
  <c r="F55" i="8"/>
  <c r="F56" i="8"/>
  <c r="F57" i="8"/>
  <c r="F8" i="9" l="1"/>
  <c r="F46" i="8"/>
  <c r="F39" i="8"/>
  <c r="F31" i="8"/>
  <c r="G55" i="8"/>
  <c r="G53" i="8"/>
  <c r="G51" i="8"/>
  <c r="G45" i="8"/>
  <c r="F49" i="8"/>
  <c r="F40" i="8"/>
  <c r="F36" i="8"/>
  <c r="F32" i="8"/>
  <c r="F28" i="8"/>
  <c r="F54" i="8"/>
  <c r="F52" i="8"/>
  <c r="G56" i="8"/>
  <c r="F43" i="8"/>
  <c r="F42" i="8"/>
  <c r="F38" i="8"/>
  <c r="F34" i="8"/>
  <c r="F30" i="8"/>
  <c r="F26" i="8"/>
  <c r="F21" i="8"/>
  <c r="E8" i="1"/>
  <c r="E8" i="2" s="1"/>
  <c r="E10" i="1"/>
  <c r="E10" i="2" s="1"/>
  <c r="F10" i="1"/>
  <c r="F10" i="2" s="1"/>
  <c r="E9" i="1"/>
  <c r="E9" i="2" s="1"/>
  <c r="F9" i="1"/>
  <c r="F9" i="2" s="1"/>
  <c r="F48" i="8"/>
  <c r="F44" i="8"/>
  <c r="F24" i="8"/>
  <c r="F23" i="8"/>
  <c r="F20" i="8"/>
  <c r="G18" i="8"/>
  <c r="G7" i="11"/>
  <c r="K7" i="10"/>
  <c r="G7" i="10" s="1"/>
  <c r="K9" i="10"/>
  <c r="G9" i="10" s="1"/>
  <c r="F13" i="9"/>
  <c r="F8" i="1" s="1"/>
  <c r="F8" i="2" s="1"/>
  <c r="K7" i="9"/>
  <c r="G7" i="9" s="1"/>
  <c r="K9" i="9"/>
  <c r="G9" i="9" s="1"/>
  <c r="G8" i="1" l="1"/>
  <c r="G8" i="2" s="1"/>
  <c r="G10" i="1"/>
  <c r="G10" i="2" s="1"/>
  <c r="G9" i="1"/>
  <c r="G9" i="2" s="1"/>
  <c r="D6" i="2" l="1"/>
  <c r="D11" i="2" s="1"/>
  <c r="B59" i="8"/>
  <c r="G17" i="8"/>
  <c r="E17" i="8"/>
  <c r="F16" i="8"/>
  <c r="E16" i="8"/>
  <c r="G15" i="8"/>
  <c r="E15" i="8"/>
  <c r="G14" i="8"/>
  <c r="E14" i="8"/>
  <c r="F13" i="8"/>
  <c r="E13" i="8"/>
  <c r="G12" i="8"/>
  <c r="E12" i="8"/>
  <c r="F11" i="8"/>
  <c r="E11" i="8"/>
  <c r="G10" i="8"/>
  <c r="E10" i="8"/>
  <c r="F9" i="8"/>
  <c r="E9" i="8"/>
  <c r="G8" i="8"/>
  <c r="E8" i="8"/>
  <c r="G7" i="8"/>
  <c r="E7" i="8"/>
  <c r="B8" i="8"/>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 i="8"/>
  <c r="B3" i="8"/>
  <c r="G6" i="1"/>
  <c r="F6" i="1"/>
  <c r="E6" i="1"/>
  <c r="E6" i="2" s="1"/>
  <c r="D6" i="1"/>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G7" i="3"/>
  <c r="H7" i="3"/>
  <c r="F7" i="3"/>
  <c r="K8" i="3"/>
  <c r="L8" i="3" s="1"/>
  <c r="K9" i="3"/>
  <c r="L9" i="3"/>
  <c r="K10" i="3"/>
  <c r="L10" i="3" s="1"/>
  <c r="K11" i="3"/>
  <c r="L11" i="3"/>
  <c r="K12" i="3"/>
  <c r="L12" i="3" s="1"/>
  <c r="K13" i="3"/>
  <c r="L13" i="3"/>
  <c r="K14" i="3"/>
  <c r="L14" i="3" s="1"/>
  <c r="K15" i="3"/>
  <c r="L15" i="3"/>
  <c r="K16" i="3"/>
  <c r="L16" i="3" s="1"/>
  <c r="K17" i="3"/>
  <c r="L17" i="3"/>
  <c r="K18" i="3"/>
  <c r="L18" i="3" s="1"/>
  <c r="K19" i="3"/>
  <c r="L19" i="3"/>
  <c r="L7" i="3"/>
  <c r="K7" i="3"/>
  <c r="D20" i="3"/>
  <c r="B9" i="3"/>
  <c r="B10" i="3"/>
  <c r="B11" i="3"/>
  <c r="B12" i="3"/>
  <c r="B13" i="3" s="1"/>
  <c r="B14" i="3" s="1"/>
  <c r="B15" i="3" s="1"/>
  <c r="B16" i="3" s="1"/>
  <c r="B17" i="3" s="1"/>
  <c r="B18" i="3" s="1"/>
  <c r="B19" i="3" s="1"/>
  <c r="B8" i="3"/>
  <c r="B21" i="3"/>
  <c r="B5" i="3"/>
  <c r="B3" i="3"/>
  <c r="D11" i="1"/>
  <c r="E7" i="1" l="1"/>
  <c r="G6" i="2"/>
  <c r="F6" i="2"/>
  <c r="F17" i="8"/>
  <c r="F10" i="8"/>
  <c r="G11" i="8"/>
  <c r="F14" i="8"/>
  <c r="F8" i="8"/>
  <c r="G9" i="8"/>
  <c r="F12" i="8"/>
  <c r="G13" i="8"/>
  <c r="F15" i="8"/>
  <c r="G16" i="8"/>
  <c r="F7" i="8"/>
  <c r="G20" i="3"/>
  <c r="F20" i="3"/>
  <c r="H20" i="3"/>
  <c r="G7" i="1" l="1"/>
  <c r="G7" i="2" s="1"/>
  <c r="G11" i="2" s="1"/>
  <c r="F7" i="1"/>
  <c r="F7" i="2" s="1"/>
  <c r="F11" i="2" s="1"/>
  <c r="E7" i="2"/>
  <c r="E11" i="2" s="1"/>
  <c r="E11" i="1"/>
  <c r="G11" i="1" l="1"/>
  <c r="F11" i="1"/>
</calcChain>
</file>

<file path=xl/sharedStrings.xml><?xml version="1.0" encoding="utf-8"?>
<sst xmlns="http://schemas.openxmlformats.org/spreadsheetml/2006/main" count="226" uniqueCount="142">
  <si>
    <t>SUMMARY OF VALUATION ASSESSMENT OF SECURITIES OR FINANCIAL ASSETS</t>
  </si>
  <si>
    <t>S. No.</t>
  </si>
  <si>
    <t>Particulars</t>
  </si>
  <si>
    <t>Fair Valuation Assessment</t>
  </si>
  <si>
    <t>Liquidation Value Assessment
(Going Concern)</t>
  </si>
  <si>
    <t>Liquidation Value Assessment
(Piecemeal)</t>
  </si>
  <si>
    <t>Annexures</t>
  </si>
  <si>
    <t>Figures in INR</t>
  </si>
  <si>
    <t>I</t>
  </si>
  <si>
    <t>II</t>
  </si>
  <si>
    <t>III</t>
  </si>
  <si>
    <t>IV</t>
  </si>
  <si>
    <t>V</t>
  </si>
  <si>
    <t>Cash &amp; Cash equivalents</t>
  </si>
  <si>
    <t>Other Current Assets</t>
  </si>
  <si>
    <t>Total:</t>
  </si>
  <si>
    <t>REMARKS &amp; NOTES:-</t>
  </si>
  <si>
    <t>1.**We have not considered negative values included in the items outstanding as on ICD date, which leads to difference between amout outstanding in the Balance Sheet as on ICD date and outstanding amount mentioned here.
2. Assessment is done based on the discussions done with the RP/ Corporate Debtor and the details which they could provide to us on our queries.
3. All the notes on the current status of amount recovery are given by Corporate Debtor/ RP. Notes and data provided by Corporate Debtor has been relied upon in good faith on the basis of which independent potential value assessment of the Securities or Financial Assets has been carried out.
4. For the basis of arriving at the Value of each Securities or Financial Assets, please refer to the specific annexure.
5. This is just a general assessment on the basis of general Industry practice based on the details which the Corporate Debtor could provide to us as per our queries &amp; discussions held during the course of the assessment and further opinion made by us based on the available information and facts on record.
6. Valuation of Securities or Financial Assets is more of a kind of an assessment based on the Industry practice and an assumption based on the facts &amp; verbal discussion carried out with the officials of the Corporate Debtor/ RP that what is the minimum amount can be recovered out of the receivables, loans &amp; advances, etc.
7. No audit of any kind is performed by us from the books of account or ledger statements and all this data/ information/ input/ details provided to us by the Corporate Debtor/ RP are taken as is it on good faith that these are factually correct information.
8. There are no fixed criteria, formula or norm for the Valuation of Securities or Financial Assets. It is purely based on the individual assessment and may differ from valuer to valuer based on the practicality he/ she analyses in recoveries of outstanding dues. Ultimate recovery depends on efforts, extensive follow-ups, close scrutiny of individual case made by the Corporate Debtor RP. So our values should not be regarded as any judgment in regard to the recoverability of Securities or Financial Assets.</t>
  </si>
  <si>
    <t>Figures in INR Crores</t>
  </si>
  <si>
    <t>1.**We have not considered negative values included in the items outstanding as on ICD date, which leads to difference between amount outstanding in the Balance Sheet as on ICD date and outstanding amount mentioned here.
2. Assessment is done based on the discussions done with the RP/ Corporate Debtor and the details which they could provide to us on our queries.
3. All the notes on the current status of amount recovery are given by Corporate Debtor/ RP. Notes and data provided by Corporate Debtor has been relied upon in good faith on the basis of which independent potential value assessment of the Securities or Financial Assets has been carried out.
4. For the basis of arriving at the Value of each Securities or Financial Assets, please refer to the specific annexure.
5. This is just a general assessment on the basis of general Industry practice based on the details which the Corporate Debtor could provide to us as per our queries &amp; discussions held during the course of the assessment and further opinion made by us based on the available information and facts on record.
6. Valuation of Securities or Financial Assets is more of a kind of an assessment based on the Industry practice and an assumption based on the facts &amp; verbal discussion carried out with the officials of the Corporate Debtor/ RP that what is the minimum amount can be recovered out of the receivables, loans &amp; advances, etc.
7. No audit of any kind is performed by us from the books of account or ledger statements and all this data/ information/ input/ details provided to us by the Corporate Debtor/ RP are taken as is it on good faith that these are factually correct information.
8. There are no fixed criteria, formula or norm for the Valuation of Securities or Financial Assets. It is purely based on the individual assessment and may differ from valuer to valuer based on the practicality he/ she analyses in recoveries of outstanding dues. Ultimate recovery depends on efforts, extensive follow-ups, close scrutiny of individual case made by the Corporate Debtor RP. So our values should not be regarded as any judgment in regard to the recoverability of Securities or Financial Assets.</t>
  </si>
  <si>
    <t>Details as on 16th Decemeber 2021</t>
  </si>
  <si>
    <t>CASH &amp; CASH EQUIVALENTS</t>
  </si>
  <si>
    <t xml:space="preserve">Sr. No. </t>
  </si>
  <si>
    <t>Item</t>
  </si>
  <si>
    <t>Fair value Assessment as per Documents/
Supporting Provided by the Client</t>
  </si>
  <si>
    <t>Remarks</t>
  </si>
  <si>
    <t>Cash and Cash Equivalents</t>
  </si>
  <si>
    <t>Operative/ Non-Operative</t>
  </si>
  <si>
    <t>A.</t>
  </si>
  <si>
    <t>State Bank of India- Operatrive Account</t>
  </si>
  <si>
    <t>Operative</t>
  </si>
  <si>
    <t>Non-Operative</t>
  </si>
  <si>
    <t>Axis Bank</t>
  </si>
  <si>
    <t>Axis Bank - Unclaimed Dividend</t>
  </si>
  <si>
    <t>Bank of Baroda</t>
  </si>
  <si>
    <t>Deutsche Bank</t>
  </si>
  <si>
    <t>ICICI Bank</t>
  </si>
  <si>
    <t>IDBI Bank - Unclaimed Dividend</t>
  </si>
  <si>
    <t>IDBI Bank Ltd</t>
  </si>
  <si>
    <t>IndusInd Bank</t>
  </si>
  <si>
    <t>Kotak Mahindra Bank</t>
  </si>
  <si>
    <t>SBI</t>
  </si>
  <si>
    <t>Yes Bank</t>
  </si>
  <si>
    <t>Yes Bank - Unclaimed Dividend</t>
  </si>
  <si>
    <t>1. Assessment is done based on the discussions done with the company/ RP and the details which they could provide to us on our queries.
2. This is just a general assessment on the basis of general Industry practice, based on the details which the company/ RP provided to me as per our queries &amp; discussions with the company officials/ RP.
3. No audit of any kind is performed by me for the books of account or ledger statements and all this data/ information/ input/ details provided to me by the company/ RP are taken as is it on good faith that these are factually correct information.
4. There is no fixed criteria, formula or norm for the Valuation of Securities or Financial Assets. It is purely based on the individual assessment and may differ from valuer to valuer based on the practicality he/she analyse in recoveries of outstanding dues. Ultimate recovery depends on efforts, extensive follow-ups and close scrutiny of individual case made by the company/ RP. So our values should not be regarded as any judgment in regard to the recoverability of Securities or Financial Assets.</t>
  </si>
  <si>
    <t>Accounts, Trade and Other Recievables</t>
  </si>
  <si>
    <t>Trail Balance as on 16.12.2021</t>
  </si>
  <si>
    <t>Recievables-Partywise</t>
  </si>
  <si>
    <t>AMCOR FLEXIBLES INDIA PVT LTD</t>
  </si>
  <si>
    <t>APEEJAY GLOBAL INDUSTRIAL AND LOGISTIC PARK LTD</t>
  </si>
  <si>
    <t>SURRENDRA OVERSEAS PANAMA INC.</t>
  </si>
  <si>
    <t>ARKEMA CHEMICALS INDIA PVT LTD</t>
  </si>
  <si>
    <t>BIO PHARMA LABORATORIES PVT LTD</t>
  </si>
  <si>
    <t>BOMMIDALA ENTERPRISES PVT LTD.</t>
  </si>
  <si>
    <t>Ernst &amp; Young Associates LLP</t>
  </si>
  <si>
    <t>ERNST &amp; YOUNG LLP</t>
  </si>
  <si>
    <t>Ernst &amp; Young LLP</t>
  </si>
  <si>
    <t xml:space="preserve">ERNST &amp; YOUNG LLP </t>
  </si>
  <si>
    <t>ERNST &amp; YOUNG LLP,</t>
  </si>
  <si>
    <t>Ernst &amp; Young Services Pvt. Ltd</t>
  </si>
  <si>
    <t>Ernst and Yound LLP</t>
  </si>
  <si>
    <t>ERNST AND YOUNG LLP</t>
  </si>
  <si>
    <t xml:space="preserve">Ernst and Young LLP </t>
  </si>
  <si>
    <t xml:space="preserve">ERNST AND YOUNG SERVICES PVT LTD </t>
  </si>
  <si>
    <t>KHAITAN &amp; CO. LLP.</t>
  </si>
  <si>
    <t>LABORATE PHARMACEUTICALS INDIA LIMITED</t>
  </si>
  <si>
    <t>MCLEOD RUSSEL INDIA LTD</t>
  </si>
  <si>
    <t>NOVOZYMES SOUTH ASIA PVT. LTD</t>
  </si>
  <si>
    <t>P M C RUBBER CHEMICALS INDIA PVT LTD.</t>
  </si>
  <si>
    <t>PAYU PAYMENTS PRIVATE LIMITED</t>
  </si>
  <si>
    <t>PEGASYSTEMS WORLDWIDE INDIA P LTD</t>
  </si>
  <si>
    <t>PEGASYSTEMS WORLDWIDE INDIA PRIVATE LIMITED</t>
  </si>
  <si>
    <t>POWER EXCHANGE INDIA LIMITED</t>
  </si>
  <si>
    <t>PROUD SECURITIES &amp; CREDIT PVT LTD</t>
  </si>
  <si>
    <t>PROUD SECURITIES &amp; CREDIT PVT LTD.- MUMBAI</t>
  </si>
  <si>
    <t>S R B C &amp; CO LLP</t>
  </si>
  <si>
    <t>S. R. Batliboi and Co. LLP</t>
  </si>
  <si>
    <t xml:space="preserve">S.R BATLIBOI ASSOCIATES LLP </t>
  </si>
  <si>
    <t>S.R. Batliboi &amp; Associates LLP</t>
  </si>
  <si>
    <t>S.R. Batliboi &amp; Co. LLP</t>
  </si>
  <si>
    <t>SHAZE LUXURY RETAIL PVT. LTD.</t>
  </si>
  <si>
    <t>STEEL PLANTECH INDIA PRIVATE LIMITED</t>
  </si>
  <si>
    <t>The Ramco Cements Limited</t>
  </si>
  <si>
    <t>VERTIV ENERGY PRIVATE LIMITED</t>
  </si>
  <si>
    <t>WOCKHARDT LIMITED</t>
  </si>
  <si>
    <t>Ethiopian airlines</t>
  </si>
  <si>
    <t>Accrual PLB ~ ETIHAD AIRWAYS</t>
  </si>
  <si>
    <t>Accrual PLB ~ AIR INDIA LTD-DOM</t>
  </si>
  <si>
    <t>Accrual PLB ~ AIR INDIA LTD-INT</t>
  </si>
  <si>
    <t>Accrual PLB ~ KOREAN AIRWAYS</t>
  </si>
  <si>
    <t>Accrual PLB ~ AIR SEYCHELLES</t>
  </si>
  <si>
    <t>Accrual PLB ~ VIRGIN ATLANTIC</t>
  </si>
  <si>
    <t>Account, Trade &amp; Other Recievables</t>
  </si>
  <si>
    <t>Trial Balance as on 26.12.2021</t>
  </si>
  <si>
    <t>Current Tax Assets (Net)</t>
  </si>
  <si>
    <t>Refund AY 2019-20</t>
  </si>
  <si>
    <t>Refund AY 2020-21</t>
  </si>
  <si>
    <t xml:space="preserve"> TDS AY 2021-22</t>
  </si>
  <si>
    <t>B.</t>
  </si>
  <si>
    <t>Input Tax Credit (Net)</t>
  </si>
  <si>
    <t>Input IGST</t>
  </si>
  <si>
    <t>Trial Balance as on 16.12.2021</t>
  </si>
  <si>
    <t>Other Loans &amp; Advances</t>
  </si>
  <si>
    <t>Reverse Charge Tax Input but not due</t>
  </si>
  <si>
    <t>Security Deposits (Assets)</t>
  </si>
  <si>
    <t>TDS Receivable</t>
  </si>
  <si>
    <t xml:space="preserve">Intangible &amp; Other Assets </t>
  </si>
  <si>
    <t>Intangible Assets</t>
  </si>
  <si>
    <t>Computer Software</t>
  </si>
  <si>
    <t>Other Assets</t>
  </si>
  <si>
    <t>Security and other deposits - non - current</t>
  </si>
  <si>
    <t>Nil</t>
  </si>
  <si>
    <t>As per the information provided by the Resolution Profesional (RP),   these security deposits of Rs. 7.95 cr under the head of other assets in extract of balance sheet as on 16th December 2021, will get set-off against the outstanding lease rental dues pertaining to CIRP period. Hence in this scenario we have considered the Fair Valur, Liquidation Value (going concern) &amp; Liquidation Value (Piecemeal) as Nil.</t>
  </si>
  <si>
    <t>As per information provided by the client/RP and assets  details shared as on 16th December 2021, these reverse charge tax input are undue having a book value of INR 5,05,588.68 as on date. Hence in this scenario we have considered the fair value, liquidation value (going concern) &amp; liquidation value (peacemeal) equal to  100% of the trial balance.</t>
  </si>
  <si>
    <t xml:space="preserve">As per form 26 AS shared by the client/RP, COMPANY IS HAVING A tds RECIEVABLES OF INR 39.86 lakhs as on liquidation commencement date. Hence in this scenario we have considered the fair value, liquidation value (going concern) &amp; liquidation value (peacemeal) equal to  100% of the trial balance. </t>
  </si>
  <si>
    <t>As per trial balance shared by the client/RP as on LCD, these security deposits made against the assets are having a value of INR 4.32 lakhs while there is no information available regarding the aging, terms &amp; conditions according the agreement we can not comment on the degree/probability of recoverability of thsese deposits. Hence in this scenario we have considered the fair valueto be equal to 100% and liquidation value (going concern) 50% &amp; liquidation value (peacemeal) equal to 30% of the trial balance.</t>
  </si>
  <si>
    <t>As per the degree/probability of the maketability &amp; transferability of these softwares holded by the company, we have considered the fair value equal to the 80% and Liquidation Value (Going Concern) 50% &amp; Liquidation Value (Piecemeal) 20% of the trial balance.</t>
  </si>
  <si>
    <t>As per ITR filling details shared by the client/RP, thsese amounts seems to be refundable from the GST Authority. Hence we have considered the fair value, Liquidation value( going concern &amp; peacemeal) equal; to the 100% of the trial balance.</t>
  </si>
  <si>
    <t>The company is supposed to be recover these amount from from the authority and as per trial balance shared by the client/RP there is a higher probability of the recoverabilty of these amounts. Hence Fair Value and liquidation value has been considered as 100% of the trial balance.</t>
  </si>
  <si>
    <t>As per the information provided by client/RP regarding the recoverability of these amounts based on the  agreement/terms &amp; conditions, legality, aging and other factors, we have consider ther fair value to be equal 100% and Liquidation value (going concern) 50% &amp; Liquidation Value (piecemeal) 30% of the trial balance.</t>
  </si>
  <si>
    <t>1st Floor, Turner Morrison Building, 16 Bank Street, Mumbai - 400023</t>
  </si>
  <si>
    <t>Mr. Ashutosh Agarwala</t>
  </si>
  <si>
    <t>IP Reg. No. IBBI/IPA-001/IP-P-01123/2018-2019/11901</t>
  </si>
  <si>
    <t>Insolvency Professional (IP)</t>
  </si>
  <si>
    <t xml:space="preserve">L63040MH1939PLC011352 </t>
  </si>
  <si>
    <t>Supporting and auxiliary transport activities &amp; activities of travel agencies</t>
  </si>
  <si>
    <t>Under Section 33(2) of the Insolvency and Bankruptcy Code, 2016</t>
  </si>
  <si>
    <t>ashutosh.agarwala@gmail.com</t>
  </si>
  <si>
    <t xml:space="preserve">1.**We have not considered negative values included in the items outstanding as on ICD date, which leads to difference between amount outstanding in the Balance Sheet as on ICD date and outstanding amount mentioned here.
2. Assessment is done based on the discussions done with the RP/ Corporate Debtor and the details which they could provide to us on our queries.
3. All the notes on the current status of amount recovery are given by Corporate Debtor/ RP. Notes and data provided by Corporate Debtor has been relied upon in good faith on the basis of which independent potential value assessment of the Securities or Financial Assets has been carried out.
4. For the basis of arriving at the Value of each Securities or Financial Assets, please refer to the specific annexure.
5. This is just a general assessment on the basis of general Industry practice based on the details which the Corporate Debtor could provide to us as per our queries &amp; discussions held during the course of the assessment and further opinion made by us based on the available information and facts on record.
6. Valuation of Securities or Financial Assets is more of a kind of an assessment based on the Industry practice and an assumption based on the facts &amp; verbal discussion carried out with the officials of the Corporate Debtor/ RP that what is the minimum amount can be recovered out of the receivables, loans &amp; advances, etc.
7. No audit of any kind is performed by us from the books of account or ledger statements and all this data/ information/ input/ details provided to us by the Corporate Debtor/ RP are taken as is it on good faith that these are factually correct information.
8. There are no fixed criteria, formula or norm for the Valuation of Securities or Financial Assets. It is purely based on the individual assessment and may differ from valuer to valuer based on the practicality he/ she analyses in recoveries of outstanding dues. Ultimate recovery depends on efforts, extensive follow-ups, close scrutiny of individual case made by the Corporate Debtor RP. So our values should not be regarded as any judgment in regard to the recoverability of Securities or Financial Assets.
</t>
  </si>
  <si>
    <r>
      <t>Note:</t>
    </r>
    <r>
      <rPr>
        <sz val="11"/>
        <color theme="1"/>
        <rFont val="Arial"/>
        <family val="2"/>
      </rPr>
      <t xml:space="preserve"> </t>
    </r>
    <r>
      <rPr>
        <i/>
        <sz val="11"/>
        <color theme="1"/>
        <rFont val="Arial"/>
        <family val="2"/>
      </rPr>
      <t>We have asked the current status of the assets of the valuation with Corporate Debtor/Liquidator</t>
    </r>
    <r>
      <rPr>
        <sz val="11"/>
        <color theme="1"/>
        <rFont val="Arial"/>
        <family val="2"/>
      </rPr>
      <t xml:space="preserve"> </t>
    </r>
    <r>
      <rPr>
        <i/>
        <sz val="11"/>
        <color theme="1"/>
        <rFont val="Arial"/>
        <family val="2"/>
      </rPr>
      <t xml:space="preserve">and requested them to provide detailed break-up of Securities or Financial Assets data (as per Prescribed Format). </t>
    </r>
    <r>
      <rPr>
        <b/>
        <i/>
        <sz val="11"/>
        <color theme="1"/>
        <rFont val="Arial"/>
        <family val="2"/>
      </rPr>
      <t>All the detailed break-up of the information sought has been provided to us directly by the Corporate Debtor/Liquidator. Majority of information regarding the current recovery given by Corporate Debtor/ Liquidator verbally/ email which we have to rely upon in good faith. In case at any point of time it is found that false, incorrect or forged information is provided to us then this report should become null &amp; void.</t>
    </r>
  </si>
  <si>
    <t>Details as on 16th December 2021</t>
  </si>
  <si>
    <t>Cox &amp; Kings is the longest established travel company in the world. Its distinguished history began in 1758 when it was appointed as general agents to the regiment of Foot Guards in India under the command of Lord Ligonier.
By 1878, C&amp;K were agents for most British regiments posted overseas, including the Royal Cavalry, Artillery and Infantry, as well as the Royal Wagon Train and the Household Brigade. The Royal Navy was next and in 1912, The Royal Air Force came under its wings.
Between 1750’s and 1950’s, Cox &amp; Kings was witness to an exciting era in Indian history, and, in its own way, helped to shape it. In 1947, the British administration departed, but bound by strong ties to India, Cox &amp; Kings stayed on and flourished. Today, Cox &amp; Kings is a premium brand in all travel related services like Destination Management, Outbound Tourism, Business Travel, Incentive &amp; Conference Solutions, Domestic Holidays and Trade Fairs in the Indian subcontinent.</t>
  </si>
  <si>
    <t>Our Company was incorporated under the name of the Eastern Carrying
 Company 
 Limited on June 7, 1939 under the Indian Companies Act, VII of 1913.
 The name of 
 our company was subsequently changed to Cox and Kings (India) Limited
 and the 
 consequent fresh Certificate of Incorporation was granted on February
 23, 1950.</t>
  </si>
  <si>
    <t>Mr. Ashutosh Agarwala, having Registration No.
IBBI/IPA-001/IP-P01123/2018-2019/11901 and having
office at: D-1005, Ashok Towers, Dr. S.S. Rao Road, Parel,
Mumbai - 400012</t>
  </si>
  <si>
    <t xml:space="preserve">We have verified/reconciled the closing balances in the books as on 16th Dec 2021 and found the same as correct.
Hence, we have considered the Realizable Value (Going concern) and Realizable Value (Piecemeal) to be equal to the outstanding amount.
We have verified/reconciled the closing balances in the books as on 11th May 2021 and found the same as correct.
Hence, we have considered the Realizable Value (Going concern) and Realizable Value (Piecemeal) to be equal to the outstanding amount.
</t>
  </si>
  <si>
    <t>DHL Group</t>
  </si>
  <si>
    <t>TEVA Group</t>
  </si>
  <si>
    <t>Other Current Assets - Noida Leashold Land</t>
  </si>
  <si>
    <t xml:space="preserve"> Input CGST</t>
  </si>
  <si>
    <t>Input SGST</t>
  </si>
  <si>
    <t>Prepaid Expenses</t>
  </si>
  <si>
    <t>As per trial balance shared by the client/RP as on LCD, these are the prepaid expenses having a value of INR 87,750 while there is no information available regarding the aging, terms &amp; conditions according the agreement we can not comment on the degree/probability of recoverability of thsese deposits. Hence in this scenario we have considered the fair valueto be equal to 80% and liquidation value (going concern) 50% &amp; liquidation value (peacemeal) equal to 30% of the trial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</si>
</sst>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quot;Rs.&quot;\ * #,##0.00_ ;_ &quot;Rs.&quot;\ * \-#,##0.00_ ;_ &quot;Rs.&quot;\ * &quot;-&quot;??_ ;_ @_ "/>
    <numFmt numFmtId="165" formatCode="[&gt;=10000000]##.00\,##\,##\,##0;[&gt;=100000]\ ##.00\,##\,##0;##,##0.00"/>
    <numFmt numFmtId="166" formatCode="_ [$Rs.-4009]\ * #,##0.00_ ;_ [$Rs.-4009]\ * \-#,##0.00_ ;_ [$Rs.-4009]\ * &quot;-&quot;??_ ;_ @_ "/>
    <numFmt numFmtId="167" formatCode="[&gt;=10000000]##\,##\,##\,##0;[&gt;=100000]\ ##\,##\,##0;##,##0"/>
    <numFmt numFmtId="168" formatCode="_ * #,##0_ ;_ * \-#,##0_ ;_ * &quot;-&quot;??_ ;_ @_ "/>
    <numFmt numFmtId="169" formatCode="_(* #,##0_);_(* \(#,##0\);_(* &quot;-&quot;??_);_(@_)"/>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name val="Calibri"/>
      <family val="2"/>
      <scheme val="minor"/>
    </font>
    <font>
      <i/>
      <sz val="11"/>
      <color theme="1"/>
      <name val="Calibri"/>
      <family val="2"/>
      <scheme val="minor"/>
    </font>
    <font>
      <b/>
      <i/>
      <sz val="11"/>
      <name val="Calibri"/>
      <family val="2"/>
      <scheme val="minor"/>
    </font>
    <font>
      <b/>
      <sz val="11"/>
      <name val="Calibri"/>
      <family val="2"/>
      <scheme val="minor"/>
    </font>
    <font>
      <b/>
      <i/>
      <sz val="11"/>
      <color theme="0"/>
      <name val="Calibri"/>
      <family val="2"/>
      <scheme val="minor"/>
    </font>
    <font>
      <sz val="11"/>
      <name val="Calibri"/>
      <family val="2"/>
      <scheme val="minor"/>
    </font>
    <font>
      <sz val="11"/>
      <color rgb="FF000000"/>
      <name val="Calibri"/>
      <family val="2"/>
      <scheme val="minor"/>
    </font>
    <font>
      <b/>
      <i/>
      <sz val="11"/>
      <color theme="1"/>
      <name val="Calibri"/>
      <family val="2"/>
      <scheme val="minor"/>
    </font>
    <font>
      <b/>
      <sz val="11"/>
      <color rgb="FF000000"/>
      <name val="Calibri"/>
      <family val="2"/>
      <scheme val="minor"/>
    </font>
    <font>
      <b/>
      <i/>
      <sz val="11"/>
      <color theme="3" tint="0.39997558519241921"/>
      <name val="Calibri"/>
      <family val="2"/>
      <scheme val="minor"/>
    </font>
    <font>
      <u/>
      <sz val="11"/>
      <color theme="10"/>
      <name val="Calibri"/>
      <family val="2"/>
      <scheme val="minor"/>
    </font>
    <font>
      <b/>
      <sz val="11"/>
      <color theme="1"/>
      <name val="Arial"/>
      <family val="2"/>
    </font>
    <font>
      <sz val="11"/>
      <color theme="1"/>
      <name val="Arial"/>
      <family val="2"/>
    </font>
    <font>
      <i/>
      <sz val="11"/>
      <color theme="1"/>
      <name val="Arial"/>
      <family val="2"/>
    </font>
    <font>
      <b/>
      <i/>
      <sz val="11"/>
      <color theme="1"/>
      <name val="Arial"/>
      <family val="2"/>
    </font>
    <font>
      <sz val="11"/>
      <color rgb="FF000000"/>
      <name val="Arial"/>
      <family val="2"/>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tint="0.79998168889431442"/>
        <bgColor indexed="64"/>
      </patternFill>
    </fill>
    <fill>
      <patternFill patternType="solid">
        <f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86">
    <xf numFmtId="0" fontId="0" fillId="0" borderId="0" xfId="0"/>
    <xf numFmtId="0" fontId="0" fillId="0" borderId="0" xfId="0" applyFont="1"/>
    <xf numFmtId="0" fontId="3" fillId="4" borderId="1" xfId="0" applyFont="1" applyFill="1" applyBorder="1" applyAlignment="1">
      <alignment horizontal="center" vertical="center"/>
    </xf>
    <xf numFmtId="16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Font="1" applyBorder="1" applyAlignment="1">
      <alignment horizontal="center"/>
    </xf>
    <xf numFmtId="0" fontId="0" fillId="0" borderId="1" xfId="0" applyFont="1" applyBorder="1"/>
    <xf numFmtId="4" fontId="0" fillId="0" borderId="1" xfId="1" applyNumberFormat="1" applyFont="1" applyBorder="1" applyAlignment="1">
      <alignment horizontal="right" vertical="center"/>
    </xf>
    <xf numFmtId="0" fontId="0" fillId="0" borderId="1" xfId="0" applyFont="1" applyBorder="1" applyAlignment="1">
      <alignment horizontal="center" vertical="top"/>
    </xf>
    <xf numFmtId="4" fontId="3" fillId="4" borderId="1" xfId="1" applyNumberFormat="1" applyFont="1" applyFill="1" applyBorder="1"/>
    <xf numFmtId="0" fontId="7" fillId="4" borderId="1" xfId="0" applyFont="1" applyFill="1" applyBorder="1"/>
    <xf numFmtId="43" fontId="10" fillId="5" borderId="1" xfId="1" applyFont="1" applyFill="1" applyBorder="1" applyAlignment="1">
      <alignment horizontal="center" vertical="center"/>
    </xf>
    <xf numFmtId="9" fontId="0" fillId="0" borderId="0" xfId="0" applyNumberFormat="1" applyFont="1" applyAlignment="1">
      <alignment vertical="center"/>
    </xf>
    <xf numFmtId="9" fontId="0" fillId="0" borderId="0" xfId="0" applyNumberFormat="1" applyFont="1"/>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4" fontId="0" fillId="0" borderId="1" xfId="1" applyNumberFormat="1" applyFont="1" applyBorder="1" applyAlignment="1">
      <alignment vertical="center"/>
    </xf>
    <xf numFmtId="165" fontId="0" fillId="0" borderId="1" xfId="0" applyNumberFormat="1" applyFont="1" applyFill="1" applyBorder="1" applyAlignment="1">
      <alignment horizontal="center" vertical="center" wrapText="1"/>
    </xf>
    <xf numFmtId="43" fontId="0" fillId="0" borderId="1" xfId="1" applyFont="1" applyFill="1" applyBorder="1" applyAlignment="1">
      <alignment horizontal="right" vertical="center" wrapText="1"/>
    </xf>
    <xf numFmtId="43" fontId="0" fillId="0" borderId="1" xfId="1" applyFont="1" applyFill="1" applyBorder="1" applyAlignment="1">
      <alignment horizontal="right" vertical="center"/>
    </xf>
    <xf numFmtId="166" fontId="0" fillId="0" borderId="5" xfId="0" applyNumberFormat="1" applyFont="1" applyFill="1" applyBorder="1" applyAlignment="1">
      <alignment horizontal="center" vertical="center" wrapText="1"/>
    </xf>
    <xf numFmtId="0" fontId="3" fillId="0" borderId="2" xfId="0" applyFont="1" applyBorder="1" applyAlignment="1">
      <alignment horizontal="center" vertical="center"/>
    </xf>
    <xf numFmtId="165" fontId="0" fillId="0" borderId="4" xfId="0" applyNumberFormat="1" applyFont="1" applyFill="1" applyBorder="1" applyAlignment="1">
      <alignment horizontal="center" vertical="center" wrapText="1"/>
    </xf>
    <xf numFmtId="0" fontId="11" fillId="4" borderId="2" xfId="0" applyFont="1" applyFill="1" applyBorder="1" applyAlignment="1">
      <alignment horizontal="right" vertical="center"/>
    </xf>
    <xf numFmtId="167" fontId="3" fillId="4" borderId="1" xfId="1" applyNumberFormat="1" applyFont="1" applyFill="1" applyBorder="1"/>
    <xf numFmtId="0" fontId="10" fillId="5" borderId="1" xfId="0" applyFont="1" applyFill="1" applyBorder="1" applyAlignment="1">
      <alignment vertical="top" wrapText="1"/>
    </xf>
    <xf numFmtId="43" fontId="0" fillId="0" borderId="4" xfId="1" applyFont="1" applyFill="1" applyBorder="1" applyAlignment="1">
      <alignment horizontal="right" vertical="center" wrapText="1"/>
    </xf>
    <xf numFmtId="43" fontId="10" fillId="5" borderId="1" xfId="1" applyFont="1" applyFill="1" applyBorder="1" applyAlignment="1">
      <alignment horizontal="right"/>
    </xf>
    <xf numFmtId="0" fontId="10" fillId="5" borderId="4" xfId="0" applyFont="1" applyFill="1" applyBorder="1" applyAlignment="1">
      <alignment horizontal="left" wrapText="1"/>
    </xf>
    <xf numFmtId="0" fontId="12" fillId="5" borderId="4" xfId="0" applyFont="1" applyFill="1" applyBorder="1" applyAlignment="1">
      <alignment horizontal="left" wrapText="1"/>
    </xf>
    <xf numFmtId="0" fontId="11" fillId="4" borderId="3" xfId="0" applyFont="1" applyFill="1" applyBorder="1" applyAlignment="1">
      <alignment horizontal="right" vertical="center"/>
    </xf>
    <xf numFmtId="0" fontId="11" fillId="4" borderId="1" xfId="0" applyFont="1" applyFill="1" applyBorder="1" applyAlignment="1">
      <alignment horizontal="right" vertical="center"/>
    </xf>
    <xf numFmtId="0" fontId="10" fillId="5" borderId="4" xfId="0" applyFont="1" applyFill="1" applyBorder="1" applyAlignment="1">
      <alignment horizontal="left" vertical="center" wrapText="1"/>
    </xf>
    <xf numFmtId="43" fontId="10" fillId="5" borderId="1" xfId="1" applyFont="1" applyFill="1" applyBorder="1" applyAlignment="1">
      <alignment horizontal="right" vertical="center"/>
    </xf>
    <xf numFmtId="9" fontId="13" fillId="0" borderId="0" xfId="0" applyNumberFormat="1" applyFont="1" applyAlignment="1">
      <alignment vertical="center"/>
    </xf>
    <xf numFmtId="43" fontId="0" fillId="0" borderId="4" xfId="1" applyFont="1" applyFill="1" applyBorder="1" applyAlignment="1">
      <alignment horizontal="center" vertical="center" wrapText="1"/>
    </xf>
    <xf numFmtId="43" fontId="0" fillId="0" borderId="1" xfId="1" applyFont="1" applyFill="1" applyBorder="1" applyAlignment="1">
      <alignment horizontal="center" vertical="center" wrapText="1"/>
    </xf>
    <xf numFmtId="43" fontId="10" fillId="5" borderId="1" xfId="1" applyFont="1" applyFill="1" applyBorder="1" applyAlignment="1">
      <alignment vertical="center"/>
    </xf>
    <xf numFmtId="43" fontId="0" fillId="0" borderId="4" xfId="1" applyFont="1" applyFill="1" applyBorder="1" applyAlignment="1">
      <alignment vertical="center" wrapText="1"/>
    </xf>
    <xf numFmtId="43" fontId="0" fillId="0" borderId="1" xfId="1" applyFont="1" applyFill="1" applyBorder="1" applyAlignment="1">
      <alignment vertical="center" wrapText="1"/>
    </xf>
    <xf numFmtId="0" fontId="10" fillId="5" borderId="1" xfId="0" applyFont="1" applyFill="1" applyBorder="1" applyAlignment="1">
      <alignment horizontal="left" vertical="top" wrapText="1"/>
    </xf>
    <xf numFmtId="0" fontId="12" fillId="5" borderId="4" xfId="0" applyFont="1" applyFill="1" applyBorder="1" applyAlignment="1">
      <alignment horizontal="center" vertical="center" wrapText="1"/>
    </xf>
    <xf numFmtId="0" fontId="11" fillId="4" borderId="8" xfId="0" applyFont="1" applyFill="1" applyBorder="1" applyAlignment="1">
      <alignment horizontal="right" vertical="center" wrapText="1"/>
    </xf>
    <xf numFmtId="4" fontId="3" fillId="4" borderId="7" xfId="1" applyNumberFormat="1" applyFont="1" applyFill="1" applyBorder="1"/>
    <xf numFmtId="168" fontId="0" fillId="0" borderId="1" xfId="1" applyNumberFormat="1" applyFont="1" applyBorder="1" applyAlignment="1">
      <alignment vertical="center"/>
    </xf>
    <xf numFmtId="0" fontId="14" fillId="0" borderId="0" xfId="2"/>
    <xf numFmtId="0" fontId="0" fillId="0" borderId="0" xfId="0" applyAlignment="1"/>
    <xf numFmtId="0" fontId="0" fillId="0" borderId="1" xfId="0" applyFont="1" applyBorder="1" applyAlignment="1">
      <alignment vertical="center" wrapText="1"/>
    </xf>
    <xf numFmtId="0" fontId="15" fillId="0" borderId="0" xfId="0" applyFont="1" applyAlignment="1">
      <alignment horizontal="justify" vertical="center"/>
    </xf>
    <xf numFmtId="0" fontId="0" fillId="0" borderId="0" xfId="0" applyAlignment="1">
      <alignment wrapText="1"/>
    </xf>
    <xf numFmtId="169" fontId="0" fillId="0" borderId="1" xfId="1" applyNumberFormat="1" applyFont="1" applyBorder="1"/>
    <xf numFmtId="0" fontId="0" fillId="0" borderId="1" xfId="0" applyFill="1" applyBorder="1" applyAlignment="1">
      <alignment vertical="center"/>
    </xf>
    <xf numFmtId="0" fontId="19" fillId="5" borderId="9" xfId="0" applyFont="1" applyFill="1" applyBorder="1" applyAlignment="1">
      <alignment horizontal="center" vertical="center"/>
    </xf>
    <xf numFmtId="43" fontId="19" fillId="5" borderId="10" xfId="1" applyFont="1" applyFill="1" applyBorder="1" applyAlignment="1">
      <alignment horizontal="right"/>
    </xf>
    <xf numFmtId="0" fontId="10" fillId="5" borderId="3"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2" fillId="2" borderId="1" xfId="0" applyFont="1" applyFill="1" applyBorder="1" applyAlignment="1">
      <alignment horizontal="center"/>
    </xf>
    <xf numFmtId="0" fontId="4" fillId="3" borderId="1" xfId="0" applyFont="1" applyFill="1" applyBorder="1" applyAlignment="1">
      <alignment horizontal="right"/>
    </xf>
    <xf numFmtId="0" fontId="5" fillId="0" borderId="1" xfId="0" applyFont="1" applyBorder="1" applyAlignment="1">
      <alignment horizontal="right"/>
    </xf>
    <xf numFmtId="0" fontId="6" fillId="4" borderId="1" xfId="0" applyFont="1" applyFill="1" applyBorder="1" applyAlignment="1">
      <alignment horizontal="right" vertical="center"/>
    </xf>
    <xf numFmtId="0" fontId="8" fillId="2" borderId="2" xfId="0" applyFont="1" applyFill="1" applyBorder="1" applyAlignment="1">
      <alignment horizontal="left"/>
    </xf>
    <xf numFmtId="0" fontId="8" fillId="2" borderId="3" xfId="0" applyFont="1" applyFill="1" applyBorder="1" applyAlignment="1">
      <alignment horizontal="left"/>
    </xf>
    <xf numFmtId="0" fontId="8" fillId="2" borderId="4" xfId="0" applyFont="1" applyFill="1" applyBorder="1" applyAlignment="1">
      <alignment horizontal="left"/>
    </xf>
    <xf numFmtId="0" fontId="9" fillId="0" borderId="1" xfId="0" applyFont="1" applyBorder="1" applyAlignment="1">
      <alignment horizontal="left" vertical="top"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2"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5" fillId="0" borderId="2"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0" borderId="1"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5" xfId="0" applyFont="1" applyFill="1" applyBorder="1" applyAlignment="1">
      <alignment horizontal="center" vertical="top" wrapText="1"/>
    </xf>
    <xf numFmtId="0" fontId="10" fillId="5" borderId="6" xfId="0" applyFont="1" applyFill="1" applyBorder="1" applyAlignment="1">
      <alignment horizontal="center" vertical="top" wrapText="1"/>
    </xf>
    <xf numFmtId="0" fontId="10" fillId="5" borderId="7" xfId="0" applyFont="1" applyFill="1" applyBorder="1" applyAlignment="1">
      <alignment horizontal="center" vertical="top" wrapText="1"/>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shutosh.agarw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showGridLines="0" workbookViewId="0"/>
  </sheetViews>
  <sheetFormatPr defaultRowHeight="15" x14ac:dyDescent="0.25"/>
  <cols>
    <col min="1" max="1" width="4.85546875" style="1" customWidth="1"/>
    <col min="2" max="2" width="9.28515625" style="1" bestFit="1" customWidth="1"/>
    <col min="3" max="3" width="32.28515625" style="1" bestFit="1" customWidth="1"/>
    <col min="4" max="5" width="15.42578125" style="1" bestFit="1" customWidth="1"/>
    <col min="6" max="7" width="14.42578125" style="1" bestFit="1" customWidth="1"/>
    <col min="8" max="8" width="13.42578125" style="1" customWidth="1"/>
    <col min="9" max="16384" width="9.140625" style="1"/>
  </cols>
  <sheetData>
    <row r="2" spans="2:8" x14ac:dyDescent="0.25">
      <c r="B2" s="59" t="s">
        <v>0</v>
      </c>
      <c r="C2" s="59"/>
      <c r="D2" s="59"/>
      <c r="E2" s="59"/>
      <c r="F2" s="59"/>
      <c r="G2" s="59"/>
      <c r="H2" s="59"/>
    </row>
    <row r="3" spans="2:8" x14ac:dyDescent="0.25">
      <c r="B3" s="60" t="s">
        <v>130</v>
      </c>
      <c r="C3" s="60"/>
      <c r="D3" s="60"/>
      <c r="E3" s="60"/>
      <c r="F3" s="60"/>
      <c r="G3" s="60"/>
      <c r="H3" s="60"/>
    </row>
    <row r="4" spans="2:8" ht="75" x14ac:dyDescent="0.25">
      <c r="B4" s="2" t="s">
        <v>1</v>
      </c>
      <c r="C4" s="2" t="s">
        <v>2</v>
      </c>
      <c r="D4" s="3" t="s">
        <v>93</v>
      </c>
      <c r="E4" s="3" t="s">
        <v>3</v>
      </c>
      <c r="F4" s="4" t="s">
        <v>4</v>
      </c>
      <c r="G4" s="4" t="s">
        <v>5</v>
      </c>
      <c r="H4" s="2" t="s">
        <v>6</v>
      </c>
    </row>
    <row r="5" spans="2:8" x14ac:dyDescent="0.25">
      <c r="B5" s="61" t="s">
        <v>7</v>
      </c>
      <c r="C5" s="61"/>
      <c r="D5" s="61"/>
      <c r="E5" s="61"/>
      <c r="F5" s="61"/>
      <c r="G5" s="61"/>
      <c r="H5" s="61"/>
    </row>
    <row r="6" spans="2:8" x14ac:dyDescent="0.25">
      <c r="B6" s="5">
        <v>1</v>
      </c>
      <c r="C6" s="6" t="s">
        <v>13</v>
      </c>
      <c r="D6" s="7">
        <f>'Cash &amp; Cash Equivalent'!D20</f>
        <v>294970545.49000001</v>
      </c>
      <c r="E6" s="7">
        <f>'Cash &amp; Cash Equivalent'!F20</f>
        <v>294970545.49000001</v>
      </c>
      <c r="F6" s="7">
        <f>'Cash &amp; Cash Equivalent'!G20</f>
        <v>294970545.49000001</v>
      </c>
      <c r="G6" s="7">
        <f>'Cash &amp; Cash Equivalent'!H20</f>
        <v>294970545.49000001</v>
      </c>
      <c r="H6" s="8" t="s">
        <v>8</v>
      </c>
    </row>
    <row r="7" spans="2:8" x14ac:dyDescent="0.25">
      <c r="B7" s="5">
        <v>2</v>
      </c>
      <c r="C7" s="6" t="s">
        <v>92</v>
      </c>
      <c r="D7" s="7">
        <f>'Account,Trade&amp;Other Recievables'!D58</f>
        <v>130690612.61999999</v>
      </c>
      <c r="E7" s="7">
        <f>'Account,Trade&amp;Other Recievables'!E58</f>
        <v>130690612.61999999</v>
      </c>
      <c r="F7" s="7">
        <f>'Account,Trade&amp;Other Recievables'!F58</f>
        <v>65345306.309999995</v>
      </c>
      <c r="G7" s="7">
        <f>'Account,Trade&amp;Other Recievables'!G58</f>
        <v>39207183.786000006</v>
      </c>
      <c r="H7" s="8" t="s">
        <v>9</v>
      </c>
    </row>
    <row r="8" spans="2:8" x14ac:dyDescent="0.25">
      <c r="B8" s="5">
        <v>3</v>
      </c>
      <c r="C8" s="6" t="s">
        <v>14</v>
      </c>
      <c r="D8" s="7">
        <f>'Other Current Assets'!D14</f>
        <v>178742835</v>
      </c>
      <c r="E8" s="7">
        <f>'Other Current Assets'!E14</f>
        <v>178742835</v>
      </c>
      <c r="F8" s="7">
        <f>'Other Current Assets'!F14</f>
        <v>178742835</v>
      </c>
      <c r="G8" s="7">
        <f>'Other Current Assets'!G14</f>
        <v>178742835</v>
      </c>
      <c r="H8" s="8" t="s">
        <v>10</v>
      </c>
    </row>
    <row r="9" spans="2:8" x14ac:dyDescent="0.25">
      <c r="B9" s="5">
        <v>4</v>
      </c>
      <c r="C9" s="6" t="s">
        <v>102</v>
      </c>
      <c r="D9" s="7">
        <f>'Other Loans &amp; Advances'!D11</f>
        <v>5011133.08</v>
      </c>
      <c r="E9" s="7">
        <f>'Other Loans &amp; Advances'!E11</f>
        <v>4993583.08</v>
      </c>
      <c r="F9" s="7">
        <f>'Other Loans &amp; Advances'!F11</f>
        <v>4751258.08</v>
      </c>
      <c r="G9" s="7">
        <f>'Other Loans &amp; Advances'!G11</f>
        <v>4647308.08</v>
      </c>
      <c r="H9" s="8" t="s">
        <v>11</v>
      </c>
    </row>
    <row r="10" spans="2:8" x14ac:dyDescent="0.25">
      <c r="B10" s="5">
        <v>5</v>
      </c>
      <c r="C10" s="6" t="s">
        <v>106</v>
      </c>
      <c r="D10" s="7">
        <f>'Intangible &amp; Other Assets '!D10</f>
        <v>134707450.5</v>
      </c>
      <c r="E10" s="7">
        <f>'Intangible &amp; Other Assets '!E10</f>
        <v>44112266.800000004</v>
      </c>
      <c r="F10" s="7">
        <f>'Intangible &amp; Other Assets '!F10</f>
        <v>27570166.75</v>
      </c>
      <c r="G10" s="7">
        <f>'Intangible &amp; Other Assets '!G10</f>
        <v>16542100.049999999</v>
      </c>
      <c r="H10" s="8" t="s">
        <v>12</v>
      </c>
    </row>
    <row r="11" spans="2:8" x14ac:dyDescent="0.25">
      <c r="B11" s="62" t="s">
        <v>15</v>
      </c>
      <c r="C11" s="62"/>
      <c r="D11" s="9">
        <f>SUM(D6:D10)</f>
        <v>744122576.69000006</v>
      </c>
      <c r="E11" s="9">
        <f>SUM(E6:E10)</f>
        <v>653509842.99000001</v>
      </c>
      <c r="F11" s="9">
        <f>SUM(F6:F10)</f>
        <v>571380111.63</v>
      </c>
      <c r="G11" s="9">
        <f>SUM(G6:G10)</f>
        <v>534109972.40600002</v>
      </c>
      <c r="H11" s="10"/>
    </row>
    <row r="12" spans="2:8" x14ac:dyDescent="0.25">
      <c r="B12" s="63" t="s">
        <v>16</v>
      </c>
      <c r="C12" s="64"/>
      <c r="D12" s="64"/>
      <c r="E12" s="64"/>
      <c r="F12" s="64"/>
      <c r="G12" s="64"/>
      <c r="H12" s="65"/>
    </row>
    <row r="13" spans="2:8" ht="273.75" customHeight="1" x14ac:dyDescent="0.25">
      <c r="B13" s="56" t="s">
        <v>17</v>
      </c>
      <c r="C13" s="57"/>
      <c r="D13" s="57"/>
      <c r="E13" s="57"/>
      <c r="F13" s="57"/>
      <c r="G13" s="57"/>
      <c r="H13" s="58"/>
    </row>
  </sheetData>
  <mergeCells count="6">
    <mergeCell ref="B13:H13"/>
    <mergeCell ref="B2:H2"/>
    <mergeCell ref="B3:H3"/>
    <mergeCell ref="B5:H5"/>
    <mergeCell ref="B11:C11"/>
    <mergeCell ref="B12:H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showGridLines="0" workbookViewId="0">
      <selection activeCell="B13" sqref="B2:H13"/>
    </sheetView>
  </sheetViews>
  <sheetFormatPr defaultRowHeight="15" x14ac:dyDescent="0.25"/>
  <cols>
    <col min="1" max="1" width="4.7109375" style="1" customWidth="1"/>
    <col min="2" max="2" width="5.5703125" style="1" bestFit="1" customWidth="1"/>
    <col min="3" max="3" width="33.5703125" style="1" customWidth="1"/>
    <col min="4" max="4" width="12.5703125" style="1" bestFit="1" customWidth="1"/>
    <col min="5" max="6" width="11.5703125" style="1" bestFit="1" customWidth="1"/>
    <col min="7" max="7" width="11.7109375" style="1" bestFit="1" customWidth="1"/>
    <col min="8" max="8" width="16.140625" style="1" customWidth="1"/>
    <col min="9" max="16384" width="9.140625" style="1"/>
  </cols>
  <sheetData>
    <row r="2" spans="2:8" x14ac:dyDescent="0.25">
      <c r="B2" s="59" t="s">
        <v>0</v>
      </c>
      <c r="C2" s="59"/>
      <c r="D2" s="59"/>
      <c r="E2" s="59"/>
      <c r="F2" s="59"/>
      <c r="G2" s="59"/>
      <c r="H2" s="59"/>
    </row>
    <row r="3" spans="2:8" x14ac:dyDescent="0.25">
      <c r="B3" s="60" t="s">
        <v>20</v>
      </c>
      <c r="C3" s="60"/>
      <c r="D3" s="60"/>
      <c r="E3" s="60"/>
      <c r="F3" s="60"/>
      <c r="G3" s="60"/>
      <c r="H3" s="60"/>
    </row>
    <row r="4" spans="2:8" ht="75" x14ac:dyDescent="0.25">
      <c r="B4" s="2" t="s">
        <v>1</v>
      </c>
      <c r="C4" s="2" t="s">
        <v>2</v>
      </c>
      <c r="D4" s="3" t="s">
        <v>46</v>
      </c>
      <c r="E4" s="3" t="s">
        <v>3</v>
      </c>
      <c r="F4" s="4" t="s">
        <v>4</v>
      </c>
      <c r="G4" s="4" t="s">
        <v>5</v>
      </c>
      <c r="H4" s="2" t="s">
        <v>6</v>
      </c>
    </row>
    <row r="5" spans="2:8" x14ac:dyDescent="0.25">
      <c r="B5" s="61" t="s">
        <v>18</v>
      </c>
      <c r="C5" s="61"/>
      <c r="D5" s="61"/>
      <c r="E5" s="61"/>
      <c r="F5" s="61"/>
      <c r="G5" s="61"/>
      <c r="H5" s="61"/>
    </row>
    <row r="6" spans="2:8" x14ac:dyDescent="0.25">
      <c r="B6" s="5">
        <v>1</v>
      </c>
      <c r="C6" s="6" t="s">
        <v>13</v>
      </c>
      <c r="D6" s="7">
        <f>Summary!D6/10^7</f>
        <v>29.497054549000001</v>
      </c>
      <c r="E6" s="7">
        <f>Summary!E6/10^7</f>
        <v>29.497054549000001</v>
      </c>
      <c r="F6" s="7">
        <f>Summary!F6/10^7</f>
        <v>29.497054549000001</v>
      </c>
      <c r="G6" s="7">
        <f>Summary!G6/10^7</f>
        <v>29.497054549000001</v>
      </c>
      <c r="H6" s="8" t="s">
        <v>8</v>
      </c>
    </row>
    <row r="7" spans="2:8" x14ac:dyDescent="0.25">
      <c r="B7" s="5">
        <v>2</v>
      </c>
      <c r="C7" s="6" t="s">
        <v>92</v>
      </c>
      <c r="D7" s="7">
        <f>Summary!D7/10^7</f>
        <v>13.069061261999998</v>
      </c>
      <c r="E7" s="7">
        <f>Summary!E7/10^7</f>
        <v>13.069061261999998</v>
      </c>
      <c r="F7" s="7">
        <f>Summary!F7/10^7</f>
        <v>6.5345306309999991</v>
      </c>
      <c r="G7" s="7">
        <f>Summary!G7/10^7</f>
        <v>3.9207183786000006</v>
      </c>
      <c r="H7" s="8" t="s">
        <v>9</v>
      </c>
    </row>
    <row r="8" spans="2:8" x14ac:dyDescent="0.25">
      <c r="B8" s="5">
        <v>3</v>
      </c>
      <c r="C8" s="6" t="s">
        <v>14</v>
      </c>
      <c r="D8" s="7">
        <f>Summary!D8/10^7</f>
        <v>17.874283500000001</v>
      </c>
      <c r="E8" s="7">
        <f>Summary!E8/10^7</f>
        <v>17.874283500000001</v>
      </c>
      <c r="F8" s="7">
        <f>Summary!F8/10^7</f>
        <v>17.874283500000001</v>
      </c>
      <c r="G8" s="7">
        <f>Summary!G8/10^7</f>
        <v>17.874283500000001</v>
      </c>
      <c r="H8" s="8" t="s">
        <v>10</v>
      </c>
    </row>
    <row r="9" spans="2:8" x14ac:dyDescent="0.25">
      <c r="B9" s="5">
        <v>4</v>
      </c>
      <c r="C9" s="6" t="s">
        <v>102</v>
      </c>
      <c r="D9" s="7">
        <f>Summary!D9/10^7</f>
        <v>0.50111330799999998</v>
      </c>
      <c r="E9" s="7">
        <f>Summary!E9/10^7</f>
        <v>0.49935830800000003</v>
      </c>
      <c r="F9" s="7">
        <f>Summary!F9/10^7</f>
        <v>0.47512580799999998</v>
      </c>
      <c r="G9" s="7">
        <f>Summary!G9/10^7</f>
        <v>0.464730808</v>
      </c>
      <c r="H9" s="8" t="s">
        <v>11</v>
      </c>
    </row>
    <row r="10" spans="2:8" x14ac:dyDescent="0.25">
      <c r="B10" s="5">
        <v>5</v>
      </c>
      <c r="C10" s="6" t="s">
        <v>106</v>
      </c>
      <c r="D10" s="7">
        <f>Summary!D10/10^7</f>
        <v>13.47074505</v>
      </c>
      <c r="E10" s="7">
        <f>Summary!E10/10^7</f>
        <v>4.4112266800000004</v>
      </c>
      <c r="F10" s="7">
        <f>Summary!F10/10^7</f>
        <v>2.757016675</v>
      </c>
      <c r="G10" s="7">
        <f>Summary!G10/10^7</f>
        <v>1.6542100049999999</v>
      </c>
      <c r="H10" s="8" t="s">
        <v>12</v>
      </c>
    </row>
    <row r="11" spans="2:8" x14ac:dyDescent="0.25">
      <c r="B11" s="62" t="s">
        <v>15</v>
      </c>
      <c r="C11" s="62"/>
      <c r="D11" s="9">
        <f>SUM(D6:D10)</f>
        <v>74.412257669000013</v>
      </c>
      <c r="E11" s="9">
        <f>SUM(E6:E10)</f>
        <v>65.350984299000004</v>
      </c>
      <c r="F11" s="9">
        <f>SUM(F6:F10)</f>
        <v>57.138011163000002</v>
      </c>
      <c r="G11" s="9">
        <f>SUM(G6:G10)</f>
        <v>53.410997240600004</v>
      </c>
      <c r="H11" s="10"/>
    </row>
    <row r="12" spans="2:8" x14ac:dyDescent="0.25">
      <c r="B12" s="63" t="s">
        <v>16</v>
      </c>
      <c r="C12" s="64"/>
      <c r="D12" s="64"/>
      <c r="E12" s="64"/>
      <c r="F12" s="64"/>
      <c r="G12" s="64"/>
      <c r="H12" s="65"/>
    </row>
    <row r="13" spans="2:8" ht="327" customHeight="1" x14ac:dyDescent="0.25">
      <c r="B13" s="66" t="s">
        <v>19</v>
      </c>
      <c r="C13" s="66"/>
      <c r="D13" s="66"/>
      <c r="E13" s="66"/>
      <c r="F13" s="66"/>
      <c r="G13" s="66"/>
      <c r="H13" s="66"/>
    </row>
  </sheetData>
  <mergeCells count="6">
    <mergeCell ref="B13:H13"/>
    <mergeCell ref="B2:H2"/>
    <mergeCell ref="B3:H3"/>
    <mergeCell ref="B5:H5"/>
    <mergeCell ref="B11:C11"/>
    <mergeCell ref="B12:H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showGridLines="0" topLeftCell="A19" workbookViewId="0">
      <selection activeCell="B2" sqref="B2:I22"/>
    </sheetView>
  </sheetViews>
  <sheetFormatPr defaultRowHeight="15" x14ac:dyDescent="0.25"/>
  <cols>
    <col min="1" max="1" width="3.85546875" style="1" customWidth="1"/>
    <col min="2" max="2" width="6.7109375" style="1" bestFit="1" customWidth="1"/>
    <col min="3" max="3" width="16.7109375" style="1" customWidth="1"/>
    <col min="4" max="4" width="17" style="1" customWidth="1"/>
    <col min="5" max="5" width="12.85546875" style="1" bestFit="1" customWidth="1"/>
    <col min="6" max="8" width="15.28515625" style="1" bestFit="1" customWidth="1"/>
    <col min="9" max="9" width="41.7109375" style="1" customWidth="1"/>
    <col min="10" max="16384" width="9.140625" style="1"/>
  </cols>
  <sheetData>
    <row r="2" spans="2:12" x14ac:dyDescent="0.25">
      <c r="B2" s="67" t="s">
        <v>21</v>
      </c>
      <c r="C2" s="68"/>
      <c r="D2" s="68"/>
      <c r="E2" s="68"/>
      <c r="F2" s="68"/>
      <c r="G2" s="68"/>
      <c r="H2" s="68"/>
      <c r="I2" s="69"/>
    </row>
    <row r="3" spans="2:12" x14ac:dyDescent="0.25">
      <c r="B3" s="70" t="str">
        <f>Summary!B3</f>
        <v>Details as on 16th December 2021</v>
      </c>
      <c r="C3" s="71"/>
      <c r="D3" s="71"/>
      <c r="E3" s="71"/>
      <c r="F3" s="71"/>
      <c r="G3" s="71"/>
      <c r="H3" s="71"/>
      <c r="I3" s="72"/>
    </row>
    <row r="4" spans="2:12" ht="102" customHeight="1" x14ac:dyDescent="0.25">
      <c r="B4" s="2" t="s">
        <v>22</v>
      </c>
      <c r="C4" s="2" t="s">
        <v>23</v>
      </c>
      <c r="D4" s="4" t="s">
        <v>101</v>
      </c>
      <c r="E4" s="4" t="s">
        <v>27</v>
      </c>
      <c r="F4" s="4" t="s">
        <v>24</v>
      </c>
      <c r="G4" s="4" t="s">
        <v>4</v>
      </c>
      <c r="H4" s="4" t="s">
        <v>5</v>
      </c>
      <c r="I4" s="4" t="s">
        <v>25</v>
      </c>
    </row>
    <row r="5" spans="2:12" x14ac:dyDescent="0.25">
      <c r="B5" s="73" t="str">
        <f>Summary!B5</f>
        <v>Figures in INR</v>
      </c>
      <c r="C5" s="74"/>
      <c r="D5" s="74"/>
      <c r="E5" s="74"/>
      <c r="F5" s="74"/>
      <c r="G5" s="74"/>
      <c r="H5" s="74"/>
      <c r="I5" s="75"/>
    </row>
    <row r="6" spans="2:12" ht="30" x14ac:dyDescent="0.25">
      <c r="B6" s="14" t="s">
        <v>28</v>
      </c>
      <c r="C6" s="15" t="s">
        <v>26</v>
      </c>
      <c r="D6" s="16"/>
      <c r="E6" s="17"/>
      <c r="F6" s="18"/>
      <c r="G6" s="19"/>
      <c r="H6" s="19"/>
      <c r="I6" s="20"/>
    </row>
    <row r="7" spans="2:12" ht="33" customHeight="1" x14ac:dyDescent="0.25">
      <c r="B7" s="21">
        <v>1</v>
      </c>
      <c r="C7" s="55" t="s">
        <v>32</v>
      </c>
      <c r="D7" s="11">
        <v>84789303.069999993</v>
      </c>
      <c r="E7" s="22" t="s">
        <v>31</v>
      </c>
      <c r="F7" s="18">
        <f>J7*$D7</f>
        <v>84789303.069999993</v>
      </c>
      <c r="G7" s="18">
        <f>K7*$D7</f>
        <v>84789303.069999993</v>
      </c>
      <c r="H7" s="18">
        <f>L7*$D7</f>
        <v>84789303.069999993</v>
      </c>
      <c r="I7" s="80" t="s">
        <v>134</v>
      </c>
      <c r="J7" s="12">
        <v>1</v>
      </c>
      <c r="K7" s="12">
        <f t="shared" ref="K7:L19" si="0">J7</f>
        <v>1</v>
      </c>
      <c r="L7" s="12">
        <f t="shared" si="0"/>
        <v>1</v>
      </c>
    </row>
    <row r="8" spans="2:12" ht="45" x14ac:dyDescent="0.25">
      <c r="B8" s="21">
        <f>B7+1</f>
        <v>2</v>
      </c>
      <c r="C8" s="55" t="s">
        <v>33</v>
      </c>
      <c r="D8" s="11">
        <v>74805</v>
      </c>
      <c r="E8" s="22" t="s">
        <v>31</v>
      </c>
      <c r="F8" s="18">
        <f t="shared" ref="F8:F19" si="1">J8*$D8</f>
        <v>74805</v>
      </c>
      <c r="G8" s="18">
        <f t="shared" ref="G8:G19" si="2">K8*$D8</f>
        <v>74805</v>
      </c>
      <c r="H8" s="18">
        <f t="shared" ref="H8:H19" si="3">L8*$D8</f>
        <v>74805</v>
      </c>
      <c r="I8" s="81"/>
      <c r="J8" s="12">
        <v>1</v>
      </c>
      <c r="K8" s="12">
        <f t="shared" si="0"/>
        <v>1</v>
      </c>
      <c r="L8" s="12">
        <f t="shared" si="0"/>
        <v>1</v>
      </c>
    </row>
    <row r="9" spans="2:12" ht="30" x14ac:dyDescent="0.25">
      <c r="B9" s="21">
        <f t="shared" ref="B9:B19" si="4">B8+1</f>
        <v>3</v>
      </c>
      <c r="C9" s="55" t="s">
        <v>34</v>
      </c>
      <c r="D9" s="11">
        <v>2122849.5</v>
      </c>
      <c r="E9" s="22" t="s">
        <v>31</v>
      </c>
      <c r="F9" s="18">
        <f t="shared" si="1"/>
        <v>2122849.5</v>
      </c>
      <c r="G9" s="18">
        <f t="shared" si="2"/>
        <v>2122849.5</v>
      </c>
      <c r="H9" s="18">
        <f t="shared" si="3"/>
        <v>2122849.5</v>
      </c>
      <c r="I9" s="81"/>
      <c r="J9" s="12">
        <v>1</v>
      </c>
      <c r="K9" s="12">
        <f t="shared" si="0"/>
        <v>1</v>
      </c>
      <c r="L9" s="12">
        <f t="shared" si="0"/>
        <v>1</v>
      </c>
    </row>
    <row r="10" spans="2:12" ht="30" x14ac:dyDescent="0.25">
      <c r="B10" s="21">
        <f t="shared" si="4"/>
        <v>4</v>
      </c>
      <c r="C10" s="55" t="s">
        <v>35</v>
      </c>
      <c r="D10" s="11">
        <v>5983402.7400000002</v>
      </c>
      <c r="E10" s="22" t="s">
        <v>31</v>
      </c>
      <c r="F10" s="18">
        <f t="shared" si="1"/>
        <v>5983402.7400000002</v>
      </c>
      <c r="G10" s="18">
        <f t="shared" si="2"/>
        <v>5983402.7400000002</v>
      </c>
      <c r="H10" s="18">
        <f t="shared" si="3"/>
        <v>5983402.7400000002</v>
      </c>
      <c r="I10" s="81"/>
      <c r="J10" s="12">
        <v>1</v>
      </c>
      <c r="K10" s="12">
        <f t="shared" si="0"/>
        <v>1</v>
      </c>
      <c r="L10" s="12">
        <f t="shared" si="0"/>
        <v>1</v>
      </c>
    </row>
    <row r="11" spans="2:12" ht="30" x14ac:dyDescent="0.25">
      <c r="B11" s="21">
        <f t="shared" si="4"/>
        <v>5</v>
      </c>
      <c r="C11" s="55" t="s">
        <v>36</v>
      </c>
      <c r="D11" s="11">
        <v>689225</v>
      </c>
      <c r="E11" s="22" t="s">
        <v>31</v>
      </c>
      <c r="F11" s="18">
        <f t="shared" si="1"/>
        <v>689225</v>
      </c>
      <c r="G11" s="18">
        <f t="shared" si="2"/>
        <v>689225</v>
      </c>
      <c r="H11" s="18">
        <f t="shared" si="3"/>
        <v>689225</v>
      </c>
      <c r="I11" s="81"/>
      <c r="J11" s="12">
        <v>1</v>
      </c>
      <c r="K11" s="12">
        <f t="shared" si="0"/>
        <v>1</v>
      </c>
      <c r="L11" s="12">
        <f t="shared" si="0"/>
        <v>1</v>
      </c>
    </row>
    <row r="12" spans="2:12" ht="45" x14ac:dyDescent="0.25">
      <c r="B12" s="21">
        <f t="shared" si="4"/>
        <v>6</v>
      </c>
      <c r="C12" s="55" t="s">
        <v>37</v>
      </c>
      <c r="D12" s="11">
        <v>325324</v>
      </c>
      <c r="E12" s="22" t="s">
        <v>31</v>
      </c>
      <c r="F12" s="18">
        <f t="shared" si="1"/>
        <v>325324</v>
      </c>
      <c r="G12" s="18">
        <f t="shared" si="2"/>
        <v>325324</v>
      </c>
      <c r="H12" s="18">
        <f t="shared" si="3"/>
        <v>325324</v>
      </c>
      <c r="I12" s="81"/>
      <c r="J12" s="12">
        <v>1</v>
      </c>
      <c r="K12" s="12">
        <f t="shared" si="0"/>
        <v>1</v>
      </c>
      <c r="L12" s="12">
        <f t="shared" si="0"/>
        <v>1</v>
      </c>
    </row>
    <row r="13" spans="2:12" ht="30" x14ac:dyDescent="0.25">
      <c r="B13" s="21">
        <f t="shared" si="4"/>
        <v>7</v>
      </c>
      <c r="C13" s="55" t="s">
        <v>38</v>
      </c>
      <c r="D13" s="11">
        <v>29272.23</v>
      </c>
      <c r="E13" s="22" t="s">
        <v>31</v>
      </c>
      <c r="F13" s="18">
        <f t="shared" si="1"/>
        <v>29272.23</v>
      </c>
      <c r="G13" s="18">
        <f t="shared" si="2"/>
        <v>29272.23</v>
      </c>
      <c r="H13" s="18">
        <f t="shared" si="3"/>
        <v>29272.23</v>
      </c>
      <c r="I13" s="81"/>
      <c r="J13" s="12">
        <v>1</v>
      </c>
      <c r="K13" s="12">
        <f t="shared" si="0"/>
        <v>1</v>
      </c>
      <c r="L13" s="12">
        <f t="shared" si="0"/>
        <v>1</v>
      </c>
    </row>
    <row r="14" spans="2:12" ht="30" x14ac:dyDescent="0.25">
      <c r="B14" s="21">
        <f t="shared" si="4"/>
        <v>8</v>
      </c>
      <c r="C14" s="55" t="s">
        <v>39</v>
      </c>
      <c r="D14" s="11">
        <v>95859</v>
      </c>
      <c r="E14" s="22" t="s">
        <v>31</v>
      </c>
      <c r="F14" s="18">
        <f t="shared" si="1"/>
        <v>95859</v>
      </c>
      <c r="G14" s="18">
        <f t="shared" si="2"/>
        <v>95859</v>
      </c>
      <c r="H14" s="18">
        <f t="shared" si="3"/>
        <v>95859</v>
      </c>
      <c r="I14" s="81"/>
      <c r="J14" s="12">
        <v>1</v>
      </c>
      <c r="K14" s="12">
        <f t="shared" si="0"/>
        <v>1</v>
      </c>
      <c r="L14" s="12">
        <f t="shared" si="0"/>
        <v>1</v>
      </c>
    </row>
    <row r="15" spans="2:12" ht="30" x14ac:dyDescent="0.25">
      <c r="B15" s="21">
        <f t="shared" si="4"/>
        <v>9</v>
      </c>
      <c r="C15" s="55" t="s">
        <v>40</v>
      </c>
      <c r="D15" s="11">
        <v>7096298</v>
      </c>
      <c r="E15" s="22" t="s">
        <v>31</v>
      </c>
      <c r="F15" s="18">
        <f t="shared" si="1"/>
        <v>7096298</v>
      </c>
      <c r="G15" s="18">
        <f t="shared" si="2"/>
        <v>7096298</v>
      </c>
      <c r="H15" s="18">
        <f t="shared" si="3"/>
        <v>7096298</v>
      </c>
      <c r="I15" s="81"/>
      <c r="J15" s="12">
        <v>1</v>
      </c>
      <c r="K15" s="12">
        <f t="shared" si="0"/>
        <v>1</v>
      </c>
      <c r="L15" s="12">
        <f t="shared" si="0"/>
        <v>1</v>
      </c>
    </row>
    <row r="16" spans="2:12" ht="30" x14ac:dyDescent="0.25">
      <c r="B16" s="21">
        <f t="shared" si="4"/>
        <v>10</v>
      </c>
      <c r="C16" s="55" t="s">
        <v>41</v>
      </c>
      <c r="D16" s="11">
        <v>54082800</v>
      </c>
      <c r="E16" s="22" t="s">
        <v>31</v>
      </c>
      <c r="F16" s="18">
        <f t="shared" si="1"/>
        <v>54082800</v>
      </c>
      <c r="G16" s="18">
        <f t="shared" si="2"/>
        <v>54082800</v>
      </c>
      <c r="H16" s="18">
        <f t="shared" si="3"/>
        <v>54082800</v>
      </c>
      <c r="I16" s="81"/>
      <c r="J16" s="12">
        <v>1</v>
      </c>
      <c r="K16" s="12">
        <f t="shared" si="0"/>
        <v>1</v>
      </c>
      <c r="L16" s="12">
        <f t="shared" si="0"/>
        <v>1</v>
      </c>
    </row>
    <row r="17" spans="2:12" ht="45" x14ac:dyDescent="0.25">
      <c r="B17" s="21">
        <f t="shared" si="4"/>
        <v>11</v>
      </c>
      <c r="C17" s="55" t="s">
        <v>29</v>
      </c>
      <c r="D17" s="11">
        <v>134717273.94999999</v>
      </c>
      <c r="E17" s="22" t="s">
        <v>30</v>
      </c>
      <c r="F17" s="18">
        <f t="shared" si="1"/>
        <v>134717273.94999999</v>
      </c>
      <c r="G17" s="18">
        <f t="shared" si="2"/>
        <v>134717273.94999999</v>
      </c>
      <c r="H17" s="18">
        <f t="shared" si="3"/>
        <v>134717273.94999999</v>
      </c>
      <c r="I17" s="81"/>
      <c r="J17" s="12">
        <v>1</v>
      </c>
      <c r="K17" s="12">
        <f t="shared" si="0"/>
        <v>1</v>
      </c>
      <c r="L17" s="12">
        <f t="shared" si="0"/>
        <v>1</v>
      </c>
    </row>
    <row r="18" spans="2:12" ht="30" x14ac:dyDescent="0.25">
      <c r="B18" s="21">
        <f t="shared" si="4"/>
        <v>12</v>
      </c>
      <c r="C18" s="55" t="s">
        <v>42</v>
      </c>
      <c r="D18" s="11">
        <v>4874006</v>
      </c>
      <c r="E18" s="22" t="s">
        <v>31</v>
      </c>
      <c r="F18" s="18">
        <f t="shared" si="1"/>
        <v>4874006</v>
      </c>
      <c r="G18" s="18">
        <f t="shared" si="2"/>
        <v>4874006</v>
      </c>
      <c r="H18" s="18">
        <f t="shared" si="3"/>
        <v>4874006</v>
      </c>
      <c r="I18" s="81"/>
      <c r="J18" s="12">
        <v>1</v>
      </c>
      <c r="K18" s="12">
        <f t="shared" si="0"/>
        <v>1</v>
      </c>
      <c r="L18" s="12">
        <f t="shared" si="0"/>
        <v>1</v>
      </c>
    </row>
    <row r="19" spans="2:12" ht="45" x14ac:dyDescent="0.25">
      <c r="B19" s="21">
        <f t="shared" si="4"/>
        <v>13</v>
      </c>
      <c r="C19" s="55" t="s">
        <v>43</v>
      </c>
      <c r="D19" s="11">
        <v>90127</v>
      </c>
      <c r="E19" s="22" t="s">
        <v>31</v>
      </c>
      <c r="F19" s="18">
        <f t="shared" si="1"/>
        <v>90127</v>
      </c>
      <c r="G19" s="18">
        <f t="shared" si="2"/>
        <v>90127</v>
      </c>
      <c r="H19" s="18">
        <f t="shared" si="3"/>
        <v>90127</v>
      </c>
      <c r="I19" s="82"/>
      <c r="J19" s="13">
        <v>1</v>
      </c>
      <c r="K19" s="13">
        <f t="shared" si="0"/>
        <v>1</v>
      </c>
      <c r="L19" s="13">
        <f t="shared" si="0"/>
        <v>1</v>
      </c>
    </row>
    <row r="20" spans="2:12" x14ac:dyDescent="0.25">
      <c r="B20" s="23"/>
      <c r="C20" s="23" t="s">
        <v>15</v>
      </c>
      <c r="D20" s="9">
        <f>SUM(D7:D19)</f>
        <v>294970545.49000001</v>
      </c>
      <c r="E20" s="9"/>
      <c r="F20" s="9">
        <f>SUM(F6:F19)</f>
        <v>294970545.49000001</v>
      </c>
      <c r="G20" s="9">
        <f>SUM(G6:G19)</f>
        <v>294970545.49000001</v>
      </c>
      <c r="H20" s="9">
        <f>SUM(H6:H19)</f>
        <v>294970545.49000001</v>
      </c>
      <c r="I20" s="24"/>
    </row>
    <row r="21" spans="2:12" x14ac:dyDescent="0.25">
      <c r="B21" s="76" t="str">
        <f>Summary!B12</f>
        <v>REMARKS &amp; NOTES:-</v>
      </c>
      <c r="C21" s="77"/>
      <c r="D21" s="77"/>
      <c r="E21" s="77"/>
      <c r="F21" s="77"/>
      <c r="G21" s="77"/>
      <c r="H21" s="77"/>
      <c r="I21" s="78"/>
    </row>
    <row r="22" spans="2:12" ht="144.75" customHeight="1" x14ac:dyDescent="0.25">
      <c r="B22" s="79" t="s">
        <v>44</v>
      </c>
      <c r="C22" s="79"/>
      <c r="D22" s="79"/>
      <c r="E22" s="79"/>
      <c r="F22" s="79"/>
      <c r="G22" s="79"/>
      <c r="H22" s="79"/>
      <c r="I22" s="79"/>
    </row>
  </sheetData>
  <mergeCells count="6">
    <mergeCell ref="B2:I2"/>
    <mergeCell ref="B3:I3"/>
    <mergeCell ref="B5:I5"/>
    <mergeCell ref="B21:I21"/>
    <mergeCell ref="B22:I22"/>
    <mergeCell ref="I7:I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0"/>
  <sheetViews>
    <sheetView showGridLines="0" topLeftCell="A52" workbookViewId="0">
      <selection activeCell="B2" sqref="B2:H60"/>
    </sheetView>
  </sheetViews>
  <sheetFormatPr defaultRowHeight="15" x14ac:dyDescent="0.25"/>
  <cols>
    <col min="1" max="1" width="3.85546875" style="1" customWidth="1"/>
    <col min="2" max="2" width="6.7109375" style="1" bestFit="1" customWidth="1"/>
    <col min="3" max="3" width="49.28515625" style="1" bestFit="1" customWidth="1"/>
    <col min="4" max="4" width="18.42578125" style="1" customWidth="1"/>
    <col min="5" max="7" width="15.28515625" style="1" bestFit="1" customWidth="1"/>
    <col min="8" max="8" width="47.140625" style="1" customWidth="1"/>
    <col min="9" max="16384" width="9.140625" style="1"/>
  </cols>
  <sheetData>
    <row r="2" spans="2:11" x14ac:dyDescent="0.25">
      <c r="B2" s="67" t="s">
        <v>45</v>
      </c>
      <c r="C2" s="68"/>
      <c r="D2" s="68"/>
      <c r="E2" s="68"/>
      <c r="F2" s="68"/>
      <c r="G2" s="68"/>
      <c r="H2" s="69"/>
    </row>
    <row r="3" spans="2:11" x14ac:dyDescent="0.25">
      <c r="B3" s="70" t="str">
        <f>Summary!B3</f>
        <v>Details as on 16th December 2021</v>
      </c>
      <c r="C3" s="71"/>
      <c r="D3" s="71"/>
      <c r="E3" s="71"/>
      <c r="F3" s="71"/>
      <c r="G3" s="71"/>
      <c r="H3" s="72"/>
    </row>
    <row r="4" spans="2:11" ht="85.5" customHeight="1" x14ac:dyDescent="0.25">
      <c r="B4" s="2" t="s">
        <v>22</v>
      </c>
      <c r="C4" s="2" t="s">
        <v>23</v>
      </c>
      <c r="D4" s="4" t="s">
        <v>101</v>
      </c>
      <c r="E4" s="4" t="s">
        <v>24</v>
      </c>
      <c r="F4" s="4" t="s">
        <v>4</v>
      </c>
      <c r="G4" s="4" t="s">
        <v>5</v>
      </c>
      <c r="H4" s="4" t="s">
        <v>25</v>
      </c>
    </row>
    <row r="5" spans="2:11" x14ac:dyDescent="0.25">
      <c r="B5" s="73" t="str">
        <f>Summary!B5</f>
        <v>Figures in INR</v>
      </c>
      <c r="C5" s="74"/>
      <c r="D5" s="74"/>
      <c r="E5" s="74"/>
      <c r="F5" s="74"/>
      <c r="G5" s="74"/>
      <c r="H5" s="75"/>
    </row>
    <row r="6" spans="2:11" x14ac:dyDescent="0.25">
      <c r="B6" s="14" t="s">
        <v>28</v>
      </c>
      <c r="C6" s="15" t="s">
        <v>47</v>
      </c>
      <c r="D6" s="16"/>
      <c r="E6" s="18"/>
      <c r="F6" s="19"/>
      <c r="G6" s="19"/>
      <c r="H6" s="20"/>
    </row>
    <row r="7" spans="2:11" ht="40.5" customHeight="1" x14ac:dyDescent="0.25">
      <c r="B7" s="21">
        <v>1</v>
      </c>
      <c r="C7" s="51" t="s">
        <v>48</v>
      </c>
      <c r="D7" s="50">
        <v>435721</v>
      </c>
      <c r="E7" s="26">
        <f t="shared" ref="E7:E17" si="0">I7*$D7</f>
        <v>435721</v>
      </c>
      <c r="F7" s="18">
        <f t="shared" ref="F7:G17" si="1">J7*$D7</f>
        <v>217860.5</v>
      </c>
      <c r="G7" s="18">
        <f t="shared" si="1"/>
        <v>130716.29999999999</v>
      </c>
      <c r="H7" s="83" t="s">
        <v>119</v>
      </c>
      <c r="I7" s="12">
        <v>1</v>
      </c>
      <c r="J7" s="12">
        <v>0.5</v>
      </c>
      <c r="K7" s="12">
        <v>0.3</v>
      </c>
    </row>
    <row r="8" spans="2:11" ht="22.5" customHeight="1" x14ac:dyDescent="0.25">
      <c r="B8" s="21">
        <f t="shared" ref="B8:B57" si="2">B7+1</f>
        <v>2</v>
      </c>
      <c r="C8" s="51" t="s">
        <v>49</v>
      </c>
      <c r="D8" s="50">
        <v>3428400</v>
      </c>
      <c r="E8" s="26">
        <f t="shared" si="0"/>
        <v>3428400</v>
      </c>
      <c r="F8" s="18">
        <f t="shared" si="1"/>
        <v>1714200</v>
      </c>
      <c r="G8" s="18">
        <f t="shared" si="1"/>
        <v>1028520</v>
      </c>
      <c r="H8" s="84"/>
      <c r="I8" s="12">
        <v>1</v>
      </c>
      <c r="J8" s="12">
        <v>0.5</v>
      </c>
      <c r="K8" s="12">
        <v>0.3</v>
      </c>
    </row>
    <row r="9" spans="2:11" ht="19.5" customHeight="1" x14ac:dyDescent="0.25">
      <c r="B9" s="21">
        <f t="shared" si="2"/>
        <v>3</v>
      </c>
      <c r="C9" s="51" t="s">
        <v>50</v>
      </c>
      <c r="D9" s="50">
        <v>775627</v>
      </c>
      <c r="E9" s="26">
        <f t="shared" si="0"/>
        <v>775627</v>
      </c>
      <c r="F9" s="18">
        <f t="shared" si="1"/>
        <v>387813.5</v>
      </c>
      <c r="G9" s="18">
        <f t="shared" si="1"/>
        <v>232688.1</v>
      </c>
      <c r="H9" s="84"/>
      <c r="I9" s="12">
        <v>1</v>
      </c>
      <c r="J9" s="12">
        <v>0.5</v>
      </c>
      <c r="K9" s="12">
        <v>0.3</v>
      </c>
    </row>
    <row r="10" spans="2:11" ht="21.75" customHeight="1" x14ac:dyDescent="0.25">
      <c r="B10" s="21">
        <f t="shared" si="2"/>
        <v>4</v>
      </c>
      <c r="C10" s="51" t="s">
        <v>51</v>
      </c>
      <c r="D10" s="50">
        <v>116397</v>
      </c>
      <c r="E10" s="26">
        <f t="shared" si="0"/>
        <v>116397</v>
      </c>
      <c r="F10" s="18">
        <f t="shared" si="1"/>
        <v>58198.5</v>
      </c>
      <c r="G10" s="18">
        <f t="shared" si="1"/>
        <v>34919.1</v>
      </c>
      <c r="H10" s="84"/>
      <c r="I10" s="12">
        <v>1</v>
      </c>
      <c r="J10" s="12">
        <v>0.5</v>
      </c>
      <c r="K10" s="12">
        <v>0.3</v>
      </c>
    </row>
    <row r="11" spans="2:11" ht="21" customHeight="1" x14ac:dyDescent="0.25">
      <c r="B11" s="21">
        <f t="shared" si="2"/>
        <v>5</v>
      </c>
      <c r="C11" s="51" t="s">
        <v>52</v>
      </c>
      <c r="D11" s="50">
        <v>67770</v>
      </c>
      <c r="E11" s="26">
        <f t="shared" si="0"/>
        <v>67770</v>
      </c>
      <c r="F11" s="18">
        <f t="shared" si="1"/>
        <v>33885</v>
      </c>
      <c r="G11" s="18">
        <f t="shared" si="1"/>
        <v>20331</v>
      </c>
      <c r="H11" s="84"/>
      <c r="I11" s="12">
        <v>1</v>
      </c>
      <c r="J11" s="12">
        <v>0.5</v>
      </c>
      <c r="K11" s="12">
        <v>0.3</v>
      </c>
    </row>
    <row r="12" spans="2:11" ht="18.75" customHeight="1" x14ac:dyDescent="0.25">
      <c r="B12" s="21">
        <f t="shared" si="2"/>
        <v>6</v>
      </c>
      <c r="C12" s="51" t="s">
        <v>53</v>
      </c>
      <c r="D12" s="50">
        <v>399854</v>
      </c>
      <c r="E12" s="26">
        <f t="shared" si="0"/>
        <v>399854</v>
      </c>
      <c r="F12" s="18">
        <f t="shared" si="1"/>
        <v>199927</v>
      </c>
      <c r="G12" s="18">
        <f t="shared" si="1"/>
        <v>119956.2</v>
      </c>
      <c r="H12" s="84"/>
      <c r="I12" s="12">
        <v>1</v>
      </c>
      <c r="J12" s="12">
        <v>0.5</v>
      </c>
      <c r="K12" s="12">
        <v>0.3</v>
      </c>
    </row>
    <row r="13" spans="2:11" x14ac:dyDescent="0.25">
      <c r="B13" s="21">
        <f t="shared" si="2"/>
        <v>7</v>
      </c>
      <c r="C13" s="51" t="s">
        <v>135</v>
      </c>
      <c r="D13" s="50">
        <v>1944284</v>
      </c>
      <c r="E13" s="26">
        <f t="shared" si="0"/>
        <v>1944284</v>
      </c>
      <c r="F13" s="18">
        <f t="shared" si="1"/>
        <v>972142</v>
      </c>
      <c r="G13" s="18">
        <f t="shared" si="1"/>
        <v>583285.19999999995</v>
      </c>
      <c r="H13" s="84"/>
      <c r="I13" s="12">
        <v>1</v>
      </c>
      <c r="J13" s="12">
        <v>0.5</v>
      </c>
      <c r="K13" s="12">
        <v>0.3</v>
      </c>
    </row>
    <row r="14" spans="2:11" x14ac:dyDescent="0.25">
      <c r="B14" s="21">
        <f t="shared" si="2"/>
        <v>8</v>
      </c>
      <c r="C14" s="51" t="s">
        <v>54</v>
      </c>
      <c r="D14" s="50">
        <v>328367.5</v>
      </c>
      <c r="E14" s="26">
        <f t="shared" si="0"/>
        <v>328367.5</v>
      </c>
      <c r="F14" s="18">
        <f t="shared" si="1"/>
        <v>164183.75</v>
      </c>
      <c r="G14" s="18">
        <f t="shared" si="1"/>
        <v>98510.25</v>
      </c>
      <c r="H14" s="84"/>
      <c r="I14" s="12">
        <v>1</v>
      </c>
      <c r="J14" s="12">
        <v>0.5</v>
      </c>
      <c r="K14" s="12">
        <v>0.3</v>
      </c>
    </row>
    <row r="15" spans="2:11" ht="45" customHeight="1" x14ac:dyDescent="0.25">
      <c r="B15" s="21">
        <f t="shared" si="2"/>
        <v>9</v>
      </c>
      <c r="C15" s="51" t="s">
        <v>54</v>
      </c>
      <c r="D15" s="50">
        <v>307610.8</v>
      </c>
      <c r="E15" s="26">
        <f t="shared" si="0"/>
        <v>307610.8</v>
      </c>
      <c r="F15" s="18">
        <f t="shared" si="1"/>
        <v>153805.4</v>
      </c>
      <c r="G15" s="18">
        <f t="shared" si="1"/>
        <v>92283.239999999991</v>
      </c>
      <c r="H15" s="84"/>
      <c r="I15" s="12">
        <v>1</v>
      </c>
      <c r="J15" s="12">
        <v>0.5</v>
      </c>
      <c r="K15" s="12">
        <v>0.3</v>
      </c>
    </row>
    <row r="16" spans="2:11" x14ac:dyDescent="0.25">
      <c r="B16" s="21">
        <f t="shared" si="2"/>
        <v>10</v>
      </c>
      <c r="C16" s="51" t="s">
        <v>55</v>
      </c>
      <c r="D16" s="50">
        <v>6304073.0599999996</v>
      </c>
      <c r="E16" s="26">
        <f t="shared" si="0"/>
        <v>6304073.0599999996</v>
      </c>
      <c r="F16" s="18">
        <f t="shared" si="1"/>
        <v>3152036.53</v>
      </c>
      <c r="G16" s="18">
        <f t="shared" si="1"/>
        <v>1891221.9179999998</v>
      </c>
      <c r="H16" s="84"/>
      <c r="I16" s="12">
        <v>1</v>
      </c>
      <c r="J16" s="12">
        <v>0.5</v>
      </c>
      <c r="K16" s="12">
        <v>0.3</v>
      </c>
    </row>
    <row r="17" spans="2:11" x14ac:dyDescent="0.25">
      <c r="B17" s="21">
        <f t="shared" si="2"/>
        <v>11</v>
      </c>
      <c r="C17" s="51" t="s">
        <v>56</v>
      </c>
      <c r="D17" s="50">
        <v>2376256.7999999998</v>
      </c>
      <c r="E17" s="26">
        <f t="shared" si="0"/>
        <v>2376256.7999999998</v>
      </c>
      <c r="F17" s="18">
        <f t="shared" si="1"/>
        <v>1188128.3999999999</v>
      </c>
      <c r="G17" s="18">
        <f t="shared" si="1"/>
        <v>712877.03999999992</v>
      </c>
      <c r="H17" s="84"/>
      <c r="I17" s="12">
        <v>1</v>
      </c>
      <c r="J17" s="12">
        <v>0.5</v>
      </c>
      <c r="K17" s="12">
        <v>0.3</v>
      </c>
    </row>
    <row r="18" spans="2:11" x14ac:dyDescent="0.25">
      <c r="B18" s="21">
        <f t="shared" si="2"/>
        <v>12</v>
      </c>
      <c r="C18" s="51" t="s">
        <v>57</v>
      </c>
      <c r="D18" s="50">
        <v>33342.19</v>
      </c>
      <c r="E18" s="26">
        <f t="shared" ref="E18:E57" si="3">I18*$D18</f>
        <v>33342.19</v>
      </c>
      <c r="F18" s="18">
        <f t="shared" ref="F18:F57" si="4">J18*$D18</f>
        <v>16671.095000000001</v>
      </c>
      <c r="G18" s="18">
        <f t="shared" ref="G18:G56" si="5">K18*$D18</f>
        <v>10002.657000000001</v>
      </c>
      <c r="H18" s="84"/>
      <c r="I18" s="12">
        <v>1</v>
      </c>
      <c r="J18" s="12">
        <v>0.5</v>
      </c>
      <c r="K18" s="12">
        <v>0.3</v>
      </c>
    </row>
    <row r="19" spans="2:11" ht="30" customHeight="1" x14ac:dyDescent="0.25">
      <c r="B19" s="21">
        <f t="shared" si="2"/>
        <v>13</v>
      </c>
      <c r="C19" s="51" t="s">
        <v>58</v>
      </c>
      <c r="D19" s="50">
        <v>30738.23</v>
      </c>
      <c r="E19" s="26">
        <f t="shared" si="3"/>
        <v>30738.23</v>
      </c>
      <c r="F19" s="18">
        <f t="shared" si="4"/>
        <v>15369.115</v>
      </c>
      <c r="G19" s="18">
        <f t="shared" si="5"/>
        <v>9221.4689999999991</v>
      </c>
      <c r="H19" s="84"/>
      <c r="I19" s="12">
        <v>1</v>
      </c>
      <c r="J19" s="12">
        <v>0.5</v>
      </c>
      <c r="K19" s="12">
        <v>0.3</v>
      </c>
    </row>
    <row r="20" spans="2:11" x14ac:dyDescent="0.25">
      <c r="B20" s="21">
        <f t="shared" si="2"/>
        <v>14</v>
      </c>
      <c r="C20" s="51" t="s">
        <v>59</v>
      </c>
      <c r="D20" s="50">
        <v>275113.15999999997</v>
      </c>
      <c r="E20" s="26">
        <f t="shared" si="3"/>
        <v>275113.15999999997</v>
      </c>
      <c r="F20" s="18">
        <f t="shared" si="4"/>
        <v>137556.57999999999</v>
      </c>
      <c r="G20" s="18">
        <f t="shared" si="5"/>
        <v>82533.947999999989</v>
      </c>
      <c r="H20" s="84"/>
      <c r="I20" s="12">
        <v>1</v>
      </c>
      <c r="J20" s="12">
        <v>0.5</v>
      </c>
      <c r="K20" s="12">
        <v>0.3</v>
      </c>
    </row>
    <row r="21" spans="2:11" x14ac:dyDescent="0.25">
      <c r="B21" s="21">
        <f t="shared" si="2"/>
        <v>15</v>
      </c>
      <c r="C21" s="51" t="s">
        <v>60</v>
      </c>
      <c r="D21" s="50">
        <v>716708.33</v>
      </c>
      <c r="E21" s="26">
        <f t="shared" si="3"/>
        <v>716708.33</v>
      </c>
      <c r="F21" s="18">
        <f t="shared" si="4"/>
        <v>358354.16499999998</v>
      </c>
      <c r="G21" s="18">
        <f t="shared" si="5"/>
        <v>215012.49899999998</v>
      </c>
      <c r="H21" s="84"/>
      <c r="I21" s="12">
        <v>1</v>
      </c>
      <c r="J21" s="12">
        <v>0.5</v>
      </c>
      <c r="K21" s="12">
        <v>0.3</v>
      </c>
    </row>
    <row r="22" spans="2:11" x14ac:dyDescent="0.25">
      <c r="B22" s="21">
        <f t="shared" si="2"/>
        <v>16</v>
      </c>
      <c r="C22" s="51" t="s">
        <v>60</v>
      </c>
      <c r="D22" s="50">
        <v>376893.02</v>
      </c>
      <c r="E22" s="26">
        <f t="shared" si="3"/>
        <v>376893.02</v>
      </c>
      <c r="F22" s="18">
        <f t="shared" si="4"/>
        <v>188446.51</v>
      </c>
      <c r="G22" s="18">
        <f t="shared" si="5"/>
        <v>113067.906</v>
      </c>
      <c r="H22" s="84"/>
      <c r="I22" s="12">
        <v>1</v>
      </c>
      <c r="J22" s="12">
        <v>0.5</v>
      </c>
      <c r="K22" s="12">
        <v>0.3</v>
      </c>
    </row>
    <row r="23" spans="2:11" ht="30" customHeight="1" x14ac:dyDescent="0.25">
      <c r="B23" s="21">
        <f t="shared" si="2"/>
        <v>17</v>
      </c>
      <c r="C23" s="51" t="s">
        <v>61</v>
      </c>
      <c r="D23" s="50">
        <v>457189.22</v>
      </c>
      <c r="E23" s="26">
        <f t="shared" si="3"/>
        <v>457189.22</v>
      </c>
      <c r="F23" s="18">
        <f t="shared" si="4"/>
        <v>228594.61</v>
      </c>
      <c r="G23" s="18">
        <f t="shared" si="5"/>
        <v>137156.76599999997</v>
      </c>
      <c r="H23" s="84"/>
      <c r="I23" s="12">
        <v>1</v>
      </c>
      <c r="J23" s="12">
        <v>0.5</v>
      </c>
      <c r="K23" s="12">
        <v>0.3</v>
      </c>
    </row>
    <row r="24" spans="2:11" x14ac:dyDescent="0.25">
      <c r="B24" s="21">
        <f t="shared" si="2"/>
        <v>18</v>
      </c>
      <c r="C24" s="51" t="s">
        <v>61</v>
      </c>
      <c r="D24" s="50">
        <v>17297.36</v>
      </c>
      <c r="E24" s="26">
        <f t="shared" si="3"/>
        <v>17297.36</v>
      </c>
      <c r="F24" s="18">
        <f t="shared" si="4"/>
        <v>8648.68</v>
      </c>
      <c r="G24" s="18">
        <f t="shared" si="5"/>
        <v>5189.2079999999996</v>
      </c>
      <c r="H24" s="84"/>
      <c r="I24" s="12">
        <v>1</v>
      </c>
      <c r="J24" s="12">
        <v>0.5</v>
      </c>
      <c r="K24" s="12">
        <v>0.3</v>
      </c>
    </row>
    <row r="25" spans="2:11" x14ac:dyDescent="0.25">
      <c r="B25" s="21">
        <f t="shared" si="2"/>
        <v>19</v>
      </c>
      <c r="C25" s="51" t="s">
        <v>62</v>
      </c>
      <c r="D25" s="50">
        <v>115667.58</v>
      </c>
      <c r="E25" s="26">
        <f t="shared" si="3"/>
        <v>115667.58</v>
      </c>
      <c r="F25" s="18">
        <f t="shared" si="4"/>
        <v>57833.79</v>
      </c>
      <c r="G25" s="18">
        <f t="shared" si="5"/>
        <v>34700.273999999998</v>
      </c>
      <c r="H25" s="84"/>
      <c r="I25" s="12">
        <v>1</v>
      </c>
      <c r="J25" s="12">
        <v>0.5</v>
      </c>
      <c r="K25" s="12">
        <v>0.3</v>
      </c>
    </row>
    <row r="26" spans="2:11" x14ac:dyDescent="0.25">
      <c r="B26" s="21">
        <f t="shared" si="2"/>
        <v>20</v>
      </c>
      <c r="C26" s="51" t="s">
        <v>63</v>
      </c>
      <c r="D26" s="50">
        <v>2361964.86</v>
      </c>
      <c r="E26" s="26">
        <f t="shared" si="3"/>
        <v>2361964.86</v>
      </c>
      <c r="F26" s="18">
        <f t="shared" si="4"/>
        <v>1180982.43</v>
      </c>
      <c r="G26" s="18">
        <f t="shared" si="5"/>
        <v>708589.45799999998</v>
      </c>
      <c r="H26" s="84"/>
      <c r="I26" s="12">
        <v>1</v>
      </c>
      <c r="J26" s="12">
        <v>0.5</v>
      </c>
      <c r="K26" s="12">
        <v>0.3</v>
      </c>
    </row>
    <row r="27" spans="2:11" x14ac:dyDescent="0.25">
      <c r="B27" s="21">
        <f t="shared" si="2"/>
        <v>21</v>
      </c>
      <c r="C27" s="51" t="s">
        <v>64</v>
      </c>
      <c r="D27" s="50">
        <v>566074.22</v>
      </c>
      <c r="E27" s="26">
        <f t="shared" si="3"/>
        <v>566074.22</v>
      </c>
      <c r="F27" s="18">
        <f t="shared" si="4"/>
        <v>283037.11</v>
      </c>
      <c r="G27" s="18">
        <f t="shared" si="5"/>
        <v>169822.26599999997</v>
      </c>
      <c r="H27" s="84"/>
      <c r="I27" s="12">
        <v>1</v>
      </c>
      <c r="J27" s="12">
        <v>0.5</v>
      </c>
      <c r="K27" s="12">
        <v>0.3</v>
      </c>
    </row>
    <row r="28" spans="2:11" x14ac:dyDescent="0.25">
      <c r="B28" s="21">
        <f t="shared" si="2"/>
        <v>22</v>
      </c>
      <c r="C28" s="51" t="s">
        <v>65</v>
      </c>
      <c r="D28" s="50">
        <v>3929617.7</v>
      </c>
      <c r="E28" s="26">
        <f t="shared" si="3"/>
        <v>3929617.7</v>
      </c>
      <c r="F28" s="18">
        <f t="shared" si="4"/>
        <v>1964808.85</v>
      </c>
      <c r="G28" s="18">
        <f t="shared" si="5"/>
        <v>1178885.31</v>
      </c>
      <c r="H28" s="84"/>
      <c r="I28" s="12">
        <v>1</v>
      </c>
      <c r="J28" s="12">
        <v>0.5</v>
      </c>
      <c r="K28" s="12">
        <v>0.3</v>
      </c>
    </row>
    <row r="29" spans="2:11" x14ac:dyDescent="0.25">
      <c r="B29" s="21">
        <f t="shared" si="2"/>
        <v>23</v>
      </c>
      <c r="C29" s="51" t="s">
        <v>66</v>
      </c>
      <c r="D29" s="50">
        <v>14363</v>
      </c>
      <c r="E29" s="26">
        <f t="shared" si="3"/>
        <v>14363</v>
      </c>
      <c r="F29" s="18">
        <f t="shared" si="4"/>
        <v>7181.5</v>
      </c>
      <c r="G29" s="18">
        <f t="shared" si="5"/>
        <v>4308.8999999999996</v>
      </c>
      <c r="H29" s="84"/>
      <c r="I29" s="12">
        <v>1</v>
      </c>
      <c r="J29" s="12">
        <v>0.5</v>
      </c>
      <c r="K29" s="12">
        <v>0.3</v>
      </c>
    </row>
    <row r="30" spans="2:11" x14ac:dyDescent="0.25">
      <c r="B30" s="21">
        <f t="shared" si="2"/>
        <v>24</v>
      </c>
      <c r="C30" s="51" t="s">
        <v>67</v>
      </c>
      <c r="D30" s="50">
        <v>1129205.6599999997</v>
      </c>
      <c r="E30" s="26">
        <f t="shared" si="3"/>
        <v>1129205.6599999997</v>
      </c>
      <c r="F30" s="18">
        <f t="shared" si="4"/>
        <v>564602.82999999984</v>
      </c>
      <c r="G30" s="18">
        <f t="shared" si="5"/>
        <v>338761.69799999992</v>
      </c>
      <c r="H30" s="84"/>
      <c r="I30" s="12">
        <v>1</v>
      </c>
      <c r="J30" s="12">
        <v>0.5</v>
      </c>
      <c r="K30" s="12">
        <v>0.3</v>
      </c>
    </row>
    <row r="31" spans="2:11" x14ac:dyDescent="0.25">
      <c r="B31" s="21">
        <f t="shared" si="2"/>
        <v>25</v>
      </c>
      <c r="C31" s="51" t="s">
        <v>68</v>
      </c>
      <c r="D31" s="50">
        <v>23237</v>
      </c>
      <c r="E31" s="26">
        <f t="shared" si="3"/>
        <v>23237</v>
      </c>
      <c r="F31" s="18">
        <f t="shared" si="4"/>
        <v>11618.5</v>
      </c>
      <c r="G31" s="18">
        <f t="shared" si="5"/>
        <v>6971.0999999999995</v>
      </c>
      <c r="H31" s="84"/>
      <c r="I31" s="12">
        <v>1</v>
      </c>
      <c r="J31" s="12">
        <v>0.5</v>
      </c>
      <c r="K31" s="12">
        <v>0.3</v>
      </c>
    </row>
    <row r="32" spans="2:11" x14ac:dyDescent="0.25">
      <c r="B32" s="21">
        <f t="shared" si="2"/>
        <v>26</v>
      </c>
      <c r="C32" s="51" t="s">
        <v>69</v>
      </c>
      <c r="D32" s="50">
        <v>3371031.66</v>
      </c>
      <c r="E32" s="26">
        <f t="shared" si="3"/>
        <v>3371031.66</v>
      </c>
      <c r="F32" s="18">
        <f t="shared" si="4"/>
        <v>1685515.83</v>
      </c>
      <c r="G32" s="18">
        <f t="shared" si="5"/>
        <v>1011309.498</v>
      </c>
      <c r="H32" s="84"/>
      <c r="I32" s="12">
        <v>1</v>
      </c>
      <c r="J32" s="12">
        <v>0.5</v>
      </c>
      <c r="K32" s="12">
        <v>0.3</v>
      </c>
    </row>
    <row r="33" spans="2:11" x14ac:dyDescent="0.25">
      <c r="B33" s="21">
        <f t="shared" si="2"/>
        <v>27</v>
      </c>
      <c r="C33" s="51" t="s">
        <v>70</v>
      </c>
      <c r="D33" s="50">
        <v>21010402</v>
      </c>
      <c r="E33" s="26">
        <f t="shared" si="3"/>
        <v>21010402</v>
      </c>
      <c r="F33" s="18">
        <f t="shared" si="4"/>
        <v>10505201</v>
      </c>
      <c r="G33" s="18">
        <f t="shared" si="5"/>
        <v>6303120.5999999996</v>
      </c>
      <c r="H33" s="84"/>
      <c r="I33" s="12">
        <v>1</v>
      </c>
      <c r="J33" s="12">
        <v>0.5</v>
      </c>
      <c r="K33" s="12">
        <v>0.3</v>
      </c>
    </row>
    <row r="34" spans="2:11" x14ac:dyDescent="0.25">
      <c r="B34" s="21">
        <f t="shared" si="2"/>
        <v>28</v>
      </c>
      <c r="C34" s="51" t="s">
        <v>71</v>
      </c>
      <c r="D34" s="50">
        <v>53552</v>
      </c>
      <c r="E34" s="26">
        <f t="shared" si="3"/>
        <v>53552</v>
      </c>
      <c r="F34" s="18">
        <f t="shared" si="4"/>
        <v>26776</v>
      </c>
      <c r="G34" s="18">
        <f t="shared" si="5"/>
        <v>16065.599999999999</v>
      </c>
      <c r="H34" s="84"/>
      <c r="I34" s="12">
        <v>1</v>
      </c>
      <c r="J34" s="12">
        <v>0.5</v>
      </c>
      <c r="K34" s="12">
        <v>0.3</v>
      </c>
    </row>
    <row r="35" spans="2:11" x14ac:dyDescent="0.25">
      <c r="B35" s="21">
        <f t="shared" si="2"/>
        <v>29</v>
      </c>
      <c r="C35" s="51" t="s">
        <v>72</v>
      </c>
      <c r="D35" s="50">
        <v>59855</v>
      </c>
      <c r="E35" s="26">
        <f t="shared" si="3"/>
        <v>59855</v>
      </c>
      <c r="F35" s="18">
        <f t="shared" si="4"/>
        <v>29927.5</v>
      </c>
      <c r="G35" s="18">
        <f t="shared" si="5"/>
        <v>17956.5</v>
      </c>
      <c r="H35" s="84"/>
      <c r="I35" s="12">
        <v>1</v>
      </c>
      <c r="J35" s="12">
        <v>0.5</v>
      </c>
      <c r="K35" s="12">
        <v>0.3</v>
      </c>
    </row>
    <row r="36" spans="2:11" x14ac:dyDescent="0.25">
      <c r="B36" s="21">
        <f t="shared" si="2"/>
        <v>30</v>
      </c>
      <c r="C36" s="51" t="s">
        <v>73</v>
      </c>
      <c r="D36" s="50">
        <v>338925</v>
      </c>
      <c r="E36" s="26">
        <f t="shared" si="3"/>
        <v>338925</v>
      </c>
      <c r="F36" s="18">
        <f t="shared" si="4"/>
        <v>169462.5</v>
      </c>
      <c r="G36" s="18">
        <f t="shared" si="5"/>
        <v>101677.5</v>
      </c>
      <c r="H36" s="84"/>
      <c r="I36" s="12">
        <v>1</v>
      </c>
      <c r="J36" s="12">
        <v>0.5</v>
      </c>
      <c r="K36" s="12">
        <v>0.3</v>
      </c>
    </row>
    <row r="37" spans="2:11" x14ac:dyDescent="0.25">
      <c r="B37" s="21">
        <f t="shared" si="2"/>
        <v>31</v>
      </c>
      <c r="C37" s="51" t="s">
        <v>74</v>
      </c>
      <c r="D37" s="50">
        <v>103123</v>
      </c>
      <c r="E37" s="26">
        <f t="shared" si="3"/>
        <v>103123</v>
      </c>
      <c r="F37" s="18">
        <f t="shared" si="4"/>
        <v>51561.5</v>
      </c>
      <c r="G37" s="18">
        <f t="shared" si="5"/>
        <v>30936.899999999998</v>
      </c>
      <c r="H37" s="84"/>
      <c r="I37" s="12">
        <v>1</v>
      </c>
      <c r="J37" s="12">
        <v>0.5</v>
      </c>
      <c r="K37" s="12">
        <v>0.3</v>
      </c>
    </row>
    <row r="38" spans="2:11" x14ac:dyDescent="0.25">
      <c r="B38" s="21">
        <f t="shared" si="2"/>
        <v>32</v>
      </c>
      <c r="C38" s="51" t="s">
        <v>75</v>
      </c>
      <c r="D38" s="50">
        <v>16286.06</v>
      </c>
      <c r="E38" s="26">
        <f t="shared" si="3"/>
        <v>16286.06</v>
      </c>
      <c r="F38" s="18">
        <f t="shared" si="4"/>
        <v>8143.03</v>
      </c>
      <c r="G38" s="18">
        <f t="shared" si="5"/>
        <v>4885.8179999999993</v>
      </c>
      <c r="H38" s="84"/>
      <c r="I38" s="12">
        <v>1</v>
      </c>
      <c r="J38" s="12">
        <v>0.5</v>
      </c>
      <c r="K38" s="12">
        <v>0.3</v>
      </c>
    </row>
    <row r="39" spans="2:11" x14ac:dyDescent="0.25">
      <c r="B39" s="21">
        <f t="shared" si="2"/>
        <v>33</v>
      </c>
      <c r="C39" s="51" t="s">
        <v>76</v>
      </c>
      <c r="D39" s="50">
        <v>6100945.7400000002</v>
      </c>
      <c r="E39" s="26">
        <f t="shared" si="3"/>
        <v>6100945.7400000002</v>
      </c>
      <c r="F39" s="18">
        <f t="shared" si="4"/>
        <v>3050472.87</v>
      </c>
      <c r="G39" s="18">
        <f t="shared" si="5"/>
        <v>1830283.7220000001</v>
      </c>
      <c r="H39" s="84"/>
      <c r="I39" s="12">
        <v>1</v>
      </c>
      <c r="J39" s="12">
        <v>0.5</v>
      </c>
      <c r="K39" s="12">
        <v>0.3</v>
      </c>
    </row>
    <row r="40" spans="2:11" x14ac:dyDescent="0.25">
      <c r="B40" s="21">
        <f t="shared" si="2"/>
        <v>34</v>
      </c>
      <c r="C40" s="51" t="s">
        <v>77</v>
      </c>
      <c r="D40" s="50">
        <v>5615590.6399999997</v>
      </c>
      <c r="E40" s="26">
        <f t="shared" si="3"/>
        <v>5615590.6399999997</v>
      </c>
      <c r="F40" s="18">
        <f t="shared" si="4"/>
        <v>2807795.32</v>
      </c>
      <c r="G40" s="18">
        <f t="shared" si="5"/>
        <v>1684677.1919999998</v>
      </c>
      <c r="H40" s="84"/>
      <c r="I40" s="12">
        <v>1</v>
      </c>
      <c r="J40" s="12">
        <v>0.5</v>
      </c>
      <c r="K40" s="12">
        <v>0.3</v>
      </c>
    </row>
    <row r="41" spans="2:11" x14ac:dyDescent="0.25">
      <c r="B41" s="21">
        <f t="shared" si="2"/>
        <v>35</v>
      </c>
      <c r="C41" s="51" t="s">
        <v>78</v>
      </c>
      <c r="D41" s="50">
        <v>626495.76</v>
      </c>
      <c r="E41" s="26">
        <f t="shared" si="3"/>
        <v>626495.76</v>
      </c>
      <c r="F41" s="18">
        <f t="shared" si="4"/>
        <v>313247.88</v>
      </c>
      <c r="G41" s="18">
        <f t="shared" si="5"/>
        <v>187948.728</v>
      </c>
      <c r="H41" s="84"/>
      <c r="I41" s="12">
        <v>1</v>
      </c>
      <c r="J41" s="12">
        <v>0.5</v>
      </c>
      <c r="K41" s="12">
        <v>0.3</v>
      </c>
    </row>
    <row r="42" spans="2:11" x14ac:dyDescent="0.25">
      <c r="B42" s="21">
        <f t="shared" si="2"/>
        <v>36</v>
      </c>
      <c r="C42" s="51" t="s">
        <v>79</v>
      </c>
      <c r="D42" s="50">
        <v>179027.46</v>
      </c>
      <c r="E42" s="26">
        <f t="shared" si="3"/>
        <v>179027.46</v>
      </c>
      <c r="F42" s="18">
        <f t="shared" si="4"/>
        <v>89513.73</v>
      </c>
      <c r="G42" s="18">
        <f t="shared" si="5"/>
        <v>53708.237999999998</v>
      </c>
      <c r="H42" s="84"/>
      <c r="I42" s="12">
        <v>1</v>
      </c>
      <c r="J42" s="12">
        <v>0.5</v>
      </c>
      <c r="K42" s="12">
        <v>0.3</v>
      </c>
    </row>
    <row r="43" spans="2:11" ht="30" customHeight="1" x14ac:dyDescent="0.25">
      <c r="B43" s="21">
        <f t="shared" si="2"/>
        <v>37</v>
      </c>
      <c r="C43" s="51" t="s">
        <v>79</v>
      </c>
      <c r="D43" s="50">
        <v>20711.32</v>
      </c>
      <c r="E43" s="26">
        <f t="shared" si="3"/>
        <v>20711.32</v>
      </c>
      <c r="F43" s="18">
        <f t="shared" si="4"/>
        <v>10355.66</v>
      </c>
      <c r="G43" s="18">
        <f t="shared" si="5"/>
        <v>6213.3959999999997</v>
      </c>
      <c r="H43" s="84"/>
      <c r="I43" s="12">
        <v>1</v>
      </c>
      <c r="J43" s="12">
        <v>0.5</v>
      </c>
      <c r="K43" s="12">
        <v>0.3</v>
      </c>
    </row>
    <row r="44" spans="2:11" x14ac:dyDescent="0.25">
      <c r="B44" s="21">
        <f t="shared" si="2"/>
        <v>38</v>
      </c>
      <c r="C44" s="51" t="s">
        <v>80</v>
      </c>
      <c r="D44" s="50">
        <v>111562</v>
      </c>
      <c r="E44" s="26">
        <f t="shared" si="3"/>
        <v>111562</v>
      </c>
      <c r="F44" s="18">
        <f t="shared" si="4"/>
        <v>55781</v>
      </c>
      <c r="G44" s="18">
        <f t="shared" si="5"/>
        <v>33468.6</v>
      </c>
      <c r="H44" s="84"/>
      <c r="I44" s="12">
        <v>1</v>
      </c>
      <c r="J44" s="12">
        <v>0.5</v>
      </c>
      <c r="K44" s="12">
        <v>0.3</v>
      </c>
    </row>
    <row r="45" spans="2:11" ht="30" customHeight="1" x14ac:dyDescent="0.25">
      <c r="B45" s="21">
        <f t="shared" si="2"/>
        <v>39</v>
      </c>
      <c r="C45" s="51" t="s">
        <v>81</v>
      </c>
      <c r="D45" s="50">
        <v>216146</v>
      </c>
      <c r="E45" s="26">
        <f t="shared" si="3"/>
        <v>216146</v>
      </c>
      <c r="F45" s="18">
        <f t="shared" si="4"/>
        <v>108073</v>
      </c>
      <c r="G45" s="18">
        <f t="shared" si="5"/>
        <v>64843.799999999996</v>
      </c>
      <c r="H45" s="84"/>
      <c r="I45" s="12">
        <v>1</v>
      </c>
      <c r="J45" s="12">
        <v>0.5</v>
      </c>
      <c r="K45" s="12">
        <v>0.3</v>
      </c>
    </row>
    <row r="46" spans="2:11" x14ac:dyDescent="0.25">
      <c r="B46" s="21">
        <f t="shared" si="2"/>
        <v>40</v>
      </c>
      <c r="C46" s="51" t="s">
        <v>136</v>
      </c>
      <c r="D46" s="50">
        <v>2676169</v>
      </c>
      <c r="E46" s="26">
        <f t="shared" si="3"/>
        <v>2676169</v>
      </c>
      <c r="F46" s="18">
        <f t="shared" si="4"/>
        <v>1338084.5</v>
      </c>
      <c r="G46" s="18">
        <f t="shared" si="5"/>
        <v>802850.7</v>
      </c>
      <c r="H46" s="84"/>
      <c r="I46" s="12">
        <v>1</v>
      </c>
      <c r="J46" s="12">
        <v>0.5</v>
      </c>
      <c r="K46" s="12">
        <v>0.3</v>
      </c>
    </row>
    <row r="47" spans="2:11" x14ac:dyDescent="0.25">
      <c r="B47" s="21">
        <f t="shared" si="2"/>
        <v>41</v>
      </c>
      <c r="C47" s="51" t="s">
        <v>82</v>
      </c>
      <c r="D47" s="50">
        <v>251281.07999999996</v>
      </c>
      <c r="E47" s="26">
        <f t="shared" si="3"/>
        <v>251281.07999999996</v>
      </c>
      <c r="F47" s="18">
        <f t="shared" si="4"/>
        <v>125640.53999999998</v>
      </c>
      <c r="G47" s="18">
        <f t="shared" si="5"/>
        <v>75384.323999999979</v>
      </c>
      <c r="H47" s="84"/>
      <c r="I47" s="12">
        <v>1</v>
      </c>
      <c r="J47" s="12">
        <v>0.5</v>
      </c>
      <c r="K47" s="12">
        <v>0.3</v>
      </c>
    </row>
    <row r="48" spans="2:11" x14ac:dyDescent="0.25">
      <c r="B48" s="21">
        <f t="shared" si="2"/>
        <v>42</v>
      </c>
      <c r="C48" s="51" t="s">
        <v>83</v>
      </c>
      <c r="D48" s="50">
        <v>2413814.21</v>
      </c>
      <c r="E48" s="26">
        <f t="shared" si="3"/>
        <v>2413814.21</v>
      </c>
      <c r="F48" s="18">
        <f t="shared" si="4"/>
        <v>1206907.105</v>
      </c>
      <c r="G48" s="18">
        <f t="shared" si="5"/>
        <v>724144.26299999992</v>
      </c>
      <c r="H48" s="84"/>
      <c r="I48" s="12">
        <v>1</v>
      </c>
      <c r="J48" s="12">
        <v>0.5</v>
      </c>
      <c r="K48" s="12">
        <v>0.3</v>
      </c>
    </row>
    <row r="49" spans="2:11" x14ac:dyDescent="0.25">
      <c r="B49" s="21">
        <f t="shared" si="2"/>
        <v>43</v>
      </c>
      <c r="C49" s="51" t="s">
        <v>84</v>
      </c>
      <c r="D49" s="50">
        <v>3344276</v>
      </c>
      <c r="E49" s="26">
        <f t="shared" si="3"/>
        <v>3344276</v>
      </c>
      <c r="F49" s="18">
        <f t="shared" si="4"/>
        <v>1672138</v>
      </c>
      <c r="G49" s="18">
        <f t="shared" si="5"/>
        <v>1003282.7999999999</v>
      </c>
      <c r="H49" s="84"/>
      <c r="I49" s="12">
        <v>1</v>
      </c>
      <c r="J49" s="12">
        <v>0.5</v>
      </c>
      <c r="K49" s="12">
        <v>0.3</v>
      </c>
    </row>
    <row r="50" spans="2:11" x14ac:dyDescent="0.25">
      <c r="B50" s="21">
        <f t="shared" si="2"/>
        <v>44</v>
      </c>
      <c r="C50" s="51" t="s">
        <v>85</v>
      </c>
      <c r="D50" s="50">
        <v>720797</v>
      </c>
      <c r="E50" s="26">
        <f t="shared" si="3"/>
        <v>720797</v>
      </c>
      <c r="F50" s="18">
        <f t="shared" si="4"/>
        <v>360398.5</v>
      </c>
      <c r="G50" s="18">
        <f t="shared" si="5"/>
        <v>216239.1</v>
      </c>
      <c r="H50" s="84"/>
      <c r="I50" s="12">
        <v>1</v>
      </c>
      <c r="J50" s="12">
        <v>0.5</v>
      </c>
      <c r="K50" s="12">
        <v>0.3</v>
      </c>
    </row>
    <row r="51" spans="2:11" ht="60" customHeight="1" x14ac:dyDescent="0.25">
      <c r="B51" s="21">
        <f t="shared" si="2"/>
        <v>45</v>
      </c>
      <c r="C51" s="51" t="s">
        <v>86</v>
      </c>
      <c r="D51" s="50">
        <v>16925018</v>
      </c>
      <c r="E51" s="26">
        <f t="shared" si="3"/>
        <v>16925018</v>
      </c>
      <c r="F51" s="18">
        <f t="shared" si="4"/>
        <v>8462509</v>
      </c>
      <c r="G51" s="18">
        <f t="shared" si="5"/>
        <v>5077505.3999999994</v>
      </c>
      <c r="H51" s="84"/>
      <c r="I51" s="12">
        <v>1</v>
      </c>
      <c r="J51" s="12">
        <v>0.5</v>
      </c>
      <c r="K51" s="12">
        <v>0.3</v>
      </c>
    </row>
    <row r="52" spans="2:11" x14ac:dyDescent="0.25">
      <c r="B52" s="21">
        <f t="shared" si="2"/>
        <v>46</v>
      </c>
      <c r="C52" s="51" t="s">
        <v>87</v>
      </c>
      <c r="D52" s="50">
        <v>12371267</v>
      </c>
      <c r="E52" s="26">
        <f t="shared" si="3"/>
        <v>12371267</v>
      </c>
      <c r="F52" s="18">
        <f t="shared" si="4"/>
        <v>6185633.5</v>
      </c>
      <c r="G52" s="18">
        <f t="shared" si="5"/>
        <v>3711380.1</v>
      </c>
      <c r="H52" s="84"/>
      <c r="I52" s="12">
        <v>1</v>
      </c>
      <c r="J52" s="12">
        <v>0.5</v>
      </c>
      <c r="K52" s="12">
        <v>0.3</v>
      </c>
    </row>
    <row r="53" spans="2:11" x14ac:dyDescent="0.25">
      <c r="B53" s="21">
        <f t="shared" si="2"/>
        <v>47</v>
      </c>
      <c r="C53" s="51" t="s">
        <v>88</v>
      </c>
      <c r="D53" s="50">
        <v>11753775</v>
      </c>
      <c r="E53" s="26">
        <f t="shared" si="3"/>
        <v>11753775</v>
      </c>
      <c r="F53" s="18">
        <f t="shared" si="4"/>
        <v>5876887.5</v>
      </c>
      <c r="G53" s="18">
        <f t="shared" si="5"/>
        <v>3526132.5</v>
      </c>
      <c r="H53" s="84"/>
      <c r="I53" s="12">
        <v>1</v>
      </c>
      <c r="J53" s="12">
        <v>0.5</v>
      </c>
      <c r="K53" s="12">
        <v>0.3</v>
      </c>
    </row>
    <row r="54" spans="2:11" x14ac:dyDescent="0.25">
      <c r="B54" s="21">
        <f t="shared" si="2"/>
        <v>48</v>
      </c>
      <c r="C54" s="51" t="s">
        <v>89</v>
      </c>
      <c r="D54" s="50">
        <v>10000000</v>
      </c>
      <c r="E54" s="26">
        <f t="shared" si="3"/>
        <v>10000000</v>
      </c>
      <c r="F54" s="18">
        <f t="shared" si="4"/>
        <v>5000000</v>
      </c>
      <c r="G54" s="18">
        <f t="shared" si="5"/>
        <v>3000000</v>
      </c>
      <c r="H54" s="84"/>
      <c r="I54" s="12">
        <v>1</v>
      </c>
      <c r="J54" s="12">
        <v>0.5</v>
      </c>
      <c r="K54" s="12">
        <v>0.3</v>
      </c>
    </row>
    <row r="55" spans="2:11" x14ac:dyDescent="0.25">
      <c r="B55" s="21">
        <f t="shared" si="2"/>
        <v>49</v>
      </c>
      <c r="C55" s="51" t="s">
        <v>90</v>
      </c>
      <c r="D55" s="50">
        <v>1981616</v>
      </c>
      <c r="E55" s="26">
        <f t="shared" si="3"/>
        <v>1981616</v>
      </c>
      <c r="F55" s="18">
        <f t="shared" si="4"/>
        <v>990808</v>
      </c>
      <c r="G55" s="18">
        <f t="shared" si="5"/>
        <v>594484.79999999993</v>
      </c>
      <c r="H55" s="84"/>
      <c r="I55" s="12">
        <v>1</v>
      </c>
      <c r="J55" s="12">
        <v>0.5</v>
      </c>
      <c r="K55" s="12">
        <v>0.3</v>
      </c>
    </row>
    <row r="56" spans="2:11" x14ac:dyDescent="0.25">
      <c r="B56" s="21">
        <f t="shared" si="2"/>
        <v>50</v>
      </c>
      <c r="C56" s="51" t="s">
        <v>91</v>
      </c>
      <c r="D56" s="50">
        <v>825135</v>
      </c>
      <c r="E56" s="26">
        <f t="shared" si="3"/>
        <v>825135</v>
      </c>
      <c r="F56" s="18">
        <f t="shared" si="4"/>
        <v>412567.5</v>
      </c>
      <c r="G56" s="18">
        <f t="shared" si="5"/>
        <v>247540.5</v>
      </c>
      <c r="H56" s="84"/>
      <c r="I56" s="12">
        <v>1</v>
      </c>
      <c r="J56" s="12">
        <v>0.5</v>
      </c>
      <c r="K56" s="12">
        <v>0.3</v>
      </c>
    </row>
    <row r="57" spans="2:11" ht="45" customHeight="1" x14ac:dyDescent="0.25">
      <c r="B57" s="21">
        <f t="shared" si="2"/>
        <v>51</v>
      </c>
      <c r="C57" s="47" t="s">
        <v>137</v>
      </c>
      <c r="D57" s="44">
        <v>3072038</v>
      </c>
      <c r="E57" s="26">
        <f t="shared" si="3"/>
        <v>3072038</v>
      </c>
      <c r="F57" s="18">
        <f t="shared" si="4"/>
        <v>1536019</v>
      </c>
      <c r="G57" s="18">
        <f>K57*$D57</f>
        <v>921611.4</v>
      </c>
      <c r="H57" s="85"/>
      <c r="I57" s="12">
        <v>1</v>
      </c>
      <c r="J57" s="12">
        <v>0.5</v>
      </c>
      <c r="K57" s="12">
        <v>0.3</v>
      </c>
    </row>
    <row r="58" spans="2:11" x14ac:dyDescent="0.25">
      <c r="B58" s="23"/>
      <c r="C58" s="42" t="s">
        <v>15</v>
      </c>
      <c r="D58" s="43">
        <f>SUM(D7:D57)</f>
        <v>130690612.61999999</v>
      </c>
      <c r="E58" s="43">
        <f>SUM(E7:E57)</f>
        <v>130690612.61999999</v>
      </c>
      <c r="F58" s="43">
        <f>SUM(F7:F57)</f>
        <v>65345306.309999995</v>
      </c>
      <c r="G58" s="43">
        <f>SUM(G7:G57)</f>
        <v>39207183.786000006</v>
      </c>
      <c r="H58" s="24"/>
    </row>
    <row r="59" spans="2:11" x14ac:dyDescent="0.25">
      <c r="B59" s="76" t="str">
        <f>Summary!B12</f>
        <v>REMARKS &amp; NOTES:-</v>
      </c>
      <c r="C59" s="77"/>
      <c r="D59" s="77"/>
      <c r="E59" s="77"/>
      <c r="F59" s="77"/>
      <c r="G59" s="77"/>
      <c r="H59" s="78"/>
    </row>
    <row r="60" spans="2:11" ht="144" customHeight="1" x14ac:dyDescent="0.25">
      <c r="B60" s="79" t="s">
        <v>44</v>
      </c>
      <c r="C60" s="79"/>
      <c r="D60" s="79"/>
      <c r="E60" s="79"/>
      <c r="F60" s="79"/>
      <c r="G60" s="79"/>
      <c r="H60" s="79"/>
    </row>
  </sheetData>
  <mergeCells count="6">
    <mergeCell ref="B60:H60"/>
    <mergeCell ref="H7:H57"/>
    <mergeCell ref="B2:H2"/>
    <mergeCell ref="B3:H3"/>
    <mergeCell ref="B5:H5"/>
    <mergeCell ref="B59:H5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6"/>
  <sheetViews>
    <sheetView showGridLines="0" topLeftCell="A11" workbookViewId="0">
      <selection activeCell="B2" sqref="B2:H16"/>
    </sheetView>
  </sheetViews>
  <sheetFormatPr defaultRowHeight="15" x14ac:dyDescent="0.25"/>
  <cols>
    <col min="1" max="1" width="3.85546875" style="1" customWidth="1"/>
    <col min="2" max="2" width="6.7109375" style="1" bestFit="1" customWidth="1"/>
    <col min="3" max="3" width="16.7109375" style="1" customWidth="1"/>
    <col min="4" max="4" width="17" style="1" customWidth="1"/>
    <col min="5" max="7" width="15.28515625" style="1" bestFit="1" customWidth="1"/>
    <col min="8" max="8" width="41.7109375" style="1" customWidth="1"/>
    <col min="9" max="16384" width="9.140625" style="1"/>
  </cols>
  <sheetData>
    <row r="2" spans="2:11" x14ac:dyDescent="0.25">
      <c r="B2" s="67" t="s">
        <v>14</v>
      </c>
      <c r="C2" s="68"/>
      <c r="D2" s="68"/>
      <c r="E2" s="68"/>
      <c r="F2" s="68"/>
      <c r="G2" s="68"/>
      <c r="H2" s="69"/>
    </row>
    <row r="3" spans="2:11" x14ac:dyDescent="0.25">
      <c r="B3" s="70" t="str">
        <f>Summary!B3</f>
        <v>Details as on 16th December 2021</v>
      </c>
      <c r="C3" s="71"/>
      <c r="D3" s="71"/>
      <c r="E3" s="71"/>
      <c r="F3" s="71"/>
      <c r="G3" s="71"/>
      <c r="H3" s="72"/>
    </row>
    <row r="4" spans="2:11" ht="102" customHeight="1" x14ac:dyDescent="0.25">
      <c r="B4" s="2" t="s">
        <v>22</v>
      </c>
      <c r="C4" s="2" t="s">
        <v>23</v>
      </c>
      <c r="D4" s="4" t="s">
        <v>101</v>
      </c>
      <c r="E4" s="4" t="s">
        <v>24</v>
      </c>
      <c r="F4" s="4" t="s">
        <v>4</v>
      </c>
      <c r="G4" s="4" t="s">
        <v>5</v>
      </c>
      <c r="H4" s="4" t="s">
        <v>25</v>
      </c>
    </row>
    <row r="5" spans="2:11" x14ac:dyDescent="0.25">
      <c r="B5" s="73" t="str">
        <f>Summary!B5</f>
        <v>Figures in INR</v>
      </c>
      <c r="C5" s="74"/>
      <c r="D5" s="74"/>
      <c r="E5" s="74"/>
      <c r="F5" s="74"/>
      <c r="G5" s="74"/>
      <c r="H5" s="75"/>
    </row>
    <row r="6" spans="2:11" ht="30" x14ac:dyDescent="0.25">
      <c r="B6" s="14" t="s">
        <v>28</v>
      </c>
      <c r="C6" s="15" t="s">
        <v>94</v>
      </c>
      <c r="D6" s="16"/>
      <c r="E6" s="18"/>
      <c r="F6" s="19"/>
      <c r="G6" s="19"/>
      <c r="H6" s="20"/>
    </row>
    <row r="7" spans="2:11" ht="30" x14ac:dyDescent="0.25">
      <c r="B7" s="14">
        <v>1</v>
      </c>
      <c r="C7" s="28" t="s">
        <v>95</v>
      </c>
      <c r="D7" s="33">
        <v>64784110</v>
      </c>
      <c r="E7" s="26">
        <f>I7*$D7</f>
        <v>64784110</v>
      </c>
      <c r="F7" s="18">
        <f t="shared" ref="F7:G13" si="0">J7*$D7</f>
        <v>64784110</v>
      </c>
      <c r="G7" s="18">
        <f t="shared" si="0"/>
        <v>64784110</v>
      </c>
      <c r="H7" s="80" t="s">
        <v>117</v>
      </c>
      <c r="I7" s="12">
        <v>1</v>
      </c>
      <c r="J7" s="12">
        <f>I7</f>
        <v>1</v>
      </c>
      <c r="K7" s="12">
        <f>J7</f>
        <v>1</v>
      </c>
    </row>
    <row r="8" spans="2:11" ht="30" x14ac:dyDescent="0.25">
      <c r="B8" s="14">
        <f>B7+1</f>
        <v>2</v>
      </c>
      <c r="C8" s="28" t="s">
        <v>96</v>
      </c>
      <c r="D8" s="33">
        <v>112275437</v>
      </c>
      <c r="E8" s="26">
        <f t="shared" ref="E8:E13" si="1">I8*$D8</f>
        <v>112275437</v>
      </c>
      <c r="F8" s="18">
        <f t="shared" si="0"/>
        <v>112275437</v>
      </c>
      <c r="G8" s="18">
        <f t="shared" si="0"/>
        <v>112275437</v>
      </c>
      <c r="H8" s="81"/>
      <c r="I8" s="12">
        <v>1</v>
      </c>
      <c r="J8" s="12">
        <f t="shared" ref="J8:K13" si="2">I8</f>
        <v>1</v>
      </c>
      <c r="K8" s="12">
        <f t="shared" si="2"/>
        <v>1</v>
      </c>
    </row>
    <row r="9" spans="2:11" ht="18.75" customHeight="1" x14ac:dyDescent="0.25">
      <c r="B9" s="14">
        <f>B8+1</f>
        <v>3</v>
      </c>
      <c r="C9" s="28" t="s">
        <v>97</v>
      </c>
      <c r="D9" s="33">
        <v>165352</v>
      </c>
      <c r="E9" s="26">
        <f t="shared" si="1"/>
        <v>165352</v>
      </c>
      <c r="F9" s="18">
        <f t="shared" si="0"/>
        <v>165352</v>
      </c>
      <c r="G9" s="18">
        <f t="shared" si="0"/>
        <v>165352</v>
      </c>
      <c r="H9" s="82"/>
      <c r="I9" s="12">
        <v>1</v>
      </c>
      <c r="J9" s="12">
        <f t="shared" si="2"/>
        <v>1</v>
      </c>
      <c r="K9" s="12">
        <f t="shared" si="2"/>
        <v>1</v>
      </c>
    </row>
    <row r="10" spans="2:11" ht="30" x14ac:dyDescent="0.25">
      <c r="B10" s="14" t="s">
        <v>98</v>
      </c>
      <c r="C10" s="41" t="s">
        <v>99</v>
      </c>
      <c r="D10" s="11"/>
      <c r="E10" s="26"/>
      <c r="F10" s="18"/>
      <c r="G10" s="18"/>
      <c r="H10" s="25"/>
      <c r="I10" s="12"/>
      <c r="J10" s="12"/>
      <c r="K10" s="12"/>
    </row>
    <row r="11" spans="2:11" x14ac:dyDescent="0.25">
      <c r="B11" s="14">
        <v>1</v>
      </c>
      <c r="C11" s="52" t="s">
        <v>138</v>
      </c>
      <c r="D11" s="53">
        <v>1132118</v>
      </c>
      <c r="E11" s="26">
        <f t="shared" ref="E11:G12" si="3">I11*$D11</f>
        <v>1132118</v>
      </c>
      <c r="F11" s="18">
        <f t="shared" si="3"/>
        <v>1132118</v>
      </c>
      <c r="G11" s="18">
        <f t="shared" si="3"/>
        <v>1132118</v>
      </c>
      <c r="H11" s="83" t="s">
        <v>118</v>
      </c>
      <c r="I11" s="12">
        <v>1</v>
      </c>
      <c r="J11" s="12">
        <f>I11</f>
        <v>1</v>
      </c>
      <c r="K11" s="12">
        <f>J11</f>
        <v>1</v>
      </c>
    </row>
    <row r="12" spans="2:11" x14ac:dyDescent="0.25">
      <c r="B12" s="14">
        <f>B11+1</f>
        <v>2</v>
      </c>
      <c r="C12" s="52" t="s">
        <v>100</v>
      </c>
      <c r="D12" s="53">
        <v>87513</v>
      </c>
      <c r="E12" s="26">
        <f t="shared" si="3"/>
        <v>87513</v>
      </c>
      <c r="F12" s="18">
        <f t="shared" si="3"/>
        <v>87513</v>
      </c>
      <c r="G12" s="18">
        <f t="shared" si="3"/>
        <v>87513</v>
      </c>
      <c r="H12" s="84"/>
      <c r="I12" s="12">
        <v>1</v>
      </c>
      <c r="J12" s="12">
        <f>I12</f>
        <v>1</v>
      </c>
      <c r="K12" s="12">
        <f>J12</f>
        <v>1</v>
      </c>
    </row>
    <row r="13" spans="2:11" ht="105" customHeight="1" x14ac:dyDescent="0.25">
      <c r="B13" s="14">
        <f>B12+1</f>
        <v>3</v>
      </c>
      <c r="C13" s="52" t="s">
        <v>139</v>
      </c>
      <c r="D13" s="53">
        <v>298305</v>
      </c>
      <c r="E13" s="26">
        <f t="shared" si="1"/>
        <v>298305</v>
      </c>
      <c r="F13" s="18">
        <f t="shared" si="0"/>
        <v>298305</v>
      </c>
      <c r="G13" s="18">
        <f t="shared" si="0"/>
        <v>298305</v>
      </c>
      <c r="H13" s="85"/>
      <c r="I13" s="12">
        <v>1</v>
      </c>
      <c r="J13" s="12">
        <f t="shared" si="2"/>
        <v>1</v>
      </c>
      <c r="K13" s="12">
        <f t="shared" si="2"/>
        <v>1</v>
      </c>
    </row>
    <row r="14" spans="2:11" x14ac:dyDescent="0.25">
      <c r="B14" s="23"/>
      <c r="C14" s="23" t="s">
        <v>15</v>
      </c>
      <c r="D14" s="9">
        <f>SUM(D7:D9,D11:D13)</f>
        <v>178742835</v>
      </c>
      <c r="E14" s="9">
        <f>SUM(E7:E9,E11:E13)</f>
        <v>178742835</v>
      </c>
      <c r="F14" s="9">
        <f>SUM(F7:F9,F11:F13)</f>
        <v>178742835</v>
      </c>
      <c r="G14" s="9">
        <f>SUM(G7:G9,G11:G13)</f>
        <v>178742835</v>
      </c>
      <c r="H14" s="24"/>
    </row>
    <row r="15" spans="2:11" x14ac:dyDescent="0.25">
      <c r="B15" s="76" t="str">
        <f>Summary!B12</f>
        <v>REMARKS &amp; NOTES:-</v>
      </c>
      <c r="C15" s="77"/>
      <c r="D15" s="77"/>
      <c r="E15" s="77"/>
      <c r="F15" s="77"/>
      <c r="G15" s="77"/>
      <c r="H15" s="78"/>
    </row>
    <row r="16" spans="2:11" ht="144.75" customHeight="1" x14ac:dyDescent="0.25">
      <c r="B16" s="79" t="s">
        <v>44</v>
      </c>
      <c r="C16" s="79"/>
      <c r="D16" s="79"/>
      <c r="E16" s="79"/>
      <c r="F16" s="79"/>
      <c r="G16" s="79"/>
      <c r="H16" s="79"/>
    </row>
  </sheetData>
  <mergeCells count="7">
    <mergeCell ref="B2:H2"/>
    <mergeCell ref="B3:H3"/>
    <mergeCell ref="B5:H5"/>
    <mergeCell ref="B15:H15"/>
    <mergeCell ref="B16:H16"/>
    <mergeCell ref="H7:H9"/>
    <mergeCell ref="H11:H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showGridLines="0" topLeftCell="A11" workbookViewId="0">
      <selection activeCell="B2" sqref="B2:H13"/>
    </sheetView>
  </sheetViews>
  <sheetFormatPr defaultRowHeight="15" x14ac:dyDescent="0.25"/>
  <cols>
    <col min="1" max="1" width="3.85546875" style="1" customWidth="1"/>
    <col min="2" max="2" width="6.7109375" style="1" bestFit="1" customWidth="1"/>
    <col min="3" max="3" width="16.7109375" style="1" customWidth="1"/>
    <col min="4" max="4" width="17" style="1" customWidth="1"/>
    <col min="5" max="7" width="15.28515625" style="1" bestFit="1" customWidth="1"/>
    <col min="8" max="8" width="41.7109375" style="1" customWidth="1"/>
    <col min="9" max="16384" width="9.140625" style="1"/>
  </cols>
  <sheetData>
    <row r="2" spans="2:11" x14ac:dyDescent="0.25">
      <c r="B2" s="67" t="s">
        <v>102</v>
      </c>
      <c r="C2" s="68"/>
      <c r="D2" s="68"/>
      <c r="E2" s="68"/>
      <c r="F2" s="68"/>
      <c r="G2" s="68"/>
      <c r="H2" s="69"/>
    </row>
    <row r="3" spans="2:11" x14ac:dyDescent="0.25">
      <c r="B3" s="70" t="str">
        <f>Summary!B3</f>
        <v>Details as on 16th December 2021</v>
      </c>
      <c r="C3" s="71"/>
      <c r="D3" s="71"/>
      <c r="E3" s="71"/>
      <c r="F3" s="71"/>
      <c r="G3" s="71"/>
      <c r="H3" s="72"/>
    </row>
    <row r="4" spans="2:11" ht="102" customHeight="1" x14ac:dyDescent="0.25">
      <c r="B4" s="2" t="s">
        <v>22</v>
      </c>
      <c r="C4" s="2" t="s">
        <v>23</v>
      </c>
      <c r="D4" s="4" t="s">
        <v>101</v>
      </c>
      <c r="E4" s="4" t="s">
        <v>24</v>
      </c>
      <c r="F4" s="4" t="s">
        <v>4</v>
      </c>
      <c r="G4" s="4" t="s">
        <v>5</v>
      </c>
      <c r="H4" s="4" t="s">
        <v>25</v>
      </c>
    </row>
    <row r="5" spans="2:11" x14ac:dyDescent="0.25">
      <c r="B5" s="73" t="str">
        <f>Summary!B5</f>
        <v>Figures in INR</v>
      </c>
      <c r="C5" s="74"/>
      <c r="D5" s="74"/>
      <c r="E5" s="74"/>
      <c r="F5" s="74"/>
      <c r="G5" s="74"/>
      <c r="H5" s="75"/>
    </row>
    <row r="6" spans="2:11" ht="30" x14ac:dyDescent="0.25">
      <c r="B6" s="14" t="s">
        <v>28</v>
      </c>
      <c r="C6" s="15" t="s">
        <v>102</v>
      </c>
      <c r="D6" s="16"/>
      <c r="E6" s="18"/>
      <c r="F6" s="19"/>
      <c r="G6" s="19"/>
      <c r="H6" s="20"/>
    </row>
    <row r="7" spans="2:11" ht="135" x14ac:dyDescent="0.25">
      <c r="B7" s="14">
        <v>1</v>
      </c>
      <c r="C7" s="32" t="s">
        <v>103</v>
      </c>
      <c r="D7" s="37">
        <v>505588.68</v>
      </c>
      <c r="E7" s="38">
        <f>I7*$D7</f>
        <v>505588.68</v>
      </c>
      <c r="F7" s="39">
        <f t="shared" ref="F7:G9" si="0">J7*$D7</f>
        <v>505588.68</v>
      </c>
      <c r="G7" s="39">
        <f t="shared" si="0"/>
        <v>505588.68</v>
      </c>
      <c r="H7" s="25" t="s">
        <v>113</v>
      </c>
      <c r="I7" s="12">
        <v>1</v>
      </c>
      <c r="J7" s="12">
        <f t="shared" ref="J7:K9" si="1">I7</f>
        <v>1</v>
      </c>
      <c r="K7" s="12">
        <f t="shared" si="1"/>
        <v>1</v>
      </c>
    </row>
    <row r="8" spans="2:11" ht="195" x14ac:dyDescent="0.25">
      <c r="B8" s="14">
        <f>B7+1</f>
        <v>2</v>
      </c>
      <c r="C8" s="32" t="s">
        <v>104</v>
      </c>
      <c r="D8" s="37">
        <v>432000</v>
      </c>
      <c r="E8" s="38">
        <f>I8*$D8</f>
        <v>432000</v>
      </c>
      <c r="F8" s="39">
        <f t="shared" si="0"/>
        <v>216000</v>
      </c>
      <c r="G8" s="39">
        <f t="shared" si="0"/>
        <v>129600</v>
      </c>
      <c r="H8" s="25" t="s">
        <v>115</v>
      </c>
      <c r="I8" s="12">
        <v>1</v>
      </c>
      <c r="J8" s="12">
        <v>0.5</v>
      </c>
      <c r="K8" s="12">
        <v>0.3</v>
      </c>
    </row>
    <row r="9" spans="2:11" ht="120" x14ac:dyDescent="0.25">
      <c r="B9" s="14">
        <f>B8+1</f>
        <v>3</v>
      </c>
      <c r="C9" s="32" t="s">
        <v>105</v>
      </c>
      <c r="D9" s="37">
        <v>3985794.4</v>
      </c>
      <c r="E9" s="38">
        <f>I9*$D9</f>
        <v>3985794.4</v>
      </c>
      <c r="F9" s="39">
        <f t="shared" si="0"/>
        <v>3985794.4</v>
      </c>
      <c r="G9" s="39">
        <f t="shared" si="0"/>
        <v>3985794.4</v>
      </c>
      <c r="H9" s="40" t="s">
        <v>114</v>
      </c>
      <c r="I9" s="12">
        <v>1</v>
      </c>
      <c r="J9" s="12">
        <f t="shared" si="1"/>
        <v>1</v>
      </c>
      <c r="K9" s="12">
        <f t="shared" si="1"/>
        <v>1</v>
      </c>
    </row>
    <row r="10" spans="2:11" ht="180" x14ac:dyDescent="0.25">
      <c r="B10" s="14">
        <f>B9+1</f>
        <v>4</v>
      </c>
      <c r="C10" s="54" t="s">
        <v>140</v>
      </c>
      <c r="D10" s="37">
        <v>87750</v>
      </c>
      <c r="E10" s="38">
        <f>I10*$D10</f>
        <v>70200</v>
      </c>
      <c r="F10" s="39">
        <f>J10*$D10</f>
        <v>43875</v>
      </c>
      <c r="G10" s="39">
        <f>K10*$D10</f>
        <v>26325</v>
      </c>
      <c r="H10" s="25" t="s">
        <v>141</v>
      </c>
      <c r="I10" s="12">
        <v>0.8</v>
      </c>
      <c r="J10" s="12">
        <v>0.5</v>
      </c>
      <c r="K10" s="12">
        <v>0.3</v>
      </c>
    </row>
    <row r="11" spans="2:11" x14ac:dyDescent="0.25">
      <c r="B11" s="23"/>
      <c r="C11" s="23" t="s">
        <v>15</v>
      </c>
      <c r="D11" s="9">
        <f>SUM(D7:D10)</f>
        <v>5011133.08</v>
      </c>
      <c r="E11" s="9">
        <f>SUM(E7:E10)</f>
        <v>4993583.08</v>
      </c>
      <c r="F11" s="9">
        <f>SUM(F7:F10)</f>
        <v>4751258.08</v>
      </c>
      <c r="G11" s="9">
        <f>SUM(G7:G10)</f>
        <v>4647308.08</v>
      </c>
      <c r="H11" s="24"/>
    </row>
    <row r="12" spans="2:11" x14ac:dyDescent="0.25">
      <c r="B12" s="76" t="str">
        <f>Summary!B12</f>
        <v>REMARKS &amp; NOTES:-</v>
      </c>
      <c r="C12" s="77"/>
      <c r="D12" s="77"/>
      <c r="E12" s="77"/>
      <c r="F12" s="77"/>
      <c r="G12" s="77"/>
      <c r="H12" s="78"/>
    </row>
    <row r="13" spans="2:11" ht="144.75" customHeight="1" x14ac:dyDescent="0.25">
      <c r="B13" s="79" t="s">
        <v>44</v>
      </c>
      <c r="C13" s="79"/>
      <c r="D13" s="79"/>
      <c r="E13" s="79"/>
      <c r="F13" s="79"/>
      <c r="G13" s="79"/>
      <c r="H13" s="79"/>
    </row>
  </sheetData>
  <mergeCells count="5">
    <mergeCell ref="B2:H2"/>
    <mergeCell ref="B3:H3"/>
    <mergeCell ref="B5:H5"/>
    <mergeCell ref="B12:H12"/>
    <mergeCell ref="B13:H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showGridLines="0" tabSelected="1" topLeftCell="A8" workbookViewId="0">
      <selection activeCell="F9" sqref="F9"/>
    </sheetView>
  </sheetViews>
  <sheetFormatPr defaultRowHeight="15" x14ac:dyDescent="0.25"/>
  <cols>
    <col min="1" max="1" width="3.85546875" style="1" customWidth="1"/>
    <col min="2" max="2" width="6.7109375" style="1" bestFit="1" customWidth="1"/>
    <col min="3" max="3" width="16.7109375" style="1" customWidth="1"/>
    <col min="4" max="4" width="17" style="1" customWidth="1"/>
    <col min="5" max="7" width="15.28515625" style="1" bestFit="1" customWidth="1"/>
    <col min="8" max="8" width="50.5703125" style="1" customWidth="1"/>
    <col min="9" max="16384" width="9.140625" style="1"/>
  </cols>
  <sheetData>
    <row r="2" spans="2:11" x14ac:dyDescent="0.25">
      <c r="B2" s="67" t="s">
        <v>106</v>
      </c>
      <c r="C2" s="68"/>
      <c r="D2" s="68"/>
      <c r="E2" s="68"/>
      <c r="F2" s="68"/>
      <c r="G2" s="68"/>
      <c r="H2" s="69"/>
    </row>
    <row r="3" spans="2:11" x14ac:dyDescent="0.25">
      <c r="B3" s="70" t="str">
        <f>Summary!B3</f>
        <v>Details as on 16th December 2021</v>
      </c>
      <c r="C3" s="71"/>
      <c r="D3" s="71"/>
      <c r="E3" s="71"/>
      <c r="F3" s="71"/>
      <c r="G3" s="71"/>
      <c r="H3" s="72"/>
    </row>
    <row r="4" spans="2:11" ht="102" customHeight="1" x14ac:dyDescent="0.25">
      <c r="B4" s="2" t="s">
        <v>22</v>
      </c>
      <c r="C4" s="2" t="s">
        <v>23</v>
      </c>
      <c r="D4" s="4" t="s">
        <v>101</v>
      </c>
      <c r="E4" s="4" t="s">
        <v>24</v>
      </c>
      <c r="F4" s="4" t="s">
        <v>4</v>
      </c>
      <c r="G4" s="4" t="s">
        <v>5</v>
      </c>
      <c r="H4" s="4" t="s">
        <v>25</v>
      </c>
    </row>
    <row r="5" spans="2:11" x14ac:dyDescent="0.25">
      <c r="B5" s="73" t="str">
        <f>Summary!B5</f>
        <v>Figures in INR</v>
      </c>
      <c r="C5" s="74"/>
      <c r="D5" s="74"/>
      <c r="E5" s="74"/>
      <c r="F5" s="74"/>
      <c r="G5" s="74"/>
      <c r="H5" s="75"/>
    </row>
    <row r="6" spans="2:11" x14ac:dyDescent="0.25">
      <c r="B6" s="14" t="s">
        <v>28</v>
      </c>
      <c r="C6" s="15" t="s">
        <v>107</v>
      </c>
      <c r="D6" s="16"/>
      <c r="E6" s="18"/>
      <c r="F6" s="19"/>
      <c r="G6" s="19"/>
      <c r="H6" s="20"/>
    </row>
    <row r="7" spans="2:11" ht="90" x14ac:dyDescent="0.25">
      <c r="B7" s="14">
        <v>1</v>
      </c>
      <c r="C7" s="32" t="s">
        <v>108</v>
      </c>
      <c r="D7" s="37">
        <v>55140333.5</v>
      </c>
      <c r="E7" s="35">
        <f>I7*$D7</f>
        <v>44112266.800000004</v>
      </c>
      <c r="F7" s="36">
        <f>J7*$D7</f>
        <v>27570166.75</v>
      </c>
      <c r="G7" s="36">
        <f>K7*$D7</f>
        <v>16542100.049999999</v>
      </c>
      <c r="H7" s="25" t="s">
        <v>116</v>
      </c>
      <c r="I7" s="34">
        <v>0.8</v>
      </c>
      <c r="J7" s="34">
        <v>0.5</v>
      </c>
      <c r="K7" s="34">
        <v>0.3</v>
      </c>
    </row>
    <row r="8" spans="2:11" ht="18" customHeight="1" x14ac:dyDescent="0.25">
      <c r="B8" s="14" t="s">
        <v>98</v>
      </c>
      <c r="C8" s="29" t="s">
        <v>109</v>
      </c>
      <c r="D8" s="27"/>
      <c r="E8" s="26"/>
      <c r="F8" s="18"/>
      <c r="G8" s="18"/>
      <c r="H8" s="25"/>
      <c r="I8" s="12"/>
      <c r="J8" s="12"/>
      <c r="K8" s="12"/>
    </row>
    <row r="9" spans="2:11" ht="120" x14ac:dyDescent="0.25">
      <c r="B9" s="14">
        <v>1</v>
      </c>
      <c r="C9" s="32" t="s">
        <v>110</v>
      </c>
      <c r="D9" s="33">
        <v>79567117</v>
      </c>
      <c r="E9" s="35" t="s">
        <v>111</v>
      </c>
      <c r="F9" s="35" t="s">
        <v>111</v>
      </c>
      <c r="G9" s="35" t="s">
        <v>111</v>
      </c>
      <c r="H9" s="25" t="s">
        <v>112</v>
      </c>
      <c r="I9" s="12"/>
      <c r="J9" s="12"/>
      <c r="K9" s="12"/>
    </row>
    <row r="10" spans="2:11" x14ac:dyDescent="0.25">
      <c r="B10" s="31"/>
      <c r="C10" s="30" t="s">
        <v>15</v>
      </c>
      <c r="D10" s="9">
        <f>SUM(D7:D7,D9:D9)</f>
        <v>134707450.5</v>
      </c>
      <c r="E10" s="9">
        <f>SUM(E7:E7,E9:E9)</f>
        <v>44112266.800000004</v>
      </c>
      <c r="F10" s="9">
        <f>SUM(F7:F7,F9:F9)</f>
        <v>27570166.75</v>
      </c>
      <c r="G10" s="9">
        <f>SUM(G7:G7,G9:G9)</f>
        <v>16542100.049999999</v>
      </c>
      <c r="H10" s="24"/>
    </row>
    <row r="11" spans="2:11" x14ac:dyDescent="0.25">
      <c r="B11" s="76" t="str">
        <f>Summary!B12</f>
        <v>REMARKS &amp; NOTES:-</v>
      </c>
      <c r="C11" s="77"/>
      <c r="D11" s="77"/>
      <c r="E11" s="77"/>
      <c r="F11" s="77"/>
      <c r="G11" s="77"/>
      <c r="H11" s="78"/>
    </row>
    <row r="12" spans="2:11" ht="144.75" customHeight="1" x14ac:dyDescent="0.25">
      <c r="B12" s="79" t="s">
        <v>44</v>
      </c>
      <c r="C12" s="79"/>
      <c r="D12" s="79"/>
      <c r="E12" s="79"/>
      <c r="F12" s="79"/>
      <c r="G12" s="79"/>
      <c r="H12" s="79"/>
    </row>
  </sheetData>
  <mergeCells count="5">
    <mergeCell ref="B2:H2"/>
    <mergeCell ref="B3:H3"/>
    <mergeCell ref="B5:H5"/>
    <mergeCell ref="B11:H11"/>
    <mergeCell ref="B12:H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7"/>
  <sheetViews>
    <sheetView workbookViewId="0">
      <selection activeCell="I6" sqref="I6"/>
    </sheetView>
  </sheetViews>
  <sheetFormatPr defaultRowHeight="15" x14ac:dyDescent="0.25"/>
  <sheetData>
    <row r="2" spans="2:15" x14ac:dyDescent="0.25">
      <c r="B2" t="s">
        <v>120</v>
      </c>
    </row>
    <row r="3" spans="2:15" x14ac:dyDescent="0.25">
      <c r="I3" s="45" t="s">
        <v>127</v>
      </c>
      <c r="O3" s="46" t="s">
        <v>128</v>
      </c>
    </row>
    <row r="4" spans="2:15" x14ac:dyDescent="0.25">
      <c r="B4" t="s">
        <v>121</v>
      </c>
    </row>
    <row r="6" spans="2:15" ht="360" x14ac:dyDescent="0.25">
      <c r="B6" t="s">
        <v>122</v>
      </c>
      <c r="I6" s="49" t="s">
        <v>133</v>
      </c>
    </row>
    <row r="7" spans="2:15" ht="409.5" x14ac:dyDescent="0.25">
      <c r="O7" s="49" t="s">
        <v>132</v>
      </c>
    </row>
    <row r="8" spans="2:15" ht="409.5" x14ac:dyDescent="0.25">
      <c r="B8" t="s">
        <v>123</v>
      </c>
      <c r="M8" s="49" t="s">
        <v>131</v>
      </c>
    </row>
    <row r="10" spans="2:15" x14ac:dyDescent="0.25">
      <c r="B10" t="s">
        <v>124</v>
      </c>
    </row>
    <row r="12" spans="2:15" x14ac:dyDescent="0.25">
      <c r="B12" t="s">
        <v>125</v>
      </c>
    </row>
    <row r="14" spans="2:15" x14ac:dyDescent="0.25">
      <c r="B14" t="s">
        <v>126</v>
      </c>
    </row>
    <row r="17" spans="3:3" ht="409.5" x14ac:dyDescent="0.25">
      <c r="C17" s="48" t="s">
        <v>129</v>
      </c>
    </row>
  </sheetData>
  <hyperlinks>
    <hyperlink ref="I3"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Summary in Crores</vt:lpstr>
      <vt:lpstr>Cash &amp; Cash Equivalent</vt:lpstr>
      <vt:lpstr>Account,Trade&amp;Other Recievables</vt:lpstr>
      <vt:lpstr>Other Current Assets</vt:lpstr>
      <vt:lpstr>Other Loans &amp; Advances</vt:lpstr>
      <vt:lpstr>Intangible &amp; Other Assets </vt:lpstr>
      <vt:lpstr>Sheet11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2022-03-13T14:49:49Z</dcterms:modified>
</cp:coreProperties>
</file>