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ntor3\Desktop\New folder\VIS(2021-22)-PL152-140, SPGL Land &amp; Building Valuation\RK Valuation\"/>
    </mc:Choice>
  </mc:AlternateContent>
  <bookViews>
    <workbookView xWindow="0" yWindow="0" windowWidth="23970" windowHeight="9630" activeTab="4"/>
  </bookViews>
  <sheets>
    <sheet name="Sheet1" sheetId="1" r:id="rId1"/>
    <sheet name="Building -FAR" sheetId="2" r:id="rId2"/>
    <sheet name="Summary" sheetId="4" r:id="rId3"/>
    <sheet name="Land- Valuation" sheetId="3" r:id="rId4"/>
    <sheet name="Building Sheet" sheetId="5" r:id="rId5"/>
  </sheets>
  <externalReferences>
    <externalReference r:id="rId6"/>
  </externalReferences>
  <definedNames>
    <definedName name="_xlnm._FilterDatabase" localSheetId="1" hidden="1">'Building -FAR'!$C$5:$S$120</definedName>
    <definedName name="_xlnm._FilterDatabase" localSheetId="4" hidden="1">'Building Sheet'!$A$2:$N$116</definedName>
    <definedName name="_xlnm._FilterDatabase" localSheetId="0" hidden="1">Sheet1!$A$5:$DG$125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5" l="1"/>
  <c r="G39" i="5"/>
  <c r="G40" i="5"/>
  <c r="G43" i="5"/>
  <c r="G45" i="5"/>
  <c r="G46" i="5"/>
  <c r="G48" i="5"/>
  <c r="G49" i="5"/>
  <c r="G50" i="5"/>
  <c r="G52" i="5"/>
  <c r="G53" i="5"/>
  <c r="G54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70" i="5"/>
  <c r="G75" i="5"/>
  <c r="G82" i="5"/>
  <c r="G83" i="5"/>
  <c r="G84" i="5"/>
  <c r="G85" i="5"/>
  <c r="G86" i="5"/>
  <c r="G89" i="5"/>
  <c r="G93" i="5"/>
  <c r="G95" i="5"/>
  <c r="G96" i="5"/>
  <c r="G98" i="5"/>
  <c r="G99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6" i="5"/>
  <c r="G15" i="5"/>
  <c r="G14" i="5"/>
  <c r="G13" i="5"/>
  <c r="G11" i="5"/>
  <c r="G9" i="5"/>
  <c r="G8" i="5"/>
  <c r="G7" i="5"/>
  <c r="G6" i="5"/>
  <c r="G5" i="5"/>
  <c r="G4" i="5"/>
  <c r="G3" i="5"/>
  <c r="G4" i="3" l="1"/>
  <c r="H4" i="3" s="1"/>
  <c r="H6" i="3" s="1"/>
  <c r="G5" i="3"/>
  <c r="D5" i="3"/>
  <c r="E5" i="3" s="1"/>
  <c r="D4" i="3" l="1"/>
  <c r="B25" i="3"/>
  <c r="E25" i="3" s="1"/>
  <c r="H5" i="3" l="1"/>
  <c r="E4" i="3"/>
  <c r="D6" i="3"/>
  <c r="J21" i="4"/>
  <c r="J22" i="4" s="1"/>
  <c r="I130" i="1" l="1"/>
  <c r="I129" i="1"/>
  <c r="M120" i="2"/>
  <c r="H4" i="4" s="1"/>
  <c r="H5" i="4" s="1"/>
  <c r="L120" i="2"/>
  <c r="G4" i="4" s="1"/>
  <c r="G5" i="4" s="1"/>
  <c r="G15" i="4" s="1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H119" i="2"/>
  <c r="H113" i="2"/>
  <c r="H114" i="2"/>
  <c r="H115" i="2"/>
  <c r="H116" i="2"/>
  <c r="H117" i="2"/>
  <c r="H118" i="2"/>
  <c r="K7" i="2"/>
  <c r="K8" i="2"/>
  <c r="K9" i="2"/>
  <c r="K10" i="2"/>
  <c r="K11" i="2"/>
  <c r="K12" i="2"/>
  <c r="K13" i="2"/>
  <c r="K14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2" i="2"/>
  <c r="K43" i="2"/>
  <c r="K44" i="2"/>
  <c r="K45" i="2"/>
  <c r="K46" i="2"/>
  <c r="K48" i="2"/>
  <c r="K49" i="2"/>
  <c r="K51" i="2"/>
  <c r="K52" i="2"/>
  <c r="K53" i="2"/>
  <c r="K55" i="2"/>
  <c r="K56" i="2"/>
  <c r="K57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5" i="2"/>
  <c r="K86" i="2"/>
  <c r="K87" i="2"/>
  <c r="K88" i="2"/>
  <c r="K89" i="2"/>
  <c r="K90" i="2"/>
  <c r="K91" i="2"/>
  <c r="K92" i="2"/>
  <c r="K96" i="2"/>
  <c r="K98" i="2"/>
  <c r="K99" i="2"/>
  <c r="K101" i="2"/>
  <c r="K102" i="2"/>
  <c r="K104" i="2"/>
  <c r="K6" i="2"/>
  <c r="O7" i="2"/>
  <c r="O8" i="2"/>
  <c r="O9" i="2"/>
  <c r="O10" i="2"/>
  <c r="O11" i="2"/>
  <c r="O12" i="2"/>
  <c r="O13" i="2"/>
  <c r="O14" i="2"/>
  <c r="O16" i="2"/>
  <c r="O17" i="2"/>
  <c r="O18" i="2"/>
  <c r="O19" i="2"/>
  <c r="O20" i="2"/>
  <c r="O22" i="2"/>
  <c r="O23" i="2"/>
  <c r="O24" i="2"/>
  <c r="O25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2" i="2"/>
  <c r="O43" i="2"/>
  <c r="O44" i="2"/>
  <c r="O45" i="2"/>
  <c r="O46" i="2"/>
  <c r="O48" i="2"/>
  <c r="O49" i="2"/>
  <c r="O51" i="2"/>
  <c r="O52" i="2"/>
  <c r="O53" i="2"/>
  <c r="O55" i="2"/>
  <c r="O56" i="2"/>
  <c r="O57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5" i="2"/>
  <c r="O86" i="2"/>
  <c r="O87" i="2"/>
  <c r="O88" i="2"/>
  <c r="O89" i="2"/>
  <c r="O90" i="2"/>
  <c r="O91" i="2"/>
  <c r="O92" i="2"/>
  <c r="O96" i="2"/>
  <c r="O98" i="2"/>
  <c r="O99" i="2"/>
  <c r="O101" i="2"/>
  <c r="O102" i="2"/>
  <c r="O104" i="2"/>
  <c r="O6" i="2"/>
  <c r="H105" i="2"/>
  <c r="H106" i="2"/>
  <c r="H107" i="2"/>
  <c r="H108" i="2"/>
  <c r="H109" i="2"/>
  <c r="H110" i="2"/>
  <c r="H111" i="2"/>
  <c r="H112" i="2"/>
  <c r="H8" i="2"/>
  <c r="H9" i="2"/>
  <c r="H10" i="2"/>
  <c r="H11" i="2"/>
  <c r="H12" i="2"/>
  <c r="H13" i="2"/>
  <c r="H14" i="2"/>
  <c r="H16" i="2"/>
  <c r="H17" i="2"/>
  <c r="H18" i="2"/>
  <c r="H19" i="2"/>
  <c r="H20" i="2"/>
  <c r="H22" i="2"/>
  <c r="H23" i="2"/>
  <c r="H24" i="2"/>
  <c r="H25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2" i="2"/>
  <c r="H43" i="2"/>
  <c r="H44" i="2"/>
  <c r="H45" i="2"/>
  <c r="H46" i="2"/>
  <c r="H48" i="2"/>
  <c r="H49" i="2"/>
  <c r="H51" i="2"/>
  <c r="H52" i="2"/>
  <c r="H53" i="2"/>
  <c r="H55" i="2"/>
  <c r="H56" i="2"/>
  <c r="H57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5" i="2"/>
  <c r="H86" i="2"/>
  <c r="H87" i="2"/>
  <c r="H88" i="2"/>
  <c r="H89" i="2"/>
  <c r="H90" i="2"/>
  <c r="H91" i="2"/>
  <c r="H92" i="2"/>
  <c r="H96" i="2"/>
  <c r="H98" i="2"/>
  <c r="H99" i="2"/>
  <c r="H101" i="2"/>
  <c r="H102" i="2"/>
  <c r="H104" i="2"/>
  <c r="H7" i="2"/>
  <c r="H6" i="2"/>
  <c r="P119" i="2" l="1"/>
  <c r="O120" i="2"/>
  <c r="I4" i="4" s="1"/>
  <c r="I5" i="4" s="1"/>
  <c r="I15" i="4" s="1"/>
  <c r="P111" i="2"/>
  <c r="Q111" i="2" s="1"/>
  <c r="S111" i="2" s="1"/>
  <c r="P118" i="2"/>
  <c r="Q118" i="2" s="1"/>
  <c r="S118" i="2" s="1"/>
  <c r="P114" i="2"/>
  <c r="Q114" i="2" s="1"/>
  <c r="S114" i="2" s="1"/>
  <c r="P110" i="2"/>
  <c r="P106" i="2"/>
  <c r="Q106" i="2" s="1"/>
  <c r="S106" i="2" s="1"/>
  <c r="P115" i="2"/>
  <c r="Q115" i="2" s="1"/>
  <c r="S115" i="2" s="1"/>
  <c r="P107" i="2"/>
  <c r="Q107" i="2" s="1"/>
  <c r="S107" i="2" s="1"/>
  <c r="P117" i="2"/>
  <c r="Q117" i="2" s="1"/>
  <c r="S117" i="2" s="1"/>
  <c r="P113" i="2"/>
  <c r="Q113" i="2" s="1"/>
  <c r="S113" i="2" s="1"/>
  <c r="P109" i="2"/>
  <c r="Q109" i="2" s="1"/>
  <c r="S109" i="2" s="1"/>
  <c r="P105" i="2"/>
  <c r="Q105" i="2" s="1"/>
  <c r="S105" i="2" s="1"/>
  <c r="P116" i="2"/>
  <c r="Q116" i="2" s="1"/>
  <c r="S116" i="2" s="1"/>
  <c r="P112" i="2"/>
  <c r="Q112" i="2" s="1"/>
  <c r="S112" i="2" s="1"/>
  <c r="P108" i="2"/>
  <c r="Q108" i="2" s="1"/>
  <c r="S108" i="2" s="1"/>
  <c r="Q119" i="2"/>
  <c r="S119" i="2" s="1"/>
  <c r="Q110" i="2"/>
  <c r="S110" i="2" s="1"/>
  <c r="P99" i="2"/>
  <c r="Q99" i="2" s="1"/>
  <c r="S99" i="2" s="1"/>
  <c r="P63" i="2"/>
  <c r="Q63" i="2" s="1"/>
  <c r="S63" i="2" s="1"/>
  <c r="P59" i="2"/>
  <c r="Q59" i="2" s="1"/>
  <c r="S59" i="2" s="1"/>
  <c r="P55" i="2"/>
  <c r="Q55" i="2" s="1"/>
  <c r="S55" i="2" s="1"/>
  <c r="P51" i="2"/>
  <c r="Q51" i="2" s="1"/>
  <c r="S51" i="2" s="1"/>
  <c r="P43" i="2"/>
  <c r="Q43" i="2" s="1"/>
  <c r="S43" i="2" s="1"/>
  <c r="P39" i="2"/>
  <c r="Q39" i="2" s="1"/>
  <c r="S39" i="2" s="1"/>
  <c r="P35" i="2"/>
  <c r="Q35" i="2" s="1"/>
  <c r="S35" i="2" s="1"/>
  <c r="P31" i="2"/>
  <c r="Q31" i="2" s="1"/>
  <c r="S31" i="2" s="1"/>
  <c r="P27" i="2"/>
  <c r="Q27" i="2" s="1"/>
  <c r="S27" i="2" s="1"/>
  <c r="P23" i="2"/>
  <c r="Q23" i="2" s="1"/>
  <c r="S23" i="2" s="1"/>
  <c r="P19" i="2"/>
  <c r="Q19" i="2" s="1"/>
  <c r="S19" i="2" s="1"/>
  <c r="P11" i="2"/>
  <c r="Q11" i="2" s="1"/>
  <c r="S11" i="2" s="1"/>
  <c r="P7" i="2"/>
  <c r="Q7" i="2" s="1"/>
  <c r="S7" i="2" s="1"/>
  <c r="P104" i="2"/>
  <c r="Q104" i="2" s="1"/>
  <c r="S104" i="2" s="1"/>
  <c r="P96" i="2"/>
  <c r="Q96" i="2" s="1"/>
  <c r="S96" i="2" s="1"/>
  <c r="P92" i="2"/>
  <c r="Q92" i="2" s="1"/>
  <c r="S92" i="2" s="1"/>
  <c r="P64" i="2"/>
  <c r="Q64" i="2" s="1"/>
  <c r="S64" i="2" s="1"/>
  <c r="P60" i="2"/>
  <c r="Q60" i="2" s="1"/>
  <c r="S60" i="2" s="1"/>
  <c r="P56" i="2"/>
  <c r="Q56" i="2" s="1"/>
  <c r="S56" i="2" s="1"/>
  <c r="P52" i="2"/>
  <c r="Q52" i="2" s="1"/>
  <c r="S52" i="2" s="1"/>
  <c r="P48" i="2"/>
  <c r="Q48" i="2" s="1"/>
  <c r="S48" i="2" s="1"/>
  <c r="P44" i="2"/>
  <c r="Q44" i="2" s="1"/>
  <c r="S44" i="2" s="1"/>
  <c r="P40" i="2"/>
  <c r="Q40" i="2" s="1"/>
  <c r="S40" i="2" s="1"/>
  <c r="P36" i="2"/>
  <c r="Q36" i="2" s="1"/>
  <c r="S36" i="2" s="1"/>
  <c r="P32" i="2"/>
  <c r="Q32" i="2" s="1"/>
  <c r="S32" i="2" s="1"/>
  <c r="P28" i="2"/>
  <c r="Q28" i="2" s="1"/>
  <c r="S28" i="2" s="1"/>
  <c r="P24" i="2"/>
  <c r="Q24" i="2" s="1"/>
  <c r="S24" i="2" s="1"/>
  <c r="P20" i="2"/>
  <c r="Q20" i="2" s="1"/>
  <c r="S20" i="2" s="1"/>
  <c r="P16" i="2"/>
  <c r="Q16" i="2" s="1"/>
  <c r="S16" i="2" s="1"/>
  <c r="P12" i="2"/>
  <c r="Q12" i="2" s="1"/>
  <c r="S12" i="2" s="1"/>
  <c r="P8" i="2"/>
  <c r="Q8" i="2" s="1"/>
  <c r="S8" i="2" s="1"/>
  <c r="P102" i="2"/>
  <c r="Q102" i="2" s="1"/>
  <c r="S102" i="2" s="1"/>
  <c r="P62" i="2"/>
  <c r="Q62" i="2" s="1"/>
  <c r="S62" i="2" s="1"/>
  <c r="P46" i="2"/>
  <c r="Q46" i="2" s="1"/>
  <c r="S46" i="2" s="1"/>
  <c r="P38" i="2"/>
  <c r="Q38" i="2" s="1"/>
  <c r="S38" i="2" s="1"/>
  <c r="P34" i="2"/>
  <c r="Q34" i="2" s="1"/>
  <c r="S34" i="2" s="1"/>
  <c r="P22" i="2"/>
  <c r="Q22" i="2" s="1"/>
  <c r="S22" i="2" s="1"/>
  <c r="P18" i="2"/>
  <c r="Q18" i="2" s="1"/>
  <c r="S18" i="2" s="1"/>
  <c r="P10" i="2"/>
  <c r="Q10" i="2" s="1"/>
  <c r="S10" i="2" s="1"/>
  <c r="P101" i="2"/>
  <c r="Q101" i="2" s="1"/>
  <c r="S101" i="2" s="1"/>
  <c r="P65" i="2"/>
  <c r="Q65" i="2" s="1"/>
  <c r="S65" i="2" s="1"/>
  <c r="P61" i="2"/>
  <c r="Q61" i="2" s="1"/>
  <c r="S61" i="2" s="1"/>
  <c r="P57" i="2"/>
  <c r="P53" i="2"/>
  <c r="Q53" i="2" s="1"/>
  <c r="S53" i="2" s="1"/>
  <c r="P49" i="2"/>
  <c r="Q49" i="2" s="1"/>
  <c r="S49" i="2" s="1"/>
  <c r="P45" i="2"/>
  <c r="Q45" i="2" s="1"/>
  <c r="S45" i="2" s="1"/>
  <c r="P37" i="2"/>
  <c r="Q37" i="2" s="1"/>
  <c r="S37" i="2" s="1"/>
  <c r="P33" i="2"/>
  <c r="Q33" i="2" s="1"/>
  <c r="S33" i="2" s="1"/>
  <c r="P29" i="2"/>
  <c r="Q29" i="2" s="1"/>
  <c r="S29" i="2" s="1"/>
  <c r="P25" i="2"/>
  <c r="Q25" i="2" s="1"/>
  <c r="S25" i="2" s="1"/>
  <c r="P17" i="2"/>
  <c r="Q17" i="2" s="1"/>
  <c r="S17" i="2" s="1"/>
  <c r="P13" i="2"/>
  <c r="Q13" i="2" s="1"/>
  <c r="S13" i="2" s="1"/>
  <c r="P9" i="2"/>
  <c r="Q9" i="2" s="1"/>
  <c r="S9" i="2" s="1"/>
  <c r="P98" i="2"/>
  <c r="Q98" i="2" s="1"/>
  <c r="S98" i="2" s="1"/>
  <c r="P66" i="2"/>
  <c r="Q66" i="2" s="1"/>
  <c r="S66" i="2" s="1"/>
  <c r="P42" i="2"/>
  <c r="Q42" i="2" s="1"/>
  <c r="S42" i="2" s="1"/>
  <c r="P30" i="2"/>
  <c r="Q30" i="2" s="1"/>
  <c r="S30" i="2" s="1"/>
  <c r="P14" i="2"/>
  <c r="Q14" i="2" s="1"/>
  <c r="S14" i="2" s="1"/>
  <c r="P90" i="2"/>
  <c r="Q90" i="2" s="1"/>
  <c r="S90" i="2" s="1"/>
  <c r="P86" i="2"/>
  <c r="Q86" i="2" s="1"/>
  <c r="S86" i="2" s="1"/>
  <c r="P82" i="2"/>
  <c r="Q82" i="2" s="1"/>
  <c r="S82" i="2" s="1"/>
  <c r="P78" i="2"/>
  <c r="Q78" i="2" s="1"/>
  <c r="S78" i="2" s="1"/>
  <c r="P74" i="2"/>
  <c r="Q74" i="2" s="1"/>
  <c r="S74" i="2" s="1"/>
  <c r="P70" i="2"/>
  <c r="Q70" i="2" s="1"/>
  <c r="S70" i="2" s="1"/>
  <c r="P89" i="2"/>
  <c r="Q89" i="2" s="1"/>
  <c r="S89" i="2" s="1"/>
  <c r="P85" i="2"/>
  <c r="Q85" i="2" s="1"/>
  <c r="S85" i="2" s="1"/>
  <c r="P81" i="2"/>
  <c r="Q81" i="2" s="1"/>
  <c r="S81" i="2" s="1"/>
  <c r="P77" i="2"/>
  <c r="Q77" i="2" s="1"/>
  <c r="S77" i="2" s="1"/>
  <c r="P73" i="2"/>
  <c r="Q73" i="2" s="1"/>
  <c r="S73" i="2" s="1"/>
  <c r="P69" i="2"/>
  <c r="Q69" i="2" s="1"/>
  <c r="S69" i="2" s="1"/>
  <c r="P88" i="2"/>
  <c r="Q88" i="2" s="1"/>
  <c r="S88" i="2" s="1"/>
  <c r="P80" i="2"/>
  <c r="Q80" i="2" s="1"/>
  <c r="S80" i="2" s="1"/>
  <c r="P76" i="2"/>
  <c r="Q76" i="2" s="1"/>
  <c r="S76" i="2" s="1"/>
  <c r="P72" i="2"/>
  <c r="Q72" i="2" s="1"/>
  <c r="S72" i="2" s="1"/>
  <c r="P68" i="2"/>
  <c r="Q68" i="2" s="1"/>
  <c r="S68" i="2" s="1"/>
  <c r="P91" i="2"/>
  <c r="Q91" i="2" s="1"/>
  <c r="S91" i="2" s="1"/>
  <c r="P87" i="2"/>
  <c r="Q87" i="2" s="1"/>
  <c r="S87" i="2" s="1"/>
  <c r="P83" i="2"/>
  <c r="Q83" i="2" s="1"/>
  <c r="S83" i="2" s="1"/>
  <c r="P79" i="2"/>
  <c r="Q79" i="2" s="1"/>
  <c r="S79" i="2" s="1"/>
  <c r="P75" i="2"/>
  <c r="Q75" i="2" s="1"/>
  <c r="S75" i="2" s="1"/>
  <c r="P71" i="2"/>
  <c r="Q71" i="2" s="1"/>
  <c r="S71" i="2" s="1"/>
  <c r="P67" i="2"/>
  <c r="Q67" i="2" s="1"/>
  <c r="S67" i="2" s="1"/>
  <c r="Q57" i="2"/>
  <c r="S57" i="2" s="1"/>
  <c r="P6" i="2"/>
  <c r="Q6" i="2" l="1"/>
  <c r="P120" i="2"/>
  <c r="S6" i="2" l="1"/>
  <c r="S120" i="2" s="1"/>
  <c r="J4" i="4" s="1"/>
  <c r="J5" i="4" s="1"/>
  <c r="Q120" i="2"/>
  <c r="J15" i="4" l="1"/>
  <c r="J6" i="3"/>
  <c r="J8" i="3" s="1"/>
  <c r="J9" i="3" s="1"/>
  <c r="CU5" i="1"/>
  <c r="CE5" i="1"/>
  <c r="CD5" i="1"/>
  <c r="BW5" i="1"/>
  <c r="BO5" i="1"/>
  <c r="BN5" i="1"/>
  <c r="BX5" i="1" s="1"/>
  <c r="BY5" i="1" s="1"/>
  <c r="BH5" i="1"/>
  <c r="BI5" i="1" s="1"/>
  <c r="AX5" i="1"/>
  <c r="AQ5" i="1"/>
  <c r="AR5" i="1" s="1"/>
  <c r="AH5" i="1"/>
  <c r="AA5" i="1"/>
  <c r="AB5" i="1" s="1"/>
  <c r="R5" i="1"/>
  <c r="AK126" i="1" l="1"/>
  <c r="BA126" i="1" l="1"/>
  <c r="BR126" i="1" l="1"/>
  <c r="CO126" i="1"/>
  <c r="CH126" i="1"/>
  <c r="AR126" i="1" l="1"/>
  <c r="AQ126" i="1" l="1"/>
  <c r="BE126" i="1" l="1"/>
  <c r="CX126" i="1"/>
  <c r="BH126" i="1" l="1"/>
  <c r="BI126" i="1" l="1"/>
  <c r="BV126" i="1" l="1"/>
  <c r="BX126" i="1" l="1"/>
  <c r="BY126" i="1" l="1"/>
  <c r="CN126" i="1" l="1"/>
  <c r="CL126" i="1"/>
  <c r="DB126" i="1" l="1"/>
  <c r="DD126" i="1"/>
  <c r="DE126" i="1" l="1"/>
</calcChain>
</file>

<file path=xl/sharedStrings.xml><?xml version="1.0" encoding="utf-8"?>
<sst xmlns="http://schemas.openxmlformats.org/spreadsheetml/2006/main" count="1181" uniqueCount="369">
  <si>
    <t>UNIT-2</t>
  </si>
  <si>
    <t>Civil</t>
  </si>
  <si>
    <t>BUILDINGS</t>
  </si>
  <si>
    <t>AIR WASHER UNIT</t>
  </si>
  <si>
    <t>SQM</t>
  </si>
  <si>
    <t>BLR MCC ROOM-I</t>
  </si>
  <si>
    <t>NO OF FLOORS= G+1</t>
  </si>
  <si>
    <t>BLR MCC ROOM-II</t>
  </si>
  <si>
    <t>CPU REGENARATION BUILDING</t>
  </si>
  <si>
    <t>ESP CONTROL ROOM</t>
  </si>
  <si>
    <t>NO OF FLOORS= G+2</t>
  </si>
  <si>
    <t>PLANT AIR COMPRESSOR ROOM</t>
  </si>
  <si>
    <t>STG CONTROL ROOM (TG BUILDING)</t>
  </si>
  <si>
    <t>NO OF FLOORS= G+5</t>
  </si>
  <si>
    <t>CHIMNEY</t>
  </si>
  <si>
    <t>NOS</t>
  </si>
  <si>
    <t>DIA= 23 M</t>
  </si>
  <si>
    <t>SWITCH YARD CONTROL BUILDING</t>
  </si>
  <si>
    <t>H2</t>
  </si>
  <si>
    <t>CW SYSTEM</t>
  </si>
  <si>
    <t>CHLORINATION BUILDING</t>
  </si>
  <si>
    <t>CT MCC ROOM-1</t>
  </si>
  <si>
    <t>CT MCC ROOM-2</t>
  </si>
  <si>
    <t>CW PUMP HOUSE</t>
  </si>
  <si>
    <t>TUNNELS</t>
  </si>
  <si>
    <t>SET</t>
  </si>
  <si>
    <t>H3</t>
  </si>
  <si>
    <t>DM &amp; PTP SYSTEM</t>
  </si>
  <si>
    <t>RAW WATER PUMP HOUSE</t>
  </si>
  <si>
    <t>WTP BUILDING</t>
  </si>
  <si>
    <t>PRE-TREATMENT CEMICAL HOUSE</t>
  </si>
  <si>
    <t>CWST PUMP HOUSE</t>
  </si>
  <si>
    <t>H4</t>
  </si>
  <si>
    <t xml:space="preserve">CHP </t>
  </si>
  <si>
    <t>DUMP HOPPER HOUSE</t>
  </si>
  <si>
    <t>TRANSFER TOWER-1</t>
  </si>
  <si>
    <t>TRANSFER TOWER-2</t>
  </si>
  <si>
    <t>CRUSHER &amp; SCREEN HOUSE</t>
  </si>
  <si>
    <t>TRANSFER TOWER-3</t>
  </si>
  <si>
    <t>TRANSFER TOWER-4</t>
  </si>
  <si>
    <t>EMERGENCY RECLAIM HOPPER HOUSE</t>
  </si>
  <si>
    <t>TRANSFER TOWER-5</t>
  </si>
  <si>
    <t>TRANSFER TOWER-6</t>
  </si>
  <si>
    <t>TRANSFER TOWER-7</t>
  </si>
  <si>
    <t>CHP CONTROL ROOM</t>
  </si>
  <si>
    <t>PENT HOUSE-1</t>
  </si>
  <si>
    <t>PENT HOUSE-2</t>
  </si>
  <si>
    <t>DFDSS</t>
  </si>
  <si>
    <t>H5</t>
  </si>
  <si>
    <t>ASH HANDLING SYSTEM</t>
  </si>
  <si>
    <t>AHS COMPRESSOR ROOM</t>
  </si>
  <si>
    <t>HCSD &amp; AHS WATER PUMP HOUSE</t>
  </si>
  <si>
    <t>ASH SILO 1,2</t>
  </si>
  <si>
    <t>DIA= 13 M</t>
  </si>
  <si>
    <t>BOTTOM ASH SILO</t>
  </si>
  <si>
    <t>DIA= 10.5 M</t>
  </si>
  <si>
    <t>BOTTOM ASH UTILITY BUILDING</t>
  </si>
  <si>
    <t>RCC FLOOR</t>
  </si>
  <si>
    <t>H6</t>
  </si>
  <si>
    <t>FUEL OIL STSTEM</t>
  </si>
  <si>
    <t>FUEL OIL PUMP HOUSE</t>
  </si>
  <si>
    <t>FUEL OIL MCC BUILDING</t>
  </si>
  <si>
    <t>H8</t>
  </si>
  <si>
    <t>MISCELLANEOUS BUILDINGS</t>
  </si>
  <si>
    <t>CANTEEN BUILDING</t>
  </si>
  <si>
    <t>FIRE TENDER BUILDING</t>
  </si>
  <si>
    <t>FIRST AID BUILDING</t>
  </si>
  <si>
    <t>H9</t>
  </si>
  <si>
    <t>RWIS BUILTUP AREA</t>
  </si>
  <si>
    <t>CONTROL ROOM</t>
  </si>
  <si>
    <t>APPROACH BRIDGE</t>
  </si>
  <si>
    <t>INTAKE WELL</t>
  </si>
  <si>
    <t>H10</t>
  </si>
  <si>
    <t>OTHER BUILDINGS</t>
  </si>
  <si>
    <t>CMB</t>
  </si>
  <si>
    <t>RAIN WATER HARWESTING POND</t>
  </si>
  <si>
    <t>BOOSTER PUMP HOUSE</t>
  </si>
  <si>
    <t>DG SET BUILDING</t>
  </si>
  <si>
    <t>STATIR CASE OF TUNNELS</t>
  </si>
  <si>
    <t>6A&amp;6B</t>
  </si>
  <si>
    <t>HYDROGEN STORAGE ROOM</t>
  </si>
  <si>
    <t>AAQMS (AMBIENT AIR QUALITY MONITORING SYSTEM)</t>
  </si>
  <si>
    <t>4 NOS</t>
  </si>
  <si>
    <t>WASTE HAZARDOUS ROOM</t>
  </si>
  <si>
    <t>ADMINISTRATIVE BUILDING</t>
  </si>
  <si>
    <t>CEMENT GODOWN 1</t>
  </si>
  <si>
    <t>FFDV ROOM</t>
  </si>
  <si>
    <t>1 Floor</t>
  </si>
  <si>
    <t>TRANSFORMER YARD</t>
  </si>
  <si>
    <t>DETAILS=</t>
  </si>
  <si>
    <t>PORTA CABINS</t>
  </si>
  <si>
    <t>RAW WATER RESERVOIR</t>
  </si>
  <si>
    <t>6,50,000 cum</t>
  </si>
  <si>
    <t>RAW WATER RESERVOIR (SMALL)</t>
  </si>
  <si>
    <t>1,75,000 cum</t>
  </si>
  <si>
    <t>BOTTOM ASH DYKE</t>
  </si>
  <si>
    <t>CAPACITY= 400000 Cum</t>
  </si>
  <si>
    <t>FLY ASH DYKE</t>
  </si>
  <si>
    <t>CAPACITY= 300000 Cum</t>
  </si>
  <si>
    <t>STORES BUILDING</t>
  </si>
  <si>
    <t>ROADS &amp; DRAINS</t>
  </si>
  <si>
    <t>LOT</t>
  </si>
  <si>
    <t>TYPE OF ROAD= Bitumin/W.B.M./ CONCRETE</t>
  </si>
  <si>
    <t>BOUNDARY WALL</t>
  </si>
  <si>
    <t>WATCH TOWER</t>
  </si>
  <si>
    <t>BORE WELL</t>
  </si>
  <si>
    <t>COAL YARD</t>
  </si>
  <si>
    <t>H11</t>
  </si>
  <si>
    <t>SPGCL TOWNSHIP</t>
  </si>
  <si>
    <t>HOSTEL</t>
  </si>
  <si>
    <t>2 BHK FLAT UNIT 1</t>
  </si>
  <si>
    <t>2 BHK FLAT UNIT 2</t>
  </si>
  <si>
    <t>2 BHK BUNGLOW</t>
  </si>
  <si>
    <t>3 NOS (2 BIG, 1 SMALL)</t>
  </si>
  <si>
    <t>BOUNDARY WALL AT STAFF COLONY</t>
  </si>
  <si>
    <t>VILLAGERS HOUSE</t>
  </si>
  <si>
    <t>1 BHK STUDIO APPARTMENT</t>
  </si>
  <si>
    <t>UNIT-1</t>
  </si>
  <si>
    <t>H</t>
  </si>
  <si>
    <t>H1</t>
  </si>
  <si>
    <t>BTG AREA</t>
  </si>
  <si>
    <t>WORKSHOP BUILDING</t>
  </si>
  <si>
    <t>WAGON TIPPLER HOUSE</t>
  </si>
  <si>
    <t>DFDSS PART 2 (WAGON TIPPLER)</t>
  </si>
  <si>
    <t>H7</t>
  </si>
  <si>
    <t>ZLD</t>
  </si>
  <si>
    <t>CHEMICAL HOUSE</t>
  </si>
  <si>
    <t>RO+UF SHED</t>
  </si>
  <si>
    <t>Internal Road &amp; Drain</t>
  </si>
  <si>
    <t>Nos</t>
  </si>
  <si>
    <t xml:space="preserve">Ash Dyke </t>
  </si>
  <si>
    <t>Coal Sampling Room - Near CHP</t>
  </si>
  <si>
    <t>QC Office &amp; Lab Room - Near Service Building</t>
  </si>
  <si>
    <t>Toilet Block - Near Chimney</t>
  </si>
  <si>
    <t>Const. of Toilet at Cover store</t>
  </si>
  <si>
    <t>STAFF QUARTER</t>
  </si>
  <si>
    <t>RCC Platform around Dump Hopper</t>
  </si>
  <si>
    <t>Railway-building</t>
  </si>
  <si>
    <t xml:space="preserve">STATION BLOCK CABIN (DOUBLE STORY) </t>
  </si>
  <si>
    <t>Super built up area 479.3 Sqm, having 10 rooms with two toilets with tiles flooring, 1.5 M wide plinth protection, toe wall pitching and rain harvesting, open Platform 1012.5 Sqm</t>
  </si>
  <si>
    <t>CREW REST ROOM WITH IN-MOTION WEIGH BRIDGE (DOUBLE STORY)</t>
  </si>
  <si>
    <t>Super built up area 138.03 Sqm having four rooms with two toilets with tiles flooring, toe wall pitching and rain harvesting, .</t>
  </si>
  <si>
    <t xml:space="preserve">EAST GOOMTIES  -  </t>
  </si>
  <si>
    <t>Super built up area 51 Sqm having two rooms and tiles flooring with rain water harvesting pit,  with wide plinth protection.</t>
  </si>
  <si>
    <t>WEST GOOMTIES</t>
  </si>
  <si>
    <t>GATE LODGE AT EXISTING LC No 301 WITH LC GATE IPS  ROOM)</t>
  </si>
  <si>
    <t>Super built up area 51 Sqm having two rooms with tiles flooring, rain water harvesting pit,  with wide plinth protection.</t>
  </si>
  <si>
    <t>GATE LODGE AT EXISTING LC No 303 WITH LC GATE IPS  ROOM)</t>
  </si>
  <si>
    <t>Super built up area 32.701 Sqm with tiles flooring, rain harvesting, plinth protection, varandah and toilet.</t>
  </si>
  <si>
    <t>CONSTRUCTION OF GOOMTY LC 1</t>
  </si>
  <si>
    <t>FIXED ASSETS REGISTER  as on 31.03.2021</t>
  </si>
  <si>
    <t>Gross Block</t>
  </si>
  <si>
    <t>Depreciation</t>
  </si>
  <si>
    <t>Net Block</t>
  </si>
  <si>
    <t>UNIT</t>
  </si>
  <si>
    <t>Date of Capitalized</t>
  </si>
  <si>
    <t>#</t>
  </si>
  <si>
    <t>CATEGORY</t>
  </si>
  <si>
    <t>Asset description</t>
  </si>
  <si>
    <t>UOM</t>
  </si>
  <si>
    <t>QTY</t>
  </si>
  <si>
    <t>SPECIFICATIONS</t>
  </si>
  <si>
    <t>USEFUL LIFE IN YEARS</t>
  </si>
  <si>
    <t>CAPITALIZED COST</t>
  </si>
  <si>
    <t>Opening As at 01.10.2017</t>
  </si>
  <si>
    <t>Addition during the Year</t>
  </si>
  <si>
    <t>Deletion During the Year</t>
  </si>
  <si>
    <t>As at 31.03.2018</t>
  </si>
  <si>
    <t>Writtern back retirement on Sale</t>
  </si>
  <si>
    <t>Residual value  5%</t>
  </si>
  <si>
    <t>Amount to be depreciated  95%</t>
  </si>
  <si>
    <t>Useful Life Taken</t>
  </si>
  <si>
    <t>Balance days of Assets per Remaning life as on 30/09/2017</t>
  </si>
  <si>
    <t>Days used in year</t>
  </si>
  <si>
    <t>Balance Depreciation as on 30.09.2017</t>
  </si>
  <si>
    <t>Dep. Amount  for the year 31.03.2018</t>
  </si>
  <si>
    <t>Opening As at 01.04.2018</t>
  </si>
  <si>
    <t>As at 30.09.2018</t>
  </si>
  <si>
    <t>Balance days of Assets per Remaning life as on 31/03/2018</t>
  </si>
  <si>
    <t>Balance Depreciation as on 31.03.2018</t>
  </si>
  <si>
    <t>Dep. Amount  for the year 30.09.2018</t>
  </si>
  <si>
    <t>Opening As at 01.10.2018</t>
  </si>
  <si>
    <t>As at 31.03.2019</t>
  </si>
  <si>
    <t>Balance days of Assets per Remaning life as on 30/09/2018</t>
  </si>
  <si>
    <t>Balance Depreciation as on 30.09.2018</t>
  </si>
  <si>
    <t>Dep. Amount  for the year 31.03.2019</t>
  </si>
  <si>
    <t>Impairement</t>
  </si>
  <si>
    <t>Opening       As at 01.04.2019</t>
  </si>
  <si>
    <t>Balance days of Assets per Remaning life as on 31/03/2019</t>
  </si>
  <si>
    <t>Balance Depreciation as on 31.03.2019</t>
  </si>
  <si>
    <t>Opening       As at 01.01.2020</t>
  </si>
  <si>
    <t>Balance days of Assets per Remaning life as on 31/12/2019</t>
  </si>
  <si>
    <t>Balance Depreciation as on 31.12.2019</t>
  </si>
  <si>
    <t>Dep. Amount  for the year 31.03.2020</t>
  </si>
  <si>
    <t>As at 31.03.2020</t>
  </si>
  <si>
    <t>Opening       As at 01.04.2020</t>
  </si>
  <si>
    <t>As at 31.03.2021</t>
  </si>
  <si>
    <t>Balance days of Assets per Remaning life as on 31/03/2020</t>
  </si>
  <si>
    <t>Balance Depreciation as on 31.03.2020</t>
  </si>
  <si>
    <t>Dep. Amount  for the year 31.03.2021</t>
  </si>
  <si>
    <t>Accumulated Depreciation As at 31.03.2021</t>
  </si>
  <si>
    <t>Net Block           As at 31.03.2021</t>
  </si>
  <si>
    <t>SAP_Assets Number</t>
  </si>
  <si>
    <t>Sr. No.</t>
  </si>
  <si>
    <t>Description of Assets</t>
  </si>
  <si>
    <t>Date of Capitalization</t>
  </si>
  <si>
    <t>Date of Valuation</t>
  </si>
  <si>
    <t>Operational Life Consumed                    (Years)</t>
  </si>
  <si>
    <t>Estimated Economic life of the Assets                                     (Years)</t>
  </si>
  <si>
    <t>Salvage Value</t>
  </si>
  <si>
    <t>Depreciation Factor</t>
  </si>
  <si>
    <t>Cost of Capitalization</t>
  </si>
  <si>
    <t>% Inflation</t>
  </si>
  <si>
    <r>
      <t xml:space="preserve">Estimated Reproduction Cost of the Asset                                                                    </t>
    </r>
    <r>
      <rPr>
        <b/>
        <i/>
        <sz val="10"/>
        <color theme="1"/>
        <rFont val="Calibri"/>
        <family val="2"/>
        <scheme val="minor"/>
      </rPr>
      <t>(as per CCI)</t>
    </r>
  </si>
  <si>
    <t>Total Depreciation</t>
  </si>
  <si>
    <t>Net Depreciated Value</t>
  </si>
  <si>
    <t>Obsolescence Factor</t>
  </si>
  <si>
    <t>Current Depreciated Replacement Value</t>
  </si>
  <si>
    <t>ENCLOSURE-B: VALUATION OF FACTORY BUILDING/ CIVIL STRUCTURE CAPITALIZED IN 2X300 MW THERMAL POWER PLANT | M/S. SKS POWER GENERATION CHHATTISGARH LIMITED | RAIGARH, CHHATTISGARH</t>
  </si>
  <si>
    <t xml:space="preserve">Unit </t>
  </si>
  <si>
    <r>
      <t xml:space="preserve">Net Block
</t>
    </r>
    <r>
      <rPr>
        <i/>
        <sz val="11"/>
        <color theme="1"/>
        <rFont val="Calibri"/>
        <family val="2"/>
        <scheme val="minor"/>
      </rPr>
      <t>(as on 31.03.2021)</t>
    </r>
  </si>
  <si>
    <t>TOTAL</t>
  </si>
  <si>
    <t>Sr.No</t>
  </si>
  <si>
    <t>Particulars</t>
  </si>
  <si>
    <t>Annexure</t>
  </si>
  <si>
    <r>
      <t xml:space="preserve">Cost of Capitalization/Gross Block 
</t>
    </r>
    <r>
      <rPr>
        <i/>
        <sz val="10"/>
        <rFont val="Calibri"/>
        <family val="2"/>
        <scheme val="minor"/>
      </rPr>
      <t>(INR)</t>
    </r>
  </si>
  <si>
    <r>
      <t xml:space="preserve">Net Block
</t>
    </r>
    <r>
      <rPr>
        <i/>
        <sz val="10"/>
        <rFont val="Calibri"/>
        <family val="2"/>
        <scheme val="minor"/>
      </rPr>
      <t>(INR)</t>
    </r>
  </si>
  <si>
    <r>
      <t xml:space="preserve">Gross Current Reproduction Cost </t>
    </r>
    <r>
      <rPr>
        <i/>
        <sz val="10"/>
        <rFont val="Calibri"/>
        <family val="2"/>
        <scheme val="minor"/>
      </rPr>
      <t>(GCRC) (INR)</t>
    </r>
  </si>
  <si>
    <r>
      <t xml:space="preserve">Current Depreciated Replacement Value </t>
    </r>
    <r>
      <rPr>
        <i/>
        <sz val="10"/>
        <rFont val="Calibri"/>
        <family val="2"/>
        <scheme val="minor"/>
      </rPr>
      <t>(INR)</t>
    </r>
  </si>
  <si>
    <t xml:space="preserve">Factory Building </t>
  </si>
  <si>
    <t>Total</t>
  </si>
  <si>
    <t>Note:</t>
  </si>
  <si>
    <t>A</t>
  </si>
  <si>
    <t>SUMMARY- VALUATION OF FACTORY BUILDING/ CIVIL STRUCTURE CAPITALIZED IN 2X300 MW THERMAL POWER PLANT | M/S. SKS POWER GENERATION CHHATTISGARH LIMITED | RAIGARH, CHHATTISGARH</t>
  </si>
  <si>
    <t>1.All the building/ civil structure work of the subject project has been extract from the Fixed Assets Register (FAR) dated 31.03.2021 of  the plant to avoid the duplicity of value.</t>
  </si>
  <si>
    <t xml:space="preserve">2. The capitalized given to us includes civil work, interior work, finishing, furnishing, HVAC and allied works as informed by the official of SPGCL and in ready to use condition. </t>
  </si>
  <si>
    <t>3. The Gross Reproduction cost of civil structures has been calculated on the basis of Construction Cost Index (CCI).</t>
  </si>
  <si>
    <t xml:space="preserve">4. The economical life of the assets has been taken on the basis of companies act-2013 and practical nature of the civil structure. </t>
  </si>
  <si>
    <t>6. The Valuation of the Building/ Civil Structured has been done on the basis of 'Depreciated Replacement Cost Method'.</t>
  </si>
  <si>
    <t>5. Building Area Statement has been provided to us by the company management.</t>
  </si>
  <si>
    <r>
      <t xml:space="preserve">Area
</t>
    </r>
    <r>
      <rPr>
        <b/>
        <i/>
        <sz val="10"/>
        <rFont val="Calibri"/>
        <family val="2"/>
        <scheme val="minor"/>
      </rPr>
      <t>(in Acres)</t>
    </r>
  </si>
  <si>
    <r>
      <t xml:space="preserve">Area
</t>
    </r>
    <r>
      <rPr>
        <b/>
        <i/>
        <sz val="10"/>
        <rFont val="Calibri"/>
        <family val="2"/>
        <scheme val="minor"/>
      </rPr>
      <t>(in sq.mtr.)</t>
    </r>
  </si>
  <si>
    <r>
      <t xml:space="preserve">Market Rate 
</t>
    </r>
    <r>
      <rPr>
        <b/>
        <i/>
        <sz val="10"/>
        <rFont val="Calibri"/>
        <family val="2"/>
        <scheme val="minor"/>
      </rPr>
      <t>(in per acres)</t>
    </r>
  </si>
  <si>
    <r>
      <t xml:space="preserve">10% Premium for cost &amp; effort consideration to cover administrative cost, effort toward land consilidation &amp; land conversation Charges
</t>
    </r>
    <r>
      <rPr>
        <b/>
        <i/>
        <sz val="10"/>
        <rFont val="Calibri"/>
        <family val="2"/>
        <scheme val="minor"/>
      </rPr>
      <t>(in per acres)</t>
    </r>
  </si>
  <si>
    <t>Total Fair Market Value</t>
  </si>
  <si>
    <t>Notes:</t>
  </si>
  <si>
    <t>1. The land area details of the subject project has been taken on the basis of information provided by the company.</t>
  </si>
  <si>
    <t xml:space="preserve">2. Assessment of Premium charges on transfer of Lease hold rights transfer methodology for arriving the market Value of the land. </t>
  </si>
  <si>
    <t>Annexure-A: VALUATION OF LAND | 2X300 MW THERMAL POWER PLANT | M/S. SKS POWER GENERATION CHHTTISGARH LIMITED (SPGCL) | DISTRICT- RAIGARH, UTTAR PRADESH</t>
  </si>
  <si>
    <t xml:space="preserve">Lease Hold Land </t>
  </si>
  <si>
    <t>Free Hold Land</t>
  </si>
  <si>
    <t>Land Details</t>
  </si>
  <si>
    <t xml:space="preserve">CIVIL/STRUCTURES VALUATION </t>
  </si>
  <si>
    <t>S.No.</t>
  </si>
  <si>
    <t>Block Name</t>
  </si>
  <si>
    <t>Total Slabs/ Floors</t>
  </si>
  <si>
    <t>Year of construction</t>
  </si>
  <si>
    <t>RCC framed pillar beam column structure on RCC slab</t>
  </si>
  <si>
    <t>RB wall structure</t>
  </si>
  <si>
    <t>GI shed roof mounted on iron pillars, trusses frame structure</t>
  </si>
  <si>
    <t>GI shed roof mounted on iron pillars, trusses frame structure resting on brick wall</t>
  </si>
  <si>
    <t>Glass facade on RCC steel frame</t>
  </si>
  <si>
    <t>AC sheet roofed building mounted on steel trusses resting on RCC column</t>
  </si>
  <si>
    <t>RCC column beams stone masonry wails in cement, bricks, steel etc.</t>
  </si>
  <si>
    <t>Air Washer Unit</t>
  </si>
  <si>
    <t>Blr Mcc Room-I</t>
  </si>
  <si>
    <t>Blr Mcc Room-Ii</t>
  </si>
  <si>
    <t>Cpu Regenaration Building</t>
  </si>
  <si>
    <t>Esp Control Room</t>
  </si>
  <si>
    <t>Plant Air Compressor Room</t>
  </si>
  <si>
    <t>Stg Control Room (Tg Building)</t>
  </si>
  <si>
    <t>Chimney</t>
  </si>
  <si>
    <t>Switch Yard Control Building</t>
  </si>
  <si>
    <t>Cw System</t>
  </si>
  <si>
    <t>Chlorination Building</t>
  </si>
  <si>
    <t>Ct Mcc Room-1</t>
  </si>
  <si>
    <t>Ct Mcc Room-2</t>
  </si>
  <si>
    <t>Cw Pump House</t>
  </si>
  <si>
    <t>Tunnels</t>
  </si>
  <si>
    <t>Dm &amp; Ptp System</t>
  </si>
  <si>
    <t>Raw Water Pump House</t>
  </si>
  <si>
    <t>Wtp Building</t>
  </si>
  <si>
    <t>Pre-Treatment Cemical House</t>
  </si>
  <si>
    <t>Cwst Pump House</t>
  </si>
  <si>
    <t xml:space="preserve">Chp </t>
  </si>
  <si>
    <t>Dump Hopper House</t>
  </si>
  <si>
    <t>Transfer Tower-1</t>
  </si>
  <si>
    <t>Transfer Tower-2</t>
  </si>
  <si>
    <t>Crusher &amp; Screen House</t>
  </si>
  <si>
    <t>Transfer Tower-3</t>
  </si>
  <si>
    <t>Transfer Tower-4</t>
  </si>
  <si>
    <t>Emergency Reclaim Hopper House</t>
  </si>
  <si>
    <t>Transfer Tower-5</t>
  </si>
  <si>
    <t>Transfer Tower-6</t>
  </si>
  <si>
    <t>Transfer Tower-7</t>
  </si>
  <si>
    <t>Chp Control Room</t>
  </si>
  <si>
    <t>Pent House-1</t>
  </si>
  <si>
    <t>Pent House-2</t>
  </si>
  <si>
    <t>Dfdss</t>
  </si>
  <si>
    <t>Ash Handling System</t>
  </si>
  <si>
    <t>Ahs Compressor Room</t>
  </si>
  <si>
    <t>Hcsd &amp; Ahs Water Pump House</t>
  </si>
  <si>
    <t>Ash Silo 1,2</t>
  </si>
  <si>
    <t>Bottom Ash Silo</t>
  </si>
  <si>
    <t>Bottom Ash Utility Building</t>
  </si>
  <si>
    <t>Fuel Oil Ststem</t>
  </si>
  <si>
    <t>Fuel Oil Pump House</t>
  </si>
  <si>
    <t>Fuel Oil Mcc Building</t>
  </si>
  <si>
    <t>Miscellaneous Buildings</t>
  </si>
  <si>
    <t>Canteen Building</t>
  </si>
  <si>
    <t>Fire Tender Building</t>
  </si>
  <si>
    <t>First Aid Building</t>
  </si>
  <si>
    <t>Rwis Builtup Area</t>
  </si>
  <si>
    <t>Control Room</t>
  </si>
  <si>
    <t>Approach Bridge</t>
  </si>
  <si>
    <t>Intake Well</t>
  </si>
  <si>
    <t>Other Buildings</t>
  </si>
  <si>
    <t>Cmb</t>
  </si>
  <si>
    <t>Rain Water Harwesting Pond</t>
  </si>
  <si>
    <t>Booster Pump House</t>
  </si>
  <si>
    <t>Dg Set Building</t>
  </si>
  <si>
    <t>Statir Case Of Tunnels</t>
  </si>
  <si>
    <t>Hydrogen Storage Room</t>
  </si>
  <si>
    <t>Aaqms (Ambient Air Quality Monitoring System)</t>
  </si>
  <si>
    <t>Waste Hazardous Room</t>
  </si>
  <si>
    <t>Administrative Building</t>
  </si>
  <si>
    <t>Cement Godown 1</t>
  </si>
  <si>
    <t>Ffdv Room</t>
  </si>
  <si>
    <t>Transformer Yard</t>
  </si>
  <si>
    <t>Porta Cabins</t>
  </si>
  <si>
    <t>Raw Water Reservoir</t>
  </si>
  <si>
    <t>Raw Water Reservoir (Small)</t>
  </si>
  <si>
    <t>Bottom Ash Dyke</t>
  </si>
  <si>
    <t>Fly Ash Dyke</t>
  </si>
  <si>
    <t>Stores Building</t>
  </si>
  <si>
    <t>Roads &amp; Drains</t>
  </si>
  <si>
    <t>Boundary Wall</t>
  </si>
  <si>
    <t>Watch Tower</t>
  </si>
  <si>
    <t>Bore Well</t>
  </si>
  <si>
    <t>Coal Yard</t>
  </si>
  <si>
    <t>Spgcl Township</t>
  </si>
  <si>
    <t>Hostel</t>
  </si>
  <si>
    <t>2 Bhk Flat Unit 1</t>
  </si>
  <si>
    <t>2 Bhk Flat Unit 2</t>
  </si>
  <si>
    <t>2 Bhk Bunglow</t>
  </si>
  <si>
    <t>Boundary Wall At Staff Colony</t>
  </si>
  <si>
    <t>Villagers House</t>
  </si>
  <si>
    <t>1 Bhk Studio Appartment</t>
  </si>
  <si>
    <t>Buildings</t>
  </si>
  <si>
    <t>Btg Area</t>
  </si>
  <si>
    <t>Workshop Building</t>
  </si>
  <si>
    <t>Wagon Tippler House</t>
  </si>
  <si>
    <t>Dfdss Part 2 (Wagon Tippler)</t>
  </si>
  <si>
    <t>Zld</t>
  </si>
  <si>
    <t>Chemical House</t>
  </si>
  <si>
    <t>Ro+Uf Shed</t>
  </si>
  <si>
    <t>G+1</t>
  </si>
  <si>
    <t>G+2</t>
  </si>
  <si>
    <t>G+5</t>
  </si>
  <si>
    <t>Dia=23 mtr</t>
  </si>
  <si>
    <t>13 mtr</t>
  </si>
  <si>
    <t xml:space="preserve">4 nos. </t>
  </si>
  <si>
    <t xml:space="preserve">Ground </t>
  </si>
  <si>
    <t>3 nos.</t>
  </si>
  <si>
    <r>
      <t xml:space="preserve">Area 
</t>
    </r>
    <r>
      <rPr>
        <i/>
        <sz val="10"/>
        <color theme="1"/>
        <rFont val="Calibri"/>
        <family val="2"/>
        <scheme val="minor"/>
      </rPr>
      <t>(in sq. mtr.)</t>
    </r>
  </si>
  <si>
    <r>
      <t xml:space="preserve">Area 
</t>
    </r>
    <r>
      <rPr>
        <i/>
        <sz val="10"/>
        <color theme="1"/>
        <rFont val="Calibri"/>
        <family val="2"/>
        <scheme val="minor"/>
      </rPr>
      <t>(sq. fts.)</t>
    </r>
  </si>
  <si>
    <t>1 nos.</t>
  </si>
  <si>
    <t xml:space="preserve">2 nos. 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</si>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</sst>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[$-409]d\-mmm\-yy;@"/>
    <numFmt numFmtId="165" formatCode="####\ ##\ ##\ ###"/>
    <numFmt numFmtId="166" formatCode="_(* #,##0.00_);_(* \(#,##0.00\);_(* &quot;-&quot;??_);_(@_)"/>
    <numFmt numFmtId="167" formatCode="_(* #,##0_);_(* \(#,##0\);_(* &quot;-&quot;??_);_(@_)"/>
    <numFmt numFmtId="168" formatCode="_ [$₹-4009]\ * #,##0_ ;_ [$₹-4009]\ * \-#,##0_ ;_ [$₹-4009]\ * &quot;-&quot;??_ ;_ @_ "/>
    <numFmt numFmtId="169" formatCode="_ &quot;₹&quot;\ * #,##0_ ;_ &quot;₹&quot;\ * \-#,##0_ ;_ &quot;₹&quot;\ * &quot;-&quot;??_ ;_ @_ "/>
    <numFmt numFmtId="170" formatCode="_ [$₹-4009]\ * #,##0.00_ ;_ [$₹-4009]\ * \-#,##0.00_ ;_ [$₹-4009]\ * &quot;-&quot;??_ ;_ @_ "/>
    <numFmt numFmtId="172" formatCode="m/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 Antiqua"/>
      <family val="1"/>
    </font>
    <font>
      <sz val="10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0"/>
      <name val="Book Antiqua"/>
      <family val="1"/>
    </font>
    <font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Book Antiqua"/>
      <family val="1"/>
    </font>
    <font>
      <sz val="8"/>
      <color theme="1"/>
      <name val="Verdana"/>
      <family val="2"/>
    </font>
    <font>
      <b/>
      <sz val="11"/>
      <name val="Calibri"/>
      <family val="2"/>
      <scheme val="minor"/>
    </font>
    <font>
      <b/>
      <sz val="9"/>
      <name val="Book Antiqua"/>
      <family val="1"/>
    </font>
    <font>
      <sz val="11"/>
      <color theme="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1" fillId="0" borderId="0"/>
    <xf numFmtId="0" fontId="13" fillId="0" borderId="0"/>
    <xf numFmtId="0" fontId="16" fillId="2" borderId="0" applyNumberFormat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</cellStyleXfs>
  <cellXfs count="201">
    <xf numFmtId="0" fontId="0" fillId="0" borderId="0" xfId="0"/>
    <xf numFmtId="0" fontId="1" fillId="0" borderId="0" xfId="4"/>
    <xf numFmtId="164" fontId="5" fillId="0" borderId="1" xfId="5" applyNumberFormat="1" applyFont="1" applyBorder="1" applyAlignment="1">
      <alignment horizontal="right"/>
    </xf>
    <xf numFmtId="0" fontId="6" fillId="0" borderId="2" xfId="4" applyFont="1" applyBorder="1" applyAlignment="1">
      <alignment horizontal="center"/>
    </xf>
    <xf numFmtId="0" fontId="6" fillId="0" borderId="3" xfId="4" applyFont="1" applyBorder="1"/>
    <xf numFmtId="0" fontId="6" fillId="0" borderId="3" xfId="4" applyFont="1" applyBorder="1" applyAlignment="1">
      <alignment horizontal="center"/>
    </xf>
    <xf numFmtId="165" fontId="6" fillId="0" borderId="4" xfId="4" applyNumberFormat="1" applyFont="1" applyBorder="1"/>
    <xf numFmtId="166" fontId="6" fillId="0" borderId="0" xfId="6" applyFont="1" applyBorder="1"/>
    <xf numFmtId="167" fontId="7" fillId="0" borderId="5" xfId="6" applyNumberFormat="1" applyFont="1" applyFill="1" applyBorder="1"/>
    <xf numFmtId="167" fontId="8" fillId="0" borderId="5" xfId="6" applyNumberFormat="1" applyFont="1" applyBorder="1"/>
    <xf numFmtId="167" fontId="5" fillId="0" borderId="6" xfId="6" applyNumberFormat="1" applyFont="1" applyBorder="1"/>
    <xf numFmtId="167" fontId="7" fillId="0" borderId="7" xfId="6" applyNumberFormat="1" applyFont="1" applyFill="1" applyBorder="1"/>
    <xf numFmtId="167" fontId="5" fillId="0" borderId="5" xfId="7" applyNumberFormat="1" applyFont="1" applyBorder="1"/>
    <xf numFmtId="166" fontId="7" fillId="0" borderId="5" xfId="6" applyNumberFormat="1" applyFont="1" applyFill="1" applyBorder="1"/>
    <xf numFmtId="167" fontId="5" fillId="0" borderId="5" xfId="6" applyNumberFormat="1" applyFont="1" applyBorder="1"/>
    <xf numFmtId="167" fontId="7" fillId="0" borderId="6" xfId="6" applyNumberFormat="1" applyFont="1" applyFill="1" applyBorder="1"/>
    <xf numFmtId="167" fontId="8" fillId="0" borderId="8" xfId="6" applyNumberFormat="1" applyFont="1" applyBorder="1"/>
    <xf numFmtId="167" fontId="7" fillId="0" borderId="9" xfId="6" applyNumberFormat="1" applyFont="1" applyFill="1" applyBorder="1"/>
    <xf numFmtId="167" fontId="5" fillId="0" borderId="5" xfId="6" applyNumberFormat="1" applyFont="1" applyFill="1" applyBorder="1"/>
    <xf numFmtId="0" fontId="9" fillId="0" borderId="3" xfId="4" applyFont="1" applyFill="1" applyBorder="1" applyAlignment="1">
      <alignment horizontal="center"/>
    </xf>
    <xf numFmtId="0" fontId="6" fillId="0" borderId="3" xfId="4" applyFont="1" applyFill="1" applyBorder="1"/>
    <xf numFmtId="0" fontId="10" fillId="0" borderId="2" xfId="4" applyFont="1" applyFill="1" applyBorder="1" applyAlignment="1">
      <alignment horizontal="center"/>
    </xf>
    <xf numFmtId="0" fontId="10" fillId="0" borderId="3" xfId="4" applyFont="1" applyFill="1" applyBorder="1"/>
    <xf numFmtId="0" fontId="10" fillId="0" borderId="3" xfId="4" applyFont="1" applyFill="1" applyBorder="1" applyAlignment="1">
      <alignment horizontal="center"/>
    </xf>
    <xf numFmtId="165" fontId="10" fillId="0" borderId="4" xfId="4" applyNumberFormat="1" applyFont="1" applyFill="1" applyBorder="1"/>
    <xf numFmtId="166" fontId="6" fillId="0" borderId="0" xfId="6" applyFont="1" applyFill="1" applyBorder="1"/>
    <xf numFmtId="164" fontId="5" fillId="0" borderId="1" xfId="8" applyNumberFormat="1" applyFont="1" applyBorder="1" applyAlignment="1">
      <alignment horizontal="right"/>
    </xf>
    <xf numFmtId="0" fontId="1" fillId="0" borderId="0" xfId="4" applyFill="1"/>
    <xf numFmtId="165" fontId="6" fillId="0" borderId="4" xfId="4" applyNumberFormat="1" applyFont="1" applyFill="1" applyBorder="1"/>
    <xf numFmtId="165" fontId="6" fillId="0" borderId="10" xfId="4" applyNumberFormat="1" applyFont="1" applyFill="1" applyBorder="1"/>
    <xf numFmtId="0" fontId="6" fillId="0" borderId="10" xfId="4" applyFont="1" applyFill="1" applyBorder="1" applyAlignment="1">
      <alignment horizontal="center"/>
    </xf>
    <xf numFmtId="0" fontId="6" fillId="0" borderId="11" xfId="4" applyFont="1" applyBorder="1" applyAlignment="1">
      <alignment horizontal="center"/>
    </xf>
    <xf numFmtId="0" fontId="6" fillId="0" borderId="12" xfId="4" applyFont="1" applyBorder="1"/>
    <xf numFmtId="0" fontId="6" fillId="0" borderId="12" xfId="4" applyFont="1" applyBorder="1" applyAlignment="1">
      <alignment horizontal="center"/>
    </xf>
    <xf numFmtId="165" fontId="6" fillId="0" borderId="13" xfId="4" applyNumberFormat="1" applyFont="1" applyFill="1" applyBorder="1"/>
    <xf numFmtId="167" fontId="7" fillId="0" borderId="0" xfId="6" applyNumberFormat="1" applyFont="1" applyFill="1" applyBorder="1"/>
    <xf numFmtId="167" fontId="8" fillId="0" borderId="0" xfId="6" applyNumberFormat="1" applyFont="1" applyBorder="1"/>
    <xf numFmtId="167" fontId="5" fillId="0" borderId="0" xfId="6" applyNumberFormat="1" applyFont="1" applyBorder="1"/>
    <xf numFmtId="167" fontId="5" fillId="0" borderId="0" xfId="7" applyNumberFormat="1" applyFont="1" applyBorder="1"/>
    <xf numFmtId="167" fontId="5" fillId="0" borderId="0" xfId="6" applyNumberFormat="1" applyFont="1" applyFill="1" applyBorder="1"/>
    <xf numFmtId="164" fontId="5" fillId="0" borderId="1" xfId="8" applyNumberFormat="1" applyFont="1" applyFill="1" applyBorder="1" applyAlignment="1">
      <alignment horizontal="right"/>
    </xf>
    <xf numFmtId="0" fontId="6" fillId="0" borderId="3" xfId="0" applyFont="1" applyFill="1" applyBorder="1"/>
    <xf numFmtId="0" fontId="6" fillId="0" borderId="3" xfId="9" applyFont="1" applyFill="1" applyBorder="1" applyAlignment="1">
      <alignment horizontal="center"/>
    </xf>
    <xf numFmtId="0" fontId="6" fillId="0" borderId="3" xfId="9" applyFont="1" applyFill="1" applyBorder="1"/>
    <xf numFmtId="0" fontId="6" fillId="0" borderId="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2" xfId="0" applyFont="1" applyFill="1" applyBorder="1" applyAlignment="1">
      <alignment horizontal="center"/>
    </xf>
    <xf numFmtId="166" fontId="7" fillId="0" borderId="0" xfId="6" applyNumberFormat="1" applyFont="1" applyFill="1" applyBorder="1"/>
    <xf numFmtId="167" fontId="5" fillId="3" borderId="5" xfId="1" applyNumberFormat="1" applyFont="1" applyFill="1" applyBorder="1"/>
    <xf numFmtId="167" fontId="7" fillId="0" borderId="5" xfId="1" applyNumberFormat="1" applyFont="1" applyFill="1" applyBorder="1"/>
    <xf numFmtId="167" fontId="5" fillId="0" borderId="5" xfId="1" applyNumberFormat="1" applyFont="1" applyFill="1" applyBorder="1"/>
    <xf numFmtId="167" fontId="5" fillId="0" borderId="5" xfId="1" applyNumberFormat="1" applyFont="1" applyBorder="1"/>
    <xf numFmtId="0" fontId="0" fillId="0" borderId="3" xfId="0" applyBorder="1"/>
    <xf numFmtId="0" fontId="10" fillId="4" borderId="14" xfId="4" applyFont="1" applyFill="1" applyBorder="1" applyAlignment="1">
      <alignment horizontal="center"/>
    </xf>
    <xf numFmtId="0" fontId="10" fillId="4" borderId="15" xfId="4" applyFont="1" applyFill="1" applyBorder="1"/>
    <xf numFmtId="0" fontId="10" fillId="4" borderId="15" xfId="4" applyFont="1" applyFill="1" applyBorder="1" applyAlignment="1">
      <alignment horizontal="center"/>
    </xf>
    <xf numFmtId="165" fontId="10" fillId="4" borderId="15" xfId="4" applyNumberFormat="1" applyFont="1" applyFill="1" applyBorder="1"/>
    <xf numFmtId="167" fontId="10" fillId="4" borderId="15" xfId="6" applyNumberFormat="1" applyFont="1" applyFill="1" applyBorder="1"/>
    <xf numFmtId="166" fontId="10" fillId="4" borderId="15" xfId="6" applyFont="1" applyFill="1" applyBorder="1"/>
    <xf numFmtId="0" fontId="1" fillId="0" borderId="3" xfId="4" applyBorder="1"/>
    <xf numFmtId="0" fontId="6" fillId="0" borderId="0" xfId="4" applyFont="1"/>
    <xf numFmtId="167" fontId="6" fillId="0" borderId="0" xfId="6" applyNumberFormat="1" applyFont="1"/>
    <xf numFmtId="167" fontId="5" fillId="0" borderId="0" xfId="5" applyNumberFormat="1" applyFont="1" applyFill="1"/>
    <xf numFmtId="167" fontId="5" fillId="0" borderId="0" xfId="5" applyNumberFormat="1" applyFont="1"/>
    <xf numFmtId="166" fontId="0" fillId="0" borderId="0" xfId="6" applyFont="1"/>
    <xf numFmtId="0" fontId="3" fillId="0" borderId="0" xfId="4" applyFont="1"/>
    <xf numFmtId="0" fontId="6" fillId="0" borderId="0" xfId="4" applyFont="1" applyAlignment="1">
      <alignment horizontal="center"/>
    </xf>
    <xf numFmtId="165" fontId="6" fillId="0" borderId="0" xfId="4" applyNumberFormat="1" applyFont="1"/>
    <xf numFmtId="167" fontId="12" fillId="0" borderId="21" xfId="6" applyNumberFormat="1" applyFont="1" applyBorder="1"/>
    <xf numFmtId="0" fontId="14" fillId="5" borderId="22" xfId="10" applyFont="1" applyFill="1" applyBorder="1" applyAlignment="1">
      <alignment horizontal="center" vertical="center" wrapText="1"/>
    </xf>
    <xf numFmtId="0" fontId="14" fillId="5" borderId="23" xfId="10" applyFont="1" applyFill="1" applyBorder="1" applyAlignment="1">
      <alignment horizontal="center" vertical="center" wrapText="1"/>
    </xf>
    <xf numFmtId="0" fontId="14" fillId="5" borderId="24" xfId="10" applyFont="1" applyFill="1" applyBorder="1" applyAlignment="1">
      <alignment horizontal="center" vertical="center" wrapText="1"/>
    </xf>
    <xf numFmtId="165" fontId="14" fillId="5" borderId="25" xfId="10" applyNumberFormat="1" applyFont="1" applyFill="1" applyBorder="1" applyAlignment="1">
      <alignment horizontal="center" vertical="center" wrapText="1"/>
    </xf>
    <xf numFmtId="0" fontId="8" fillId="5" borderId="15" xfId="5" applyFont="1" applyFill="1" applyBorder="1" applyAlignment="1">
      <alignment horizontal="center" vertical="top" wrapText="1"/>
    </xf>
    <xf numFmtId="167" fontId="8" fillId="5" borderId="15" xfId="6" applyNumberFormat="1" applyFont="1" applyFill="1" applyBorder="1" applyAlignment="1">
      <alignment vertical="top" wrapText="1"/>
    </xf>
    <xf numFmtId="167" fontId="15" fillId="5" borderId="26" xfId="6" applyNumberFormat="1" applyFont="1" applyFill="1" applyBorder="1" applyAlignment="1">
      <alignment horizontal="center" vertical="top" wrapText="1"/>
    </xf>
    <xf numFmtId="167" fontId="15" fillId="5" borderId="27" xfId="6" applyNumberFormat="1" applyFont="1" applyFill="1" applyBorder="1" applyAlignment="1">
      <alignment horizontal="center" vertical="top" wrapText="1"/>
    </xf>
    <xf numFmtId="167" fontId="8" fillId="5" borderId="28" xfId="6" applyNumberFormat="1" applyFont="1" applyFill="1" applyBorder="1" applyAlignment="1">
      <alignment horizontal="center" vertical="top" wrapText="1"/>
    </xf>
    <xf numFmtId="0" fontId="17" fillId="5" borderId="28" xfId="11" applyFont="1" applyFill="1" applyBorder="1" applyAlignment="1">
      <alignment horizontal="center" vertical="top" wrapText="1"/>
    </xf>
    <xf numFmtId="166" fontId="17" fillId="5" borderId="28" xfId="11" applyNumberFormat="1" applyFont="1" applyFill="1" applyBorder="1" applyAlignment="1">
      <alignment horizontal="center" vertical="top" wrapText="1"/>
    </xf>
    <xf numFmtId="166" fontId="17" fillId="5" borderId="29" xfId="11" applyNumberFormat="1" applyFont="1" applyFill="1" applyBorder="1" applyAlignment="1">
      <alignment horizontal="center" vertical="top" wrapText="1"/>
    </xf>
    <xf numFmtId="167" fontId="8" fillId="5" borderId="30" xfId="6" applyNumberFormat="1" applyFont="1" applyFill="1" applyBorder="1" applyAlignment="1">
      <alignment vertical="top" wrapText="1"/>
    </xf>
    <xf numFmtId="166" fontId="17" fillId="5" borderId="31" xfId="11" applyNumberFormat="1" applyFont="1" applyFill="1" applyBorder="1" applyAlignment="1">
      <alignment horizontal="center" vertical="top" wrapText="1"/>
    </xf>
    <xf numFmtId="167" fontId="8" fillId="5" borderId="30" xfId="6" applyNumberFormat="1" applyFont="1" applyFill="1" applyBorder="1" applyAlignment="1">
      <alignment horizontal="center" vertical="top" wrapText="1"/>
    </xf>
    <xf numFmtId="0" fontId="12" fillId="5" borderId="15" xfId="5" applyFont="1" applyFill="1" applyBorder="1" applyAlignment="1">
      <alignment horizontal="center" vertical="top" wrapText="1"/>
    </xf>
    <xf numFmtId="167" fontId="12" fillId="5" borderId="15" xfId="6" applyNumberFormat="1" applyFont="1" applyFill="1" applyBorder="1" applyAlignment="1">
      <alignment horizontal="center" vertical="top" wrapText="1"/>
    </xf>
    <xf numFmtId="167" fontId="12" fillId="5" borderId="26" xfId="6" applyNumberFormat="1" applyFont="1" applyFill="1" applyBorder="1" applyAlignment="1">
      <alignment horizontal="center" vertical="top" wrapText="1"/>
    </xf>
    <xf numFmtId="167" fontId="12" fillId="5" borderId="27" xfId="6" applyNumberFormat="1" applyFont="1" applyFill="1" applyBorder="1" applyAlignment="1">
      <alignment horizontal="center" vertical="top" wrapText="1"/>
    </xf>
    <xf numFmtId="167" fontId="12" fillId="5" borderId="28" xfId="6" applyNumberFormat="1" applyFont="1" applyFill="1" applyBorder="1" applyAlignment="1">
      <alignment horizontal="center" vertical="top" wrapText="1"/>
    </xf>
    <xf numFmtId="0" fontId="18" fillId="5" borderId="28" xfId="11" applyFont="1" applyFill="1" applyBorder="1" applyAlignment="1">
      <alignment horizontal="center" vertical="top" wrapText="1"/>
    </xf>
    <xf numFmtId="166" fontId="14" fillId="5" borderId="28" xfId="11" applyNumberFormat="1" applyFont="1" applyFill="1" applyBorder="1" applyAlignment="1">
      <alignment horizontal="center" vertical="top" wrapText="1"/>
    </xf>
    <xf numFmtId="166" fontId="14" fillId="5" borderId="29" xfId="11" applyNumberFormat="1" applyFont="1" applyFill="1" applyBorder="1" applyAlignment="1">
      <alignment horizontal="center" vertical="top" wrapText="1"/>
    </xf>
    <xf numFmtId="167" fontId="12" fillId="5" borderId="30" xfId="6" applyNumberFormat="1" applyFont="1" applyFill="1" applyBorder="1" applyAlignment="1">
      <alignment horizontal="center" vertical="top" wrapText="1"/>
    </xf>
    <xf numFmtId="166" fontId="17" fillId="5" borderId="32" xfId="11" applyNumberFormat="1" applyFont="1" applyFill="1" applyBorder="1" applyAlignment="1">
      <alignment horizontal="center" vertical="top" wrapText="1"/>
    </xf>
    <xf numFmtId="167" fontId="8" fillId="5" borderId="33" xfId="6" applyNumberFormat="1" applyFont="1" applyFill="1" applyBorder="1" applyAlignment="1">
      <alignment horizontal="center" vertical="top" wrapText="1"/>
    </xf>
    <xf numFmtId="0" fontId="3" fillId="6" borderId="3" xfId="4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8" borderId="3" xfId="0" applyFont="1" applyFill="1" applyBorder="1" applyAlignment="1">
      <alignment horizontal="center" vertical="center" wrapText="1"/>
    </xf>
    <xf numFmtId="168" fontId="3" fillId="8" borderId="3" xfId="2" applyNumberFormat="1" applyFont="1" applyFill="1" applyBorder="1" applyAlignment="1">
      <alignment horizontal="center" vertical="center" wrapText="1"/>
    </xf>
    <xf numFmtId="9" fontId="3" fillId="8" borderId="3" xfId="3" applyFont="1" applyFill="1" applyBorder="1" applyAlignment="1">
      <alignment horizontal="center" vertical="center" wrapText="1"/>
    </xf>
    <xf numFmtId="44" fontId="3" fillId="8" borderId="3" xfId="2" applyFont="1" applyFill="1" applyBorder="1" applyAlignment="1">
      <alignment horizontal="center" vertical="center" wrapText="1"/>
    </xf>
    <xf numFmtId="44" fontId="0" fillId="0" borderId="0" xfId="2" applyFont="1"/>
    <xf numFmtId="0" fontId="3" fillId="8" borderId="3" xfId="2" applyNumberFormat="1" applyFont="1" applyFill="1" applyBorder="1" applyAlignment="1">
      <alignment horizontal="center" vertical="center" wrapText="1"/>
    </xf>
    <xf numFmtId="168" fontId="0" fillId="0" borderId="3" xfId="6" applyNumberFormat="1" applyFon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9" fontId="0" fillId="0" borderId="3" xfId="3" applyFon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4" fontId="18" fillId="0" borderId="3" xfId="5" applyNumberFormat="1" applyFont="1" applyBorder="1" applyAlignment="1">
      <alignment horizontal="center" vertical="center"/>
    </xf>
    <xf numFmtId="14" fontId="0" fillId="0" borderId="3" xfId="0" applyNumberFormat="1" applyBorder="1"/>
    <xf numFmtId="0" fontId="0" fillId="0" borderId="3" xfId="0" applyBorder="1" applyAlignment="1">
      <alignment horizontal="center" vertical="center"/>
    </xf>
    <xf numFmtId="44" fontId="0" fillId="0" borderId="3" xfId="2" applyFont="1" applyBorder="1"/>
    <xf numFmtId="164" fontId="18" fillId="0" borderId="3" xfId="8" applyNumberFormat="1" applyFont="1" applyBorder="1" applyAlignment="1">
      <alignment horizontal="center" vertical="center"/>
    </xf>
    <xf numFmtId="164" fontId="18" fillId="0" borderId="3" xfId="8" applyNumberFormat="1" applyFont="1" applyFill="1" applyBorder="1" applyAlignment="1">
      <alignment horizontal="center" vertical="center"/>
    </xf>
    <xf numFmtId="44" fontId="3" fillId="0" borderId="3" xfId="0" applyNumberFormat="1" applyFont="1" applyBorder="1"/>
    <xf numFmtId="0" fontId="3" fillId="0" borderId="3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169" fontId="0" fillId="0" borderId="3" xfId="0" applyNumberFormat="1" applyBorder="1"/>
    <xf numFmtId="169" fontId="0" fillId="0" borderId="4" xfId="0" applyNumberFormat="1" applyBorder="1"/>
    <xf numFmtId="0" fontId="23" fillId="0" borderId="36" xfId="0" applyFont="1" applyBorder="1" applyAlignment="1">
      <alignment horizontal="center" vertical="center"/>
    </xf>
    <xf numFmtId="169" fontId="23" fillId="0" borderId="3" xfId="0" applyNumberFormat="1" applyFont="1" applyBorder="1"/>
    <xf numFmtId="169" fontId="23" fillId="0" borderId="4" xfId="0" applyNumberFormat="1" applyFont="1" applyBorder="1"/>
    <xf numFmtId="166" fontId="0" fillId="0" borderId="0" xfId="0" applyNumberFormat="1"/>
    <xf numFmtId="44" fontId="14" fillId="8" borderId="2" xfId="2" applyFont="1" applyFill="1" applyBorder="1" applyAlignment="1">
      <alignment horizontal="center" vertical="center" wrapText="1"/>
    </xf>
    <xf numFmtId="44" fontId="14" fillId="8" borderId="3" xfId="2" applyFont="1" applyFill="1" applyBorder="1" applyAlignment="1">
      <alignment horizontal="center" vertical="center" wrapText="1"/>
    </xf>
    <xf numFmtId="0" fontId="14" fillId="8" borderId="3" xfId="2" applyNumberFormat="1" applyFont="1" applyFill="1" applyBorder="1" applyAlignment="1">
      <alignment horizontal="center" vertical="center" wrapText="1"/>
    </xf>
    <xf numFmtId="0" fontId="14" fillId="8" borderId="4" xfId="2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14" fillId="10" borderId="3" xfId="0" applyFont="1" applyFill="1" applyBorder="1" applyAlignment="1">
      <alignment horizontal="center" vertical="center" wrapText="1"/>
    </xf>
    <xf numFmtId="9" fontId="0" fillId="0" borderId="0" xfId="0" applyNumberFormat="1"/>
    <xf numFmtId="43" fontId="0" fillId="0" borderId="0" xfId="0" applyNumberFormat="1"/>
    <xf numFmtId="0" fontId="0" fillId="0" borderId="4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170" fontId="1" fillId="0" borderId="3" xfId="2" applyNumberFormat="1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 wrapText="1"/>
    </xf>
    <xf numFmtId="170" fontId="18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170" fontId="3" fillId="0" borderId="3" xfId="2" applyNumberFormat="1" applyFont="1" applyFill="1" applyBorder="1" applyAlignment="1">
      <alignment horizontal="center" vertical="center"/>
    </xf>
    <xf numFmtId="170" fontId="0" fillId="0" borderId="0" xfId="0" applyNumberFormat="1"/>
    <xf numFmtId="0" fontId="12" fillId="0" borderId="16" xfId="6" applyNumberFormat="1" applyFont="1" applyBorder="1" applyAlignment="1">
      <alignment horizontal="center"/>
    </xf>
    <xf numFmtId="0" fontId="12" fillId="0" borderId="17" xfId="6" applyNumberFormat="1" applyFont="1" applyBorder="1" applyAlignment="1">
      <alignment horizontal="center"/>
    </xf>
    <xf numFmtId="0" fontId="12" fillId="0" borderId="18" xfId="6" applyNumberFormat="1" applyFont="1" applyBorder="1" applyAlignment="1">
      <alignment horizontal="center"/>
    </xf>
    <xf numFmtId="167" fontId="12" fillId="0" borderId="19" xfId="6" applyNumberFormat="1" applyFont="1" applyBorder="1" applyAlignment="1">
      <alignment horizontal="center"/>
    </xf>
    <xf numFmtId="167" fontId="12" fillId="0" borderId="20" xfId="6" applyNumberFormat="1" applyFont="1" applyBorder="1" applyAlignment="1">
      <alignment horizontal="center"/>
    </xf>
    <xf numFmtId="164" fontId="18" fillId="0" borderId="34" xfId="5" applyNumberFormat="1" applyFont="1" applyBorder="1" applyAlignment="1">
      <alignment horizontal="left" vertical="center"/>
    </xf>
    <xf numFmtId="164" fontId="18" fillId="0" borderId="35" xfId="5" applyNumberFormat="1" applyFont="1" applyBorder="1" applyAlignment="1">
      <alignment horizontal="left" vertical="center"/>
    </xf>
    <xf numFmtId="164" fontId="18" fillId="0" borderId="36" xfId="5" applyNumberFormat="1" applyFont="1" applyBorder="1" applyAlignment="1">
      <alignment horizontal="left" vertical="center"/>
    </xf>
    <xf numFmtId="0" fontId="19" fillId="7" borderId="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20" fillId="0" borderId="43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19" fillId="9" borderId="37" xfId="0" applyFont="1" applyFill="1" applyBorder="1" applyAlignment="1">
      <alignment horizontal="center" vertical="center" wrapText="1"/>
    </xf>
    <xf numFmtId="0" fontId="19" fillId="9" borderId="17" xfId="0" applyFont="1" applyFill="1" applyBorder="1" applyAlignment="1">
      <alignment horizontal="center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4" fillId="0" borderId="39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" fillId="11" borderId="34" xfId="0" applyFont="1" applyFill="1" applyBorder="1" applyAlignment="1">
      <alignment horizontal="center" vertical="center" wrapText="1"/>
    </xf>
    <xf numFmtId="0" fontId="2" fillId="11" borderId="35" xfId="0" applyFont="1" applyFill="1" applyBorder="1" applyAlignment="1">
      <alignment horizontal="center" vertical="center" wrapText="1"/>
    </xf>
    <xf numFmtId="0" fontId="2" fillId="11" borderId="36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left"/>
    </xf>
    <xf numFmtId="0" fontId="24" fillId="0" borderId="35" xfId="0" applyFont="1" applyBorder="1" applyAlignment="1">
      <alignment horizontal="left"/>
    </xf>
    <xf numFmtId="0" fontId="24" fillId="0" borderId="36" xfId="0" applyFont="1" applyBorder="1" applyAlignment="1">
      <alignment horizontal="left"/>
    </xf>
    <xf numFmtId="0" fontId="20" fillId="0" borderId="34" xfId="0" applyFont="1" applyBorder="1" applyAlignment="1">
      <alignment horizontal="left"/>
    </xf>
    <xf numFmtId="0" fontId="20" fillId="0" borderId="35" xfId="0" applyFont="1" applyBorder="1" applyAlignment="1">
      <alignment horizontal="left"/>
    </xf>
    <xf numFmtId="0" fontId="20" fillId="0" borderId="36" xfId="0" applyFont="1" applyBorder="1" applyAlignment="1">
      <alignment horizontal="left"/>
    </xf>
    <xf numFmtId="0" fontId="3" fillId="0" borderId="3" xfId="0" applyNumberFormat="1" applyFont="1" applyFill="1" applyBorder="1" applyAlignment="1">
      <alignment horizontal="center" vertical="center"/>
    </xf>
    <xf numFmtId="2" fontId="3" fillId="0" borderId="34" xfId="6" applyNumberFormat="1" applyFont="1" applyFill="1" applyBorder="1" applyAlignment="1">
      <alignment horizontal="center" vertical="center"/>
    </xf>
    <xf numFmtId="2" fontId="3" fillId="0" borderId="35" xfId="6" applyNumberFormat="1" applyFont="1" applyFill="1" applyBorder="1" applyAlignment="1">
      <alignment horizontal="center" vertical="center"/>
    </xf>
    <xf numFmtId="2" fontId="3" fillId="0" borderId="36" xfId="6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72" fontId="0" fillId="0" borderId="3" xfId="0" applyNumberFormat="1" applyFont="1" applyBorder="1" applyAlignment="1">
      <alignment horizontal="center" vertical="center"/>
    </xf>
    <xf numFmtId="2" fontId="1" fillId="0" borderId="3" xfId="4" applyNumberFormat="1" applyFont="1" applyBorder="1" applyAlignment="1">
      <alignment horizontal="center"/>
    </xf>
    <xf numFmtId="2" fontId="1" fillId="0" borderId="3" xfId="9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172" fontId="0" fillId="0" borderId="3" xfId="0" applyNumberFormat="1" applyBorder="1" applyAlignment="1">
      <alignment horizontal="center" vertical="center"/>
    </xf>
    <xf numFmtId="2" fontId="0" fillId="0" borderId="34" xfId="4" applyNumberFormat="1" applyFont="1" applyBorder="1" applyAlignment="1">
      <alignment horizontal="left" vertical="top"/>
    </xf>
    <xf numFmtId="2" fontId="0" fillId="0" borderId="36" xfId="4" applyNumberFormat="1" applyFont="1" applyBorder="1" applyAlignment="1">
      <alignment horizontal="left" vertical="top"/>
    </xf>
    <xf numFmtId="0" fontId="3" fillId="8" borderId="3" xfId="0" applyFont="1" applyFill="1" applyBorder="1" applyAlignment="1">
      <alignment horizontal="left" vertical="center" wrapText="1"/>
    </xf>
    <xf numFmtId="2" fontId="3" fillId="0" borderId="34" xfId="4" quotePrefix="1" applyNumberFormat="1" applyFont="1" applyFill="1" applyBorder="1" applyAlignment="1">
      <alignment horizontal="left"/>
    </xf>
    <xf numFmtId="2" fontId="3" fillId="0" borderId="36" xfId="4" quotePrefix="1" applyNumberFormat="1" applyFont="1" applyFill="1" applyBorder="1" applyAlignment="1">
      <alignment horizontal="left"/>
    </xf>
    <xf numFmtId="2" fontId="3" fillId="0" borderId="34" xfId="4" quotePrefix="1" applyNumberFormat="1" applyFont="1" applyFill="1" applyBorder="1" applyAlignment="1">
      <alignment horizontal="left" vertical="center"/>
    </xf>
    <xf numFmtId="2" fontId="3" fillId="0" borderId="36" xfId="4" quotePrefix="1" applyNumberFormat="1" applyFont="1" applyFill="1" applyBorder="1" applyAlignment="1">
      <alignment horizontal="left" vertical="center"/>
    </xf>
  </cellXfs>
  <cellStyles count="15">
    <cellStyle name="Accent2 14" xfId="11"/>
    <cellStyle name="Comma" xfId="1" builtinId="3"/>
    <cellStyle name="Comma 2" xfId="13"/>
    <cellStyle name="Comma 3 2 3" xfId="7"/>
    <cellStyle name="Comma 67" xfId="6"/>
    <cellStyle name="Currency" xfId="2" builtinId="4"/>
    <cellStyle name="Normal" xfId="0" builtinId="0"/>
    <cellStyle name="Normal 178" xfId="4"/>
    <cellStyle name="Normal 2" xfId="14"/>
    <cellStyle name="Normal 2 3" xfId="10"/>
    <cellStyle name="Normal 3" xfId="12"/>
    <cellStyle name="Normal 4" xfId="5"/>
    <cellStyle name="Normal 4 2 3" xfId="8"/>
    <cellStyle name="Normal 7" xfId="9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Mukesh/DATA/2021-22/Fixed%20Assets%20Register%2031-0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30 sep17"/>
      <sheetName val="FAR"/>
      <sheetName val="PPE"/>
      <sheetName val="Sheet1"/>
      <sheetName val="31.03.2018"/>
      <sheetName val="PPE (2)"/>
      <sheetName val="PPE MAR 19"/>
      <sheetName val="31.03.2019"/>
      <sheetName val="31.03.202011"/>
      <sheetName val="31-03-2020"/>
      <sheetName val="Land"/>
      <sheetName val="Plant &amp; Machinery"/>
      <sheetName val="Mandatory Spares Mum"/>
      <sheetName val="Mandatory Spares Rai"/>
      <sheetName val="Transmission Line"/>
      <sheetName val="Building-Plant"/>
      <sheetName val="office building"/>
      <sheetName val="OE Mum"/>
      <sheetName val="OE Rai"/>
      <sheetName val="COM Mum"/>
      <sheetName val="COM Rai"/>
      <sheetName val="Mobile-Mum"/>
      <sheetName val="Mobile-Rai"/>
      <sheetName val="FF Mum"/>
      <sheetName val="FF Rai"/>
      <sheetName val="VEH Mum"/>
      <sheetName val="VEH Rai"/>
      <sheetName val="COM Soft Mum"/>
      <sheetName val="COM Soft Rai"/>
      <sheetName val="Leasehold Improvemen"/>
      <sheetName val="Mandatory Spare Mumbai Itemwise"/>
      <sheetName val="Asstes sold(xerox)"/>
      <sheetName val="Assets sold(Bolero)"/>
      <sheetName val="Assets soldMotor Bike"/>
      <sheetName val="Depreciation for MUMBAI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SKS POWER GENERATION (CHHATISGARH) LIMITED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FV5" t="str">
            <v>As at 31.12.2019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G130"/>
  <sheetViews>
    <sheetView topLeftCell="B100" workbookViewId="0">
      <selection activeCell="I7" sqref="I7:I122"/>
    </sheetView>
  </sheetViews>
  <sheetFormatPr defaultRowHeight="15" x14ac:dyDescent="0.25"/>
  <cols>
    <col min="3" max="3" width="12.42578125" customWidth="1"/>
    <col min="6" max="6" width="14.5703125" bestFit="1" customWidth="1"/>
    <col min="7" max="7" width="55.85546875" bestFit="1" customWidth="1"/>
    <col min="10" max="10" width="46.42578125" customWidth="1"/>
    <col min="12" max="12" width="12.28515625" bestFit="1" customWidth="1"/>
    <col min="14" max="14" width="12.7109375" hidden="1" customWidth="1"/>
    <col min="15" max="17" width="14" hidden="1" customWidth="1"/>
    <col min="18" max="108" width="24.28515625" hidden="1" customWidth="1"/>
    <col min="109" max="111" width="24.28515625" customWidth="1"/>
  </cols>
  <sheetData>
    <row r="3" spans="1:111" ht="15.75" thickBot="1" x14ac:dyDescent="0.3"/>
    <row r="4" spans="1:111" s="1" customFormat="1" ht="15.75" thickBot="1" x14ac:dyDescent="0.3">
      <c r="C4" s="65" t="s">
        <v>150</v>
      </c>
      <c r="D4" s="66"/>
      <c r="E4" s="60"/>
      <c r="F4" s="60"/>
      <c r="G4" s="60"/>
      <c r="H4" s="66"/>
      <c r="I4" s="66"/>
      <c r="J4" s="60"/>
      <c r="K4" s="66"/>
      <c r="L4" s="67"/>
      <c r="M4" s="67"/>
      <c r="N4" s="143" t="s">
        <v>151</v>
      </c>
      <c r="O4" s="144"/>
      <c r="P4" s="144"/>
      <c r="Q4" s="145"/>
      <c r="R4" s="146" t="s">
        <v>152</v>
      </c>
      <c r="S4" s="146"/>
      <c r="T4" s="146"/>
      <c r="U4" s="146"/>
      <c r="V4" s="146"/>
      <c r="W4" s="146"/>
      <c r="X4" s="146"/>
      <c r="Y4" s="146"/>
      <c r="Z4" s="146"/>
      <c r="AA4" s="147"/>
      <c r="AB4" s="68" t="s">
        <v>153</v>
      </c>
      <c r="AD4" s="143" t="s">
        <v>151</v>
      </c>
      <c r="AE4" s="144"/>
      <c r="AF4" s="144"/>
      <c r="AG4" s="145"/>
      <c r="AH4" s="146" t="s">
        <v>152</v>
      </c>
      <c r="AI4" s="146"/>
      <c r="AJ4" s="146"/>
      <c r="AK4" s="146"/>
      <c r="AL4" s="146"/>
      <c r="AM4" s="146"/>
      <c r="AN4" s="146"/>
      <c r="AO4" s="146"/>
      <c r="AP4" s="146"/>
      <c r="AQ4" s="147"/>
      <c r="AR4" s="68" t="s">
        <v>153</v>
      </c>
      <c r="AT4" s="143" t="s">
        <v>151</v>
      </c>
      <c r="AU4" s="144"/>
      <c r="AV4" s="144"/>
      <c r="AW4" s="145"/>
      <c r="AX4" s="146" t="s">
        <v>152</v>
      </c>
      <c r="AY4" s="146"/>
      <c r="AZ4" s="146"/>
      <c r="BA4" s="146"/>
      <c r="BB4" s="146"/>
      <c r="BC4" s="146"/>
      <c r="BD4" s="146"/>
      <c r="BE4" s="146"/>
      <c r="BF4" s="146"/>
      <c r="BG4" s="146"/>
      <c r="BH4" s="147"/>
      <c r="BI4" s="68" t="s">
        <v>153</v>
      </c>
      <c r="BK4" s="143" t="s">
        <v>151</v>
      </c>
      <c r="BL4" s="144"/>
      <c r="BM4" s="144"/>
      <c r="BN4" s="145"/>
      <c r="BO4" s="146" t="s">
        <v>152</v>
      </c>
      <c r="BP4" s="146"/>
      <c r="BQ4" s="146"/>
      <c r="BR4" s="146"/>
      <c r="BS4" s="146"/>
      <c r="BT4" s="146"/>
      <c r="BU4" s="146"/>
      <c r="BV4" s="146"/>
      <c r="BW4" s="146"/>
      <c r="BX4" s="147"/>
      <c r="BY4" s="68" t="s">
        <v>153</v>
      </c>
      <c r="CA4" s="143" t="s">
        <v>151</v>
      </c>
      <c r="CB4" s="144"/>
      <c r="CC4" s="144"/>
      <c r="CD4" s="145"/>
      <c r="CE4" s="146" t="s">
        <v>152</v>
      </c>
      <c r="CF4" s="146"/>
      <c r="CG4" s="146"/>
      <c r="CH4" s="146"/>
      <c r="CI4" s="146"/>
      <c r="CJ4" s="146"/>
      <c r="CK4" s="146"/>
      <c r="CL4" s="146"/>
      <c r="CM4" s="146"/>
      <c r="CN4" s="147"/>
      <c r="CO4" s="68" t="s">
        <v>153</v>
      </c>
      <c r="CQ4" s="143" t="s">
        <v>151</v>
      </c>
      <c r="CR4" s="144"/>
      <c r="CS4" s="144"/>
      <c r="CT4" s="145"/>
      <c r="CU4" s="146" t="s">
        <v>152</v>
      </c>
      <c r="CV4" s="146"/>
      <c r="CW4" s="146"/>
      <c r="CX4" s="146"/>
      <c r="CY4" s="146"/>
      <c r="CZ4" s="146"/>
      <c r="DA4" s="146"/>
      <c r="DB4" s="146"/>
      <c r="DC4" s="146"/>
      <c r="DD4" s="147"/>
      <c r="DE4" s="68" t="s">
        <v>153</v>
      </c>
    </row>
    <row r="5" spans="1:111" s="1" customFormat="1" ht="48" thickBot="1" x14ac:dyDescent="0.3">
      <c r="A5" s="69" t="s">
        <v>154</v>
      </c>
      <c r="B5" s="70"/>
      <c r="C5" s="71" t="s">
        <v>155</v>
      </c>
      <c r="D5" s="69" t="s">
        <v>156</v>
      </c>
      <c r="E5" s="71" t="s">
        <v>157</v>
      </c>
      <c r="F5" s="71" t="s">
        <v>154</v>
      </c>
      <c r="G5" s="71" t="s">
        <v>158</v>
      </c>
      <c r="H5" s="71" t="s">
        <v>159</v>
      </c>
      <c r="I5" s="71" t="s">
        <v>160</v>
      </c>
      <c r="J5" s="71" t="s">
        <v>161</v>
      </c>
      <c r="K5" s="71" t="s">
        <v>162</v>
      </c>
      <c r="L5" s="72" t="s">
        <v>163</v>
      </c>
      <c r="M5" s="67"/>
      <c r="N5" s="73" t="s">
        <v>164</v>
      </c>
      <c r="O5" s="74" t="s">
        <v>165</v>
      </c>
      <c r="P5" s="74" t="s">
        <v>166</v>
      </c>
      <c r="Q5" s="75" t="s">
        <v>167</v>
      </c>
      <c r="R5" s="76" t="str">
        <f>N5</f>
        <v>Opening As at 01.10.2017</v>
      </c>
      <c r="S5" s="77" t="s">
        <v>168</v>
      </c>
      <c r="T5" s="78" t="s">
        <v>169</v>
      </c>
      <c r="U5" s="78" t="s">
        <v>170</v>
      </c>
      <c r="V5" s="78" t="s">
        <v>171</v>
      </c>
      <c r="W5" s="78" t="s">
        <v>172</v>
      </c>
      <c r="X5" s="78" t="s">
        <v>173</v>
      </c>
      <c r="Y5" s="78" t="s">
        <v>174</v>
      </c>
      <c r="Z5" s="79" t="s">
        <v>175</v>
      </c>
      <c r="AA5" s="80" t="str">
        <f>+Q5</f>
        <v>As at 31.03.2018</v>
      </c>
      <c r="AB5" s="81" t="str">
        <f>+AA5</f>
        <v>As at 31.03.2018</v>
      </c>
      <c r="AD5" s="73" t="s">
        <v>176</v>
      </c>
      <c r="AE5" s="74" t="s">
        <v>165</v>
      </c>
      <c r="AF5" s="74" t="s">
        <v>166</v>
      </c>
      <c r="AG5" s="75" t="s">
        <v>177</v>
      </c>
      <c r="AH5" s="76" t="str">
        <f>AD5</f>
        <v>Opening As at 01.04.2018</v>
      </c>
      <c r="AI5" s="77" t="s">
        <v>168</v>
      </c>
      <c r="AJ5" s="78" t="s">
        <v>169</v>
      </c>
      <c r="AK5" s="78" t="s">
        <v>170</v>
      </c>
      <c r="AL5" s="78" t="s">
        <v>171</v>
      </c>
      <c r="AM5" s="78" t="s">
        <v>178</v>
      </c>
      <c r="AN5" s="78" t="s">
        <v>173</v>
      </c>
      <c r="AO5" s="78" t="s">
        <v>179</v>
      </c>
      <c r="AP5" s="79" t="s">
        <v>180</v>
      </c>
      <c r="AQ5" s="80" t="str">
        <f>+AG5</f>
        <v>As at 30.09.2018</v>
      </c>
      <c r="AR5" s="81" t="str">
        <f>+AQ5</f>
        <v>As at 30.09.2018</v>
      </c>
      <c r="AT5" s="73" t="s">
        <v>181</v>
      </c>
      <c r="AU5" s="74" t="s">
        <v>165</v>
      </c>
      <c r="AV5" s="74" t="s">
        <v>166</v>
      </c>
      <c r="AW5" s="75" t="s">
        <v>182</v>
      </c>
      <c r="AX5" s="76" t="str">
        <f>AT5</f>
        <v>Opening As at 01.10.2018</v>
      </c>
      <c r="AY5" s="77" t="s">
        <v>168</v>
      </c>
      <c r="AZ5" s="78" t="s">
        <v>169</v>
      </c>
      <c r="BA5" s="78" t="s">
        <v>170</v>
      </c>
      <c r="BB5" s="78" t="s">
        <v>171</v>
      </c>
      <c r="BC5" s="78" t="s">
        <v>183</v>
      </c>
      <c r="BD5" s="78" t="s">
        <v>173</v>
      </c>
      <c r="BE5" s="78" t="s">
        <v>184</v>
      </c>
      <c r="BF5" s="79" t="s">
        <v>185</v>
      </c>
      <c r="BG5" s="82" t="s">
        <v>186</v>
      </c>
      <c r="BH5" s="80" t="str">
        <f>+AW5</f>
        <v>As at 31.03.2019</v>
      </c>
      <c r="BI5" s="83" t="str">
        <f>+BH5</f>
        <v>As at 31.03.2019</v>
      </c>
      <c r="BK5" s="84" t="s">
        <v>187</v>
      </c>
      <c r="BL5" s="85" t="s">
        <v>165</v>
      </c>
      <c r="BM5" s="85" t="s">
        <v>166</v>
      </c>
      <c r="BN5" s="86">
        <f>'[1]office building'!FV7</f>
        <v>0</v>
      </c>
      <c r="BO5" s="87" t="str">
        <f>BK5</f>
        <v>Opening       As at 01.04.2019</v>
      </c>
      <c r="BP5" s="88" t="s">
        <v>168</v>
      </c>
      <c r="BQ5" s="89" t="s">
        <v>169</v>
      </c>
      <c r="BR5" s="89" t="s">
        <v>170</v>
      </c>
      <c r="BS5" s="89" t="s">
        <v>171</v>
      </c>
      <c r="BT5" s="89" t="s">
        <v>188</v>
      </c>
      <c r="BU5" s="89" t="s">
        <v>173</v>
      </c>
      <c r="BV5" s="89" t="s">
        <v>189</v>
      </c>
      <c r="BW5" s="90">
        <f>'[1]office building'!GE7</f>
        <v>0</v>
      </c>
      <c r="BX5" s="91">
        <f>+BN5</f>
        <v>0</v>
      </c>
      <c r="BY5" s="92">
        <f>+BX5</f>
        <v>0</v>
      </c>
      <c r="CA5" s="84" t="s">
        <v>190</v>
      </c>
      <c r="CB5" s="85" t="s">
        <v>165</v>
      </c>
      <c r="CC5" s="85" t="s">
        <v>166</v>
      </c>
      <c r="CD5" s="86">
        <f>'[1]office building'!GN7</f>
        <v>0</v>
      </c>
      <c r="CE5" s="87" t="str">
        <f>CA5</f>
        <v>Opening       As at 01.01.2020</v>
      </c>
      <c r="CF5" s="88" t="s">
        <v>168</v>
      </c>
      <c r="CG5" s="89" t="s">
        <v>169</v>
      </c>
      <c r="CH5" s="89" t="s">
        <v>170</v>
      </c>
      <c r="CI5" s="89" t="s">
        <v>171</v>
      </c>
      <c r="CJ5" s="89" t="s">
        <v>191</v>
      </c>
      <c r="CK5" s="89" t="s">
        <v>173</v>
      </c>
      <c r="CL5" s="89" t="s">
        <v>192</v>
      </c>
      <c r="CM5" s="93" t="s">
        <v>193</v>
      </c>
      <c r="CN5" s="93" t="s">
        <v>194</v>
      </c>
      <c r="CO5" s="94" t="s">
        <v>194</v>
      </c>
      <c r="CQ5" s="84" t="s">
        <v>195</v>
      </c>
      <c r="CR5" s="85" t="s">
        <v>165</v>
      </c>
      <c r="CS5" s="85" t="s">
        <v>166</v>
      </c>
      <c r="CT5" s="86" t="s">
        <v>196</v>
      </c>
      <c r="CU5" s="87" t="str">
        <f>CQ5</f>
        <v>Opening       As at 01.04.2020</v>
      </c>
      <c r="CV5" s="88" t="s">
        <v>168</v>
      </c>
      <c r="CW5" s="89" t="s">
        <v>169</v>
      </c>
      <c r="CX5" s="89" t="s">
        <v>170</v>
      </c>
      <c r="CY5" s="89" t="s">
        <v>171</v>
      </c>
      <c r="CZ5" s="89" t="s">
        <v>197</v>
      </c>
      <c r="DA5" s="89" t="s">
        <v>173</v>
      </c>
      <c r="DB5" s="89" t="s">
        <v>198</v>
      </c>
      <c r="DC5" s="93" t="s">
        <v>199</v>
      </c>
      <c r="DD5" s="93" t="s">
        <v>200</v>
      </c>
      <c r="DE5" s="94" t="s">
        <v>201</v>
      </c>
      <c r="DG5" s="95" t="s">
        <v>202</v>
      </c>
    </row>
    <row r="7" spans="1:111" s="1" customFormat="1" ht="15.75" x14ac:dyDescent="0.3">
      <c r="A7" s="1" t="s">
        <v>0</v>
      </c>
      <c r="C7" s="2">
        <v>43014</v>
      </c>
      <c r="D7" s="3">
        <v>1</v>
      </c>
      <c r="E7" s="4" t="s">
        <v>1</v>
      </c>
      <c r="F7" s="4" t="s">
        <v>2</v>
      </c>
      <c r="G7" s="4" t="s">
        <v>3</v>
      </c>
      <c r="H7" s="5" t="s">
        <v>4</v>
      </c>
      <c r="I7" s="5">
        <v>144</v>
      </c>
      <c r="J7" s="4"/>
      <c r="K7" s="5">
        <v>30</v>
      </c>
      <c r="L7" s="6">
        <v>2505753.8426494044</v>
      </c>
      <c r="M7" s="7"/>
      <c r="N7" s="8">
        <v>0</v>
      </c>
      <c r="O7" s="8">
        <v>2505753.8426494044</v>
      </c>
      <c r="P7" s="9">
        <v>0</v>
      </c>
      <c r="Q7" s="10">
        <v>2505753.8426494044</v>
      </c>
      <c r="R7" s="11">
        <v>0</v>
      </c>
      <c r="S7" s="12"/>
      <c r="T7" s="13">
        <v>125287.69213247021</v>
      </c>
      <c r="U7" s="8">
        <v>2380466.1505169342</v>
      </c>
      <c r="V7" s="14">
        <v>30</v>
      </c>
      <c r="W7" s="14">
        <v>10951</v>
      </c>
      <c r="X7" s="14">
        <v>177</v>
      </c>
      <c r="Y7" s="12">
        <v>2380466.1505169342</v>
      </c>
      <c r="Z7" s="8">
        <v>38475.254190621621</v>
      </c>
      <c r="AA7" s="15">
        <v>38475.254190621621</v>
      </c>
      <c r="AB7" s="16">
        <v>2467278.588458783</v>
      </c>
      <c r="AD7" s="8">
        <v>2505753.8426494044</v>
      </c>
      <c r="AE7" s="8">
        <v>0</v>
      </c>
      <c r="AF7" s="9">
        <v>0</v>
      </c>
      <c r="AG7" s="10">
        <v>2505753.8426494044</v>
      </c>
      <c r="AH7" s="11">
        <v>38475.254190621621</v>
      </c>
      <c r="AI7" s="12"/>
      <c r="AJ7" s="13">
        <v>125287.69213247021</v>
      </c>
      <c r="AK7" s="8">
        <v>2380466.1505169342</v>
      </c>
      <c r="AL7" s="14">
        <v>30</v>
      </c>
      <c r="AM7" s="14">
        <v>10775</v>
      </c>
      <c r="AN7" s="14">
        <v>183</v>
      </c>
      <c r="AO7" s="12">
        <v>2341990.8963263128</v>
      </c>
      <c r="AP7" s="8">
        <v>39775.808262432969</v>
      </c>
      <c r="AQ7" s="15">
        <v>78251.06245305459</v>
      </c>
      <c r="AR7" s="16">
        <v>2427502.7801963501</v>
      </c>
      <c r="AT7" s="8">
        <v>2505753.8426494044</v>
      </c>
      <c r="AU7" s="8">
        <v>0</v>
      </c>
      <c r="AV7" s="9">
        <v>0</v>
      </c>
      <c r="AW7" s="10">
        <v>2505753.8426494044</v>
      </c>
      <c r="AX7" s="11">
        <v>78251.06245305459</v>
      </c>
      <c r="AY7" s="12"/>
      <c r="AZ7" s="13">
        <v>125287.69213247021</v>
      </c>
      <c r="BA7" s="8">
        <v>2380466.1505169342</v>
      </c>
      <c r="BB7" s="14">
        <v>30</v>
      </c>
      <c r="BC7" s="14">
        <v>10592</v>
      </c>
      <c r="BD7" s="14">
        <v>182</v>
      </c>
      <c r="BE7" s="12">
        <v>2302215.0880638799</v>
      </c>
      <c r="BF7" s="8">
        <v>39558.454118922411</v>
      </c>
      <c r="BG7" s="17">
        <v>674362.62111695041</v>
      </c>
      <c r="BH7" s="15">
        <v>792172.13768892735</v>
      </c>
      <c r="BI7" s="16">
        <v>1713581.7049604771</v>
      </c>
      <c r="BK7" s="8">
        <v>2505753.8426494044</v>
      </c>
      <c r="BL7" s="8">
        <v>0</v>
      </c>
      <c r="BM7" s="9">
        <v>0</v>
      </c>
      <c r="BN7" s="10">
        <v>2505753.8426494044</v>
      </c>
      <c r="BO7" s="11">
        <v>792172.13768892735</v>
      </c>
      <c r="BP7" s="12"/>
      <c r="BQ7" s="8">
        <v>125287.69213247021</v>
      </c>
      <c r="BR7" s="8">
        <v>2380466.1505169342</v>
      </c>
      <c r="BS7" s="14">
        <v>30</v>
      </c>
      <c r="BT7" s="14">
        <v>10410</v>
      </c>
      <c r="BU7" s="14">
        <v>275</v>
      </c>
      <c r="BV7" s="12">
        <v>1588294.0128280069</v>
      </c>
      <c r="BW7" s="8">
        <v>41957.814940221127</v>
      </c>
      <c r="BX7" s="15">
        <v>834129.95262914849</v>
      </c>
      <c r="BY7" s="16">
        <v>1671623.8900202559</v>
      </c>
      <c r="CA7" s="8">
        <v>2505753.8426494044</v>
      </c>
      <c r="CB7" s="8">
        <v>0</v>
      </c>
      <c r="CC7" s="9">
        <v>0</v>
      </c>
      <c r="CD7" s="10">
        <v>2505753.8426494044</v>
      </c>
      <c r="CE7" s="11">
        <v>834129.95262914849</v>
      </c>
      <c r="CF7" s="12"/>
      <c r="CG7" s="8">
        <v>125287.69213247021</v>
      </c>
      <c r="CH7" s="8">
        <v>2380466.1505169342</v>
      </c>
      <c r="CI7" s="14">
        <v>30</v>
      </c>
      <c r="CJ7" s="14">
        <v>10135</v>
      </c>
      <c r="CK7" s="14">
        <v>91</v>
      </c>
      <c r="CL7" s="12">
        <v>1546336.1978877857</v>
      </c>
      <c r="CM7" s="8">
        <v>13849.020274297958</v>
      </c>
      <c r="CN7" s="15">
        <v>847978.97290344641</v>
      </c>
      <c r="CO7" s="16">
        <v>1657774.8697459581</v>
      </c>
      <c r="CQ7" s="8">
        <v>2505753.8426494044</v>
      </c>
      <c r="CR7" s="8">
        <v>0</v>
      </c>
      <c r="CS7" s="9">
        <v>0</v>
      </c>
      <c r="CT7" s="10">
        <v>2505753.8426494044</v>
      </c>
      <c r="CU7" s="11">
        <v>847978.97290344641</v>
      </c>
      <c r="CV7" s="12"/>
      <c r="CW7" s="8">
        <v>125287.69213247021</v>
      </c>
      <c r="CX7" s="8">
        <v>2380466.1505169342</v>
      </c>
      <c r="CY7" s="14">
        <v>30</v>
      </c>
      <c r="CZ7" s="14">
        <v>10135</v>
      </c>
      <c r="DA7" s="14">
        <v>365</v>
      </c>
      <c r="DB7" s="12">
        <v>1532487.1776134879</v>
      </c>
      <c r="DC7" s="18">
        <v>55702</v>
      </c>
      <c r="DD7" s="15">
        <v>903680.97290344641</v>
      </c>
      <c r="DE7" s="16">
        <v>1602072.8697459581</v>
      </c>
      <c r="DG7" s="19">
        <v>200000</v>
      </c>
    </row>
    <row r="8" spans="1:111" s="1" customFormat="1" ht="15.75" x14ac:dyDescent="0.3">
      <c r="A8" s="1" t="s">
        <v>0</v>
      </c>
      <c r="C8" s="2">
        <v>43014</v>
      </c>
      <c r="D8" s="3">
        <v>2</v>
      </c>
      <c r="E8" s="4" t="s">
        <v>1</v>
      </c>
      <c r="F8" s="4" t="s">
        <v>2</v>
      </c>
      <c r="G8" s="4" t="s">
        <v>5</v>
      </c>
      <c r="H8" s="5" t="s">
        <v>4</v>
      </c>
      <c r="I8" s="5">
        <v>99</v>
      </c>
      <c r="J8" s="4" t="s">
        <v>6</v>
      </c>
      <c r="K8" s="5">
        <v>30</v>
      </c>
      <c r="L8" s="6">
        <v>6898931.2167192306</v>
      </c>
      <c r="M8" s="7"/>
      <c r="N8" s="8">
        <v>0</v>
      </c>
      <c r="O8" s="8">
        <v>6898931.2167192306</v>
      </c>
      <c r="P8" s="9">
        <v>0</v>
      </c>
      <c r="Q8" s="10">
        <v>6898931.2167192306</v>
      </c>
      <c r="R8" s="11">
        <v>0</v>
      </c>
      <c r="S8" s="12"/>
      <c r="T8" s="13">
        <v>344946.56083596154</v>
      </c>
      <c r="U8" s="8">
        <v>6553984.6558832685</v>
      </c>
      <c r="V8" s="14">
        <v>30</v>
      </c>
      <c r="W8" s="14">
        <v>10951</v>
      </c>
      <c r="X8" s="14">
        <v>177</v>
      </c>
      <c r="Y8" s="12">
        <v>6553984.6558832685</v>
      </c>
      <c r="Z8" s="8">
        <v>105931.44773000992</v>
      </c>
      <c r="AA8" s="15">
        <v>105931.44773000992</v>
      </c>
      <c r="AB8" s="16">
        <v>6792999.7689892203</v>
      </c>
      <c r="AD8" s="8">
        <v>6898931.2167192306</v>
      </c>
      <c r="AE8" s="8">
        <v>0</v>
      </c>
      <c r="AF8" s="9">
        <v>0</v>
      </c>
      <c r="AG8" s="10">
        <v>6898931.2167192306</v>
      </c>
      <c r="AH8" s="11">
        <v>105931.44773000992</v>
      </c>
      <c r="AI8" s="12"/>
      <c r="AJ8" s="13">
        <v>344946.56083596154</v>
      </c>
      <c r="AK8" s="8">
        <v>6553984.6558832685</v>
      </c>
      <c r="AL8" s="14">
        <v>30</v>
      </c>
      <c r="AM8" s="14">
        <v>10775</v>
      </c>
      <c r="AN8" s="14">
        <v>183</v>
      </c>
      <c r="AO8" s="12">
        <v>6448053.2081532581</v>
      </c>
      <c r="AP8" s="8">
        <v>109512.17977652402</v>
      </c>
      <c r="AQ8" s="15">
        <v>215443.62750653393</v>
      </c>
      <c r="AR8" s="16">
        <v>6683487.589212697</v>
      </c>
      <c r="AT8" s="8">
        <v>6898931.2167192306</v>
      </c>
      <c r="AU8" s="8">
        <v>0</v>
      </c>
      <c r="AV8" s="9">
        <v>0</v>
      </c>
      <c r="AW8" s="10">
        <v>6898931.2167192306</v>
      </c>
      <c r="AX8" s="11">
        <v>215443.62750653393</v>
      </c>
      <c r="AY8" s="12"/>
      <c r="AZ8" s="13">
        <v>344946.56083596154</v>
      </c>
      <c r="BA8" s="8">
        <v>6553984.6558832685</v>
      </c>
      <c r="BB8" s="14">
        <v>30</v>
      </c>
      <c r="BC8" s="14">
        <v>10592</v>
      </c>
      <c r="BD8" s="14">
        <v>182</v>
      </c>
      <c r="BE8" s="12">
        <v>6338541.0283767348</v>
      </c>
      <c r="BF8" s="8">
        <v>108913.75256463046</v>
      </c>
      <c r="BG8" s="17">
        <v>1856679.3190241056</v>
      </c>
      <c r="BH8" s="15">
        <v>2181036.6990952701</v>
      </c>
      <c r="BI8" s="16">
        <v>4717894.517623961</v>
      </c>
      <c r="BK8" s="8">
        <v>6898931.2167192306</v>
      </c>
      <c r="BL8" s="8">
        <v>0</v>
      </c>
      <c r="BM8" s="9">
        <v>0</v>
      </c>
      <c r="BN8" s="10">
        <v>6898931.2167192306</v>
      </c>
      <c r="BO8" s="11">
        <v>2181036.6990952701</v>
      </c>
      <c r="BP8" s="12"/>
      <c r="BQ8" s="8">
        <v>344946.56083596154</v>
      </c>
      <c r="BR8" s="8">
        <v>6553984.6558832685</v>
      </c>
      <c r="BS8" s="14">
        <v>30</v>
      </c>
      <c r="BT8" s="14">
        <v>10410</v>
      </c>
      <c r="BU8" s="14">
        <v>275</v>
      </c>
      <c r="BV8" s="12">
        <v>4372947.9567879979</v>
      </c>
      <c r="BW8" s="8">
        <v>115519.7587047742</v>
      </c>
      <c r="BX8" s="15">
        <v>2296556.4578000442</v>
      </c>
      <c r="BY8" s="16">
        <v>4602374.7589191869</v>
      </c>
      <c r="CA8" s="8">
        <v>6898931.2167192306</v>
      </c>
      <c r="CB8" s="8">
        <v>0</v>
      </c>
      <c r="CC8" s="9">
        <v>0</v>
      </c>
      <c r="CD8" s="10">
        <v>6898931.2167192306</v>
      </c>
      <c r="CE8" s="11">
        <v>2296556.4578000442</v>
      </c>
      <c r="CF8" s="12"/>
      <c r="CG8" s="8">
        <v>344946.56083596154</v>
      </c>
      <c r="CH8" s="8">
        <v>6553984.6558832685</v>
      </c>
      <c r="CI8" s="14">
        <v>30</v>
      </c>
      <c r="CJ8" s="14">
        <v>10135</v>
      </c>
      <c r="CK8" s="14">
        <v>91</v>
      </c>
      <c r="CL8" s="12">
        <v>4257428.1980832238</v>
      </c>
      <c r="CM8" s="8">
        <v>38129.618586281758</v>
      </c>
      <c r="CN8" s="15">
        <v>2334686.076386326</v>
      </c>
      <c r="CO8" s="16">
        <v>4564245.1403329046</v>
      </c>
      <c r="CQ8" s="8">
        <v>6898931.2167192306</v>
      </c>
      <c r="CR8" s="8">
        <v>0</v>
      </c>
      <c r="CS8" s="9">
        <v>0</v>
      </c>
      <c r="CT8" s="10">
        <v>6898931.2167192306</v>
      </c>
      <c r="CU8" s="11">
        <v>2334686.076386326</v>
      </c>
      <c r="CV8" s="12"/>
      <c r="CW8" s="8">
        <v>344946.56083596154</v>
      </c>
      <c r="CX8" s="8">
        <v>6553984.6558832685</v>
      </c>
      <c r="CY8" s="14">
        <v>30</v>
      </c>
      <c r="CZ8" s="14">
        <v>10135</v>
      </c>
      <c r="DA8" s="14">
        <v>365</v>
      </c>
      <c r="DB8" s="12">
        <v>4219298.5794969425</v>
      </c>
      <c r="DC8" s="18">
        <v>153360</v>
      </c>
      <c r="DD8" s="15">
        <v>2488046.076386326</v>
      </c>
      <c r="DE8" s="16">
        <v>4410885.1403329046</v>
      </c>
      <c r="DG8" s="19">
        <v>200001</v>
      </c>
    </row>
    <row r="9" spans="1:111" s="1" customFormat="1" ht="15.75" x14ac:dyDescent="0.3">
      <c r="A9" s="1" t="s">
        <v>0</v>
      </c>
      <c r="C9" s="2">
        <v>43014</v>
      </c>
      <c r="D9" s="3">
        <v>3</v>
      </c>
      <c r="E9" s="4" t="s">
        <v>1</v>
      </c>
      <c r="F9" s="4" t="s">
        <v>2</v>
      </c>
      <c r="G9" s="4" t="s">
        <v>7</v>
      </c>
      <c r="H9" s="5" t="s">
        <v>4</v>
      </c>
      <c r="I9" s="5">
        <v>99</v>
      </c>
      <c r="J9" s="4" t="s">
        <v>6</v>
      </c>
      <c r="K9" s="5">
        <v>30</v>
      </c>
      <c r="L9" s="6">
        <v>5977732.3893452352</v>
      </c>
      <c r="M9" s="7"/>
      <c r="N9" s="8">
        <v>0</v>
      </c>
      <c r="O9" s="8">
        <v>5977732.3893452352</v>
      </c>
      <c r="P9" s="9">
        <v>0</v>
      </c>
      <c r="Q9" s="10">
        <v>5977732.3893452352</v>
      </c>
      <c r="R9" s="11">
        <v>0</v>
      </c>
      <c r="S9" s="12"/>
      <c r="T9" s="13">
        <v>298886.61946726177</v>
      </c>
      <c r="U9" s="8">
        <v>5678845.769877973</v>
      </c>
      <c r="V9" s="14">
        <v>30</v>
      </c>
      <c r="W9" s="14">
        <v>10951</v>
      </c>
      <c r="X9" s="14">
        <v>177</v>
      </c>
      <c r="Y9" s="12">
        <v>5678845.769877973</v>
      </c>
      <c r="Z9" s="8">
        <v>91786.658868450482</v>
      </c>
      <c r="AA9" s="15">
        <v>91786.658868450482</v>
      </c>
      <c r="AB9" s="16">
        <v>5885945.7304767845</v>
      </c>
      <c r="AD9" s="8">
        <v>5977732.3893452352</v>
      </c>
      <c r="AE9" s="8">
        <v>0</v>
      </c>
      <c r="AF9" s="9">
        <v>0</v>
      </c>
      <c r="AG9" s="10">
        <v>5977732.3893452352</v>
      </c>
      <c r="AH9" s="11">
        <v>91786.658868450482</v>
      </c>
      <c r="AI9" s="12"/>
      <c r="AJ9" s="13">
        <v>298886.61946726177</v>
      </c>
      <c r="AK9" s="8">
        <v>5678845.769877973</v>
      </c>
      <c r="AL9" s="14">
        <v>30</v>
      </c>
      <c r="AM9" s="14">
        <v>10775</v>
      </c>
      <c r="AN9" s="14">
        <v>183</v>
      </c>
      <c r="AO9" s="12">
        <v>5587059.1110095223</v>
      </c>
      <c r="AP9" s="8">
        <v>94889.263787911143</v>
      </c>
      <c r="AQ9" s="15">
        <v>186675.92265636162</v>
      </c>
      <c r="AR9" s="16">
        <v>5791056.4666888732</v>
      </c>
      <c r="AT9" s="8">
        <v>5977732.3893452352</v>
      </c>
      <c r="AU9" s="8">
        <v>0</v>
      </c>
      <c r="AV9" s="9">
        <v>0</v>
      </c>
      <c r="AW9" s="10">
        <v>5977732.3893452352</v>
      </c>
      <c r="AX9" s="11">
        <v>186675.92265636162</v>
      </c>
      <c r="AY9" s="12"/>
      <c r="AZ9" s="13">
        <v>298886.61946726177</v>
      </c>
      <c r="BA9" s="8">
        <v>5678845.769877973</v>
      </c>
      <c r="BB9" s="14">
        <v>30</v>
      </c>
      <c r="BC9" s="14">
        <v>10592</v>
      </c>
      <c r="BD9" s="14">
        <v>182</v>
      </c>
      <c r="BE9" s="12">
        <v>5492169.8472216111</v>
      </c>
      <c r="BF9" s="8">
        <v>94370.743220764081</v>
      </c>
      <c r="BG9" s="17">
        <v>1608761.0896975757</v>
      </c>
      <c r="BH9" s="15">
        <v>1889807.7555747014</v>
      </c>
      <c r="BI9" s="16">
        <v>4087924.6337705338</v>
      </c>
      <c r="BK9" s="8">
        <v>5977732.3893452352</v>
      </c>
      <c r="BL9" s="8">
        <v>0</v>
      </c>
      <c r="BM9" s="9">
        <v>0</v>
      </c>
      <c r="BN9" s="10">
        <v>5977732.3893452352</v>
      </c>
      <c r="BO9" s="11">
        <v>1889807.7555747014</v>
      </c>
      <c r="BP9" s="12"/>
      <c r="BQ9" s="8">
        <v>298886.61946726177</v>
      </c>
      <c r="BR9" s="8">
        <v>5678845.769877973</v>
      </c>
      <c r="BS9" s="14">
        <v>30</v>
      </c>
      <c r="BT9" s="14">
        <v>10410</v>
      </c>
      <c r="BU9" s="14">
        <v>275</v>
      </c>
      <c r="BV9" s="12">
        <v>3789038.0143032717</v>
      </c>
      <c r="BW9" s="8">
        <v>100094.66416267048</v>
      </c>
      <c r="BX9" s="15">
        <v>1989902.4197373718</v>
      </c>
      <c r="BY9" s="16">
        <v>3987829.9696078636</v>
      </c>
      <c r="CA9" s="8">
        <v>5977732.3893452352</v>
      </c>
      <c r="CB9" s="8">
        <v>0</v>
      </c>
      <c r="CC9" s="9">
        <v>0</v>
      </c>
      <c r="CD9" s="10">
        <v>5977732.3893452352</v>
      </c>
      <c r="CE9" s="11">
        <v>1989902.4197373718</v>
      </c>
      <c r="CF9" s="12"/>
      <c r="CG9" s="8">
        <v>298886.61946726177</v>
      </c>
      <c r="CH9" s="8">
        <v>5678845.769877973</v>
      </c>
      <c r="CI9" s="14">
        <v>30</v>
      </c>
      <c r="CJ9" s="14">
        <v>10135</v>
      </c>
      <c r="CK9" s="14">
        <v>91</v>
      </c>
      <c r="CL9" s="12">
        <v>3688943.3501406014</v>
      </c>
      <c r="CM9" s="8">
        <v>33038.256051056487</v>
      </c>
      <c r="CN9" s="15">
        <v>2022940.6757884284</v>
      </c>
      <c r="CO9" s="16">
        <v>3954791.7135568066</v>
      </c>
      <c r="CQ9" s="8">
        <v>5977732.3893452352</v>
      </c>
      <c r="CR9" s="8">
        <v>0</v>
      </c>
      <c r="CS9" s="9">
        <v>0</v>
      </c>
      <c r="CT9" s="10">
        <v>5977732.3893452352</v>
      </c>
      <c r="CU9" s="11">
        <v>2022940.6757884284</v>
      </c>
      <c r="CV9" s="12"/>
      <c r="CW9" s="8">
        <v>298886.61946726177</v>
      </c>
      <c r="CX9" s="8">
        <v>5678845.769877973</v>
      </c>
      <c r="CY9" s="14">
        <v>30</v>
      </c>
      <c r="CZ9" s="14">
        <v>10135</v>
      </c>
      <c r="DA9" s="14">
        <v>365</v>
      </c>
      <c r="DB9" s="12">
        <v>3655905.0940895444</v>
      </c>
      <c r="DC9" s="18">
        <v>132882</v>
      </c>
      <c r="DD9" s="15">
        <v>2155822.6757884286</v>
      </c>
      <c r="DE9" s="16">
        <v>3821909.7135568066</v>
      </c>
      <c r="DG9" s="19">
        <v>200002</v>
      </c>
    </row>
    <row r="10" spans="1:111" s="1" customFormat="1" ht="15.75" x14ac:dyDescent="0.3">
      <c r="A10" s="1" t="s">
        <v>0</v>
      </c>
      <c r="C10" s="2">
        <v>43014</v>
      </c>
      <c r="D10" s="3">
        <v>4</v>
      </c>
      <c r="E10" s="4" t="s">
        <v>1</v>
      </c>
      <c r="F10" s="4" t="s">
        <v>2</v>
      </c>
      <c r="G10" s="20" t="s">
        <v>8</v>
      </c>
      <c r="H10" s="5" t="s">
        <v>4</v>
      </c>
      <c r="I10" s="5">
        <v>234.5</v>
      </c>
      <c r="J10" s="4" t="s">
        <v>6</v>
      </c>
      <c r="K10" s="5">
        <v>30</v>
      </c>
      <c r="L10" s="6">
        <v>21709405.300327815</v>
      </c>
      <c r="M10" s="7"/>
      <c r="N10" s="8">
        <v>0</v>
      </c>
      <c r="O10" s="8">
        <v>21709405.300327815</v>
      </c>
      <c r="P10" s="9">
        <v>0</v>
      </c>
      <c r="Q10" s="10">
        <v>21709405.300327815</v>
      </c>
      <c r="R10" s="11">
        <v>0</v>
      </c>
      <c r="S10" s="12"/>
      <c r="T10" s="13">
        <v>1085470.2650163907</v>
      </c>
      <c r="U10" s="8">
        <v>20623935.035311423</v>
      </c>
      <c r="V10" s="14">
        <v>30</v>
      </c>
      <c r="W10" s="14">
        <v>10951</v>
      </c>
      <c r="X10" s="14">
        <v>177</v>
      </c>
      <c r="Y10" s="12">
        <v>20623935.035311423</v>
      </c>
      <c r="Z10" s="8">
        <v>333342.75420054077</v>
      </c>
      <c r="AA10" s="15">
        <v>333342.75420054077</v>
      </c>
      <c r="AB10" s="16">
        <v>21376062.546127275</v>
      </c>
      <c r="AD10" s="8">
        <v>21709405.300327815</v>
      </c>
      <c r="AE10" s="8">
        <v>0</v>
      </c>
      <c r="AF10" s="9">
        <v>0</v>
      </c>
      <c r="AG10" s="10">
        <v>21709405.300327815</v>
      </c>
      <c r="AH10" s="11">
        <v>333342.75420054077</v>
      </c>
      <c r="AI10" s="12"/>
      <c r="AJ10" s="13">
        <v>1085470.2650163907</v>
      </c>
      <c r="AK10" s="8">
        <v>20623935.035311423</v>
      </c>
      <c r="AL10" s="14">
        <v>30</v>
      </c>
      <c r="AM10" s="14">
        <v>10775</v>
      </c>
      <c r="AN10" s="14">
        <v>183</v>
      </c>
      <c r="AO10" s="12">
        <v>20290592.281110883</v>
      </c>
      <c r="AP10" s="8">
        <v>344610.52319659322</v>
      </c>
      <c r="AQ10" s="15">
        <v>677953.27739713399</v>
      </c>
      <c r="AR10" s="16">
        <v>21031452.022930682</v>
      </c>
      <c r="AT10" s="8">
        <v>21709405.300327815</v>
      </c>
      <c r="AU10" s="8">
        <v>0</v>
      </c>
      <c r="AV10" s="9">
        <v>0</v>
      </c>
      <c r="AW10" s="10">
        <v>21709405.300327815</v>
      </c>
      <c r="AX10" s="11">
        <v>677953.27739713399</v>
      </c>
      <c r="AY10" s="12"/>
      <c r="AZ10" s="13">
        <v>1085470.2650163907</v>
      </c>
      <c r="BA10" s="8">
        <v>20623935.035311423</v>
      </c>
      <c r="BB10" s="14">
        <v>30</v>
      </c>
      <c r="BC10" s="14">
        <v>10592</v>
      </c>
      <c r="BD10" s="14">
        <v>182</v>
      </c>
      <c r="BE10" s="12">
        <v>19945981.75791429</v>
      </c>
      <c r="BF10" s="8">
        <v>342727.40558349702</v>
      </c>
      <c r="BG10" s="17">
        <v>5842557.7213681862</v>
      </c>
      <c r="BH10" s="15">
        <v>6863238.4043488167</v>
      </c>
      <c r="BI10" s="16">
        <v>14846166.895978998</v>
      </c>
      <c r="BK10" s="8">
        <v>21709405.300327815</v>
      </c>
      <c r="BL10" s="8">
        <v>0</v>
      </c>
      <c r="BM10" s="9">
        <v>0</v>
      </c>
      <c r="BN10" s="10">
        <v>21709405.300327815</v>
      </c>
      <c r="BO10" s="11">
        <v>6863238.4043488167</v>
      </c>
      <c r="BP10" s="12"/>
      <c r="BQ10" s="8">
        <v>1085470.2650163907</v>
      </c>
      <c r="BR10" s="8">
        <v>20623935.035311423</v>
      </c>
      <c r="BS10" s="14">
        <v>30</v>
      </c>
      <c r="BT10" s="14">
        <v>10410</v>
      </c>
      <c r="BU10" s="14">
        <v>275</v>
      </c>
      <c r="BV10" s="12">
        <v>13760696.630962607</v>
      </c>
      <c r="BW10" s="8">
        <v>363515.04068345018</v>
      </c>
      <c r="BX10" s="15">
        <v>7226753.4450322669</v>
      </c>
      <c r="BY10" s="16">
        <v>14482651.855295548</v>
      </c>
      <c r="CA10" s="8">
        <v>21709405.300327815</v>
      </c>
      <c r="CB10" s="8">
        <v>0</v>
      </c>
      <c r="CC10" s="9">
        <v>0</v>
      </c>
      <c r="CD10" s="10">
        <v>21709405.300327815</v>
      </c>
      <c r="CE10" s="11">
        <v>7226753.4450322669</v>
      </c>
      <c r="CF10" s="12"/>
      <c r="CG10" s="8">
        <v>1085470.2650163907</v>
      </c>
      <c r="CH10" s="8">
        <v>20623935.035311423</v>
      </c>
      <c r="CI10" s="14">
        <v>30</v>
      </c>
      <c r="CJ10" s="14">
        <v>10135</v>
      </c>
      <c r="CK10" s="14">
        <v>91</v>
      </c>
      <c r="CL10" s="12">
        <v>13397181.590279156</v>
      </c>
      <c r="CM10" s="8">
        <v>119985.44670664915</v>
      </c>
      <c r="CN10" s="15">
        <v>7346738.8917389158</v>
      </c>
      <c r="CO10" s="16">
        <v>14362666.408588899</v>
      </c>
      <c r="CQ10" s="8">
        <v>21709405.300327815</v>
      </c>
      <c r="CR10" s="8">
        <v>0</v>
      </c>
      <c r="CS10" s="9">
        <v>0</v>
      </c>
      <c r="CT10" s="10">
        <v>21709405.300327815</v>
      </c>
      <c r="CU10" s="11">
        <v>7346738.8917389158</v>
      </c>
      <c r="CV10" s="12"/>
      <c r="CW10" s="8">
        <v>1085470.2650163907</v>
      </c>
      <c r="CX10" s="8">
        <v>20623935.035311423</v>
      </c>
      <c r="CY10" s="14">
        <v>30</v>
      </c>
      <c r="CZ10" s="14">
        <v>10135</v>
      </c>
      <c r="DA10" s="14">
        <v>365</v>
      </c>
      <c r="DB10" s="12">
        <v>13277196.143572507</v>
      </c>
      <c r="DC10" s="18">
        <v>482591</v>
      </c>
      <c r="DD10" s="15">
        <v>7829329.8917389158</v>
      </c>
      <c r="DE10" s="16">
        <v>13880075.408588899</v>
      </c>
      <c r="DG10" s="19">
        <v>200003</v>
      </c>
    </row>
    <row r="11" spans="1:111" s="1" customFormat="1" ht="15.75" x14ac:dyDescent="0.3">
      <c r="A11" s="1" t="s">
        <v>0</v>
      </c>
      <c r="C11" s="2">
        <v>43014</v>
      </c>
      <c r="D11" s="3">
        <v>5</v>
      </c>
      <c r="E11" s="4" t="s">
        <v>1</v>
      </c>
      <c r="F11" s="4" t="s">
        <v>2</v>
      </c>
      <c r="G11" s="4" t="s">
        <v>9</v>
      </c>
      <c r="H11" s="5" t="s">
        <v>4</v>
      </c>
      <c r="I11" s="5">
        <v>408</v>
      </c>
      <c r="J11" s="4" t="s">
        <v>10</v>
      </c>
      <c r="K11" s="5">
        <v>30</v>
      </c>
      <c r="L11" s="6">
        <v>30545064.227057405</v>
      </c>
      <c r="M11" s="7"/>
      <c r="N11" s="8">
        <v>0</v>
      </c>
      <c r="O11" s="8">
        <v>30545064.227057405</v>
      </c>
      <c r="P11" s="9">
        <v>0</v>
      </c>
      <c r="Q11" s="10">
        <v>30545064.227057405</v>
      </c>
      <c r="R11" s="11">
        <v>0</v>
      </c>
      <c r="S11" s="12"/>
      <c r="T11" s="13">
        <v>1527253.2113528701</v>
      </c>
      <c r="U11" s="8">
        <v>29017811.015704535</v>
      </c>
      <c r="V11" s="14">
        <v>30</v>
      </c>
      <c r="W11" s="14">
        <v>10951</v>
      </c>
      <c r="X11" s="14">
        <v>177</v>
      </c>
      <c r="Y11" s="12">
        <v>29017811.015704535</v>
      </c>
      <c r="Z11" s="8">
        <v>469012.1952131954</v>
      </c>
      <c r="AA11" s="15">
        <v>469012.1952131954</v>
      </c>
      <c r="AB11" s="16">
        <v>30076052.03184421</v>
      </c>
      <c r="AD11" s="8">
        <v>30545064.227057405</v>
      </c>
      <c r="AE11" s="8">
        <v>0</v>
      </c>
      <c r="AF11" s="9">
        <v>0</v>
      </c>
      <c r="AG11" s="10">
        <v>30545064.227057405</v>
      </c>
      <c r="AH11" s="11">
        <v>469012.1952131954</v>
      </c>
      <c r="AI11" s="12"/>
      <c r="AJ11" s="13">
        <v>1527253.2113528701</v>
      </c>
      <c r="AK11" s="8">
        <v>29017811.015704535</v>
      </c>
      <c r="AL11" s="14">
        <v>30</v>
      </c>
      <c r="AM11" s="14">
        <v>10775</v>
      </c>
      <c r="AN11" s="14">
        <v>183</v>
      </c>
      <c r="AO11" s="12">
        <v>28548798.82049134</v>
      </c>
      <c r="AP11" s="8">
        <v>484865.91036194115</v>
      </c>
      <c r="AQ11" s="15">
        <v>953878.10557513661</v>
      </c>
      <c r="AR11" s="16">
        <v>29591186.121482268</v>
      </c>
      <c r="AT11" s="8">
        <v>30545064.227057405</v>
      </c>
      <c r="AU11" s="8">
        <v>0</v>
      </c>
      <c r="AV11" s="9">
        <v>0</v>
      </c>
      <c r="AW11" s="10">
        <v>30545064.227057405</v>
      </c>
      <c r="AX11" s="11">
        <v>953878.10557513661</v>
      </c>
      <c r="AY11" s="12"/>
      <c r="AZ11" s="13">
        <v>1527253.2113528701</v>
      </c>
      <c r="BA11" s="8">
        <v>29017811.015704535</v>
      </c>
      <c r="BB11" s="14">
        <v>30</v>
      </c>
      <c r="BC11" s="14">
        <v>10592</v>
      </c>
      <c r="BD11" s="14">
        <v>182</v>
      </c>
      <c r="BE11" s="12">
        <v>28063932.910129398</v>
      </c>
      <c r="BF11" s="8">
        <v>482216.36986815999</v>
      </c>
      <c r="BG11" s="17">
        <v>8220460.1360861138</v>
      </c>
      <c r="BH11" s="15">
        <v>9656554.6115294099</v>
      </c>
      <c r="BI11" s="16">
        <v>20888509.615527995</v>
      </c>
      <c r="BK11" s="8">
        <v>30545064.227057405</v>
      </c>
      <c r="BL11" s="8">
        <v>0</v>
      </c>
      <c r="BM11" s="9">
        <v>0</v>
      </c>
      <c r="BN11" s="10">
        <v>30545064.227057405</v>
      </c>
      <c r="BO11" s="11">
        <v>9656554.6115294099</v>
      </c>
      <c r="BP11" s="12"/>
      <c r="BQ11" s="8">
        <v>1527253.2113528701</v>
      </c>
      <c r="BR11" s="8">
        <v>29017811.015704535</v>
      </c>
      <c r="BS11" s="14">
        <v>30</v>
      </c>
      <c r="BT11" s="14">
        <v>10410</v>
      </c>
      <c r="BU11" s="14">
        <v>275</v>
      </c>
      <c r="BV11" s="12">
        <v>19361256.404175125</v>
      </c>
      <c r="BW11" s="8">
        <v>511464.50635429</v>
      </c>
      <c r="BX11" s="15">
        <v>10168019.117883699</v>
      </c>
      <c r="BY11" s="16">
        <v>20377045.109173708</v>
      </c>
      <c r="CA11" s="8">
        <v>30545064.227057405</v>
      </c>
      <c r="CB11" s="8">
        <v>0</v>
      </c>
      <c r="CC11" s="9">
        <v>0</v>
      </c>
      <c r="CD11" s="10">
        <v>30545064.227057405</v>
      </c>
      <c r="CE11" s="11">
        <v>10168019.117883699</v>
      </c>
      <c r="CF11" s="12"/>
      <c r="CG11" s="8">
        <v>1527253.2113528701</v>
      </c>
      <c r="CH11" s="8">
        <v>29017811.015704535</v>
      </c>
      <c r="CI11" s="14">
        <v>30</v>
      </c>
      <c r="CJ11" s="14">
        <v>10135</v>
      </c>
      <c r="CK11" s="14">
        <v>91</v>
      </c>
      <c r="CL11" s="12">
        <v>18849791.897820838</v>
      </c>
      <c r="CM11" s="8">
        <v>168819.14199240782</v>
      </c>
      <c r="CN11" s="15">
        <v>10336838.259876106</v>
      </c>
      <c r="CO11" s="16">
        <v>20208225.967181299</v>
      </c>
      <c r="CQ11" s="8">
        <v>30545064.227057405</v>
      </c>
      <c r="CR11" s="8">
        <v>0</v>
      </c>
      <c r="CS11" s="9">
        <v>0</v>
      </c>
      <c r="CT11" s="10">
        <v>30545064.227057405</v>
      </c>
      <c r="CU11" s="11">
        <v>10336838.259876106</v>
      </c>
      <c r="CV11" s="12"/>
      <c r="CW11" s="8">
        <v>1527253.2113528701</v>
      </c>
      <c r="CX11" s="8">
        <v>29017811.015704535</v>
      </c>
      <c r="CY11" s="14">
        <v>30</v>
      </c>
      <c r="CZ11" s="14">
        <v>10135</v>
      </c>
      <c r="DA11" s="14">
        <v>365</v>
      </c>
      <c r="DB11" s="12">
        <v>18680972.755828429</v>
      </c>
      <c r="DC11" s="18">
        <v>679004</v>
      </c>
      <c r="DD11" s="15">
        <v>11015842.259876106</v>
      </c>
      <c r="DE11" s="16">
        <v>19529221.967181299</v>
      </c>
      <c r="DG11" s="19">
        <v>200004</v>
      </c>
    </row>
    <row r="12" spans="1:111" s="1" customFormat="1" ht="15.75" x14ac:dyDescent="0.3">
      <c r="A12" s="1" t="s">
        <v>0</v>
      </c>
      <c r="C12" s="2">
        <v>43014</v>
      </c>
      <c r="D12" s="3">
        <v>6</v>
      </c>
      <c r="E12" s="4" t="s">
        <v>1</v>
      </c>
      <c r="F12" s="4" t="s">
        <v>2</v>
      </c>
      <c r="G12" s="20" t="s">
        <v>11</v>
      </c>
      <c r="H12" s="5" t="s">
        <v>4</v>
      </c>
      <c r="I12" s="5">
        <v>336</v>
      </c>
      <c r="J12" s="4" t="s">
        <v>6</v>
      </c>
      <c r="K12" s="5">
        <v>30</v>
      </c>
      <c r="L12" s="6">
        <v>11513742.824985292</v>
      </c>
      <c r="M12" s="7"/>
      <c r="N12" s="8">
        <v>0</v>
      </c>
      <c r="O12" s="8">
        <v>11513742.824985292</v>
      </c>
      <c r="P12" s="9">
        <v>0</v>
      </c>
      <c r="Q12" s="10">
        <v>11513742.824985292</v>
      </c>
      <c r="R12" s="11">
        <v>0</v>
      </c>
      <c r="S12" s="12"/>
      <c r="T12" s="13">
        <v>575687.14124926459</v>
      </c>
      <c r="U12" s="8">
        <v>10938055.683736026</v>
      </c>
      <c r="V12" s="14">
        <v>30</v>
      </c>
      <c r="W12" s="14">
        <v>10951</v>
      </c>
      <c r="X12" s="14">
        <v>177</v>
      </c>
      <c r="Y12" s="12">
        <v>10938055.683736026</v>
      </c>
      <c r="Z12" s="8">
        <v>176790.78221361307</v>
      </c>
      <c r="AA12" s="15">
        <v>176790.78221361307</v>
      </c>
      <c r="AB12" s="16">
        <v>11336952.042771678</v>
      </c>
      <c r="AD12" s="8">
        <v>11513742.824985292</v>
      </c>
      <c r="AE12" s="8">
        <v>0</v>
      </c>
      <c r="AF12" s="9">
        <v>0</v>
      </c>
      <c r="AG12" s="10">
        <v>11513742.824985292</v>
      </c>
      <c r="AH12" s="11">
        <v>176790.78221361307</v>
      </c>
      <c r="AI12" s="12"/>
      <c r="AJ12" s="13">
        <v>575687.14124926459</v>
      </c>
      <c r="AK12" s="8">
        <v>10938055.683736026</v>
      </c>
      <c r="AL12" s="14">
        <v>30</v>
      </c>
      <c r="AM12" s="14">
        <v>10775</v>
      </c>
      <c r="AN12" s="14">
        <v>183</v>
      </c>
      <c r="AO12" s="12">
        <v>10761264.901522413</v>
      </c>
      <c r="AP12" s="8">
        <v>182766.72640172637</v>
      </c>
      <c r="AQ12" s="15">
        <v>359557.50861533941</v>
      </c>
      <c r="AR12" s="16">
        <v>11154185.316369953</v>
      </c>
      <c r="AT12" s="8">
        <v>11513742.824985292</v>
      </c>
      <c r="AU12" s="8">
        <v>0</v>
      </c>
      <c r="AV12" s="9">
        <v>0</v>
      </c>
      <c r="AW12" s="10">
        <v>11513742.824985292</v>
      </c>
      <c r="AX12" s="11">
        <v>359557.50861533941</v>
      </c>
      <c r="AY12" s="12"/>
      <c r="AZ12" s="13">
        <v>575687.14124926459</v>
      </c>
      <c r="BA12" s="8">
        <v>10938055.683736026</v>
      </c>
      <c r="BB12" s="14">
        <v>30</v>
      </c>
      <c r="BC12" s="14">
        <v>10592</v>
      </c>
      <c r="BD12" s="14">
        <v>182</v>
      </c>
      <c r="BE12" s="12">
        <v>10578498.175120687</v>
      </c>
      <c r="BF12" s="8">
        <v>181768.00112084264</v>
      </c>
      <c r="BG12" s="17">
        <v>3098643.4733405425</v>
      </c>
      <c r="BH12" s="15">
        <v>3639968.9830767247</v>
      </c>
      <c r="BI12" s="16">
        <v>7873773.8419085667</v>
      </c>
      <c r="BK12" s="8">
        <v>11513742.824985292</v>
      </c>
      <c r="BL12" s="8">
        <v>0</v>
      </c>
      <c r="BM12" s="9">
        <v>0</v>
      </c>
      <c r="BN12" s="10">
        <v>11513742.824985292</v>
      </c>
      <c r="BO12" s="11">
        <v>3639968.9830767247</v>
      </c>
      <c r="BP12" s="12"/>
      <c r="BQ12" s="8">
        <v>575687.14124926459</v>
      </c>
      <c r="BR12" s="8">
        <v>10938055.683736026</v>
      </c>
      <c r="BS12" s="14">
        <v>30</v>
      </c>
      <c r="BT12" s="14">
        <v>10410</v>
      </c>
      <c r="BU12" s="14">
        <v>275</v>
      </c>
      <c r="BV12" s="12">
        <v>7298086.7006593011</v>
      </c>
      <c r="BW12" s="8">
        <v>192792.87633826202</v>
      </c>
      <c r="BX12" s="15">
        <v>3832761.8594149868</v>
      </c>
      <c r="BY12" s="16">
        <v>7680980.9655703045</v>
      </c>
      <c r="CA12" s="8">
        <v>11513742.824985292</v>
      </c>
      <c r="CB12" s="8">
        <v>0</v>
      </c>
      <c r="CC12" s="9">
        <v>0</v>
      </c>
      <c r="CD12" s="10">
        <v>11513742.824985292</v>
      </c>
      <c r="CE12" s="11">
        <v>3832761.8594149868</v>
      </c>
      <c r="CF12" s="12"/>
      <c r="CG12" s="8">
        <v>575687.14124926459</v>
      </c>
      <c r="CH12" s="8">
        <v>10938055.683736026</v>
      </c>
      <c r="CI12" s="14">
        <v>30</v>
      </c>
      <c r="CJ12" s="14">
        <v>10135</v>
      </c>
      <c r="CK12" s="14">
        <v>91</v>
      </c>
      <c r="CL12" s="12">
        <v>7105293.824321039</v>
      </c>
      <c r="CM12" s="8">
        <v>63635.164437253196</v>
      </c>
      <c r="CN12" s="15">
        <v>3896397.0238522398</v>
      </c>
      <c r="CO12" s="16">
        <v>7617345.8011330515</v>
      </c>
      <c r="CQ12" s="8">
        <v>11513742.824985292</v>
      </c>
      <c r="CR12" s="8">
        <v>0</v>
      </c>
      <c r="CS12" s="9">
        <v>0</v>
      </c>
      <c r="CT12" s="10">
        <v>11513742.824985292</v>
      </c>
      <c r="CU12" s="11">
        <v>3896397.0238522398</v>
      </c>
      <c r="CV12" s="12"/>
      <c r="CW12" s="8">
        <v>575687.14124926459</v>
      </c>
      <c r="CX12" s="8">
        <v>10938055.683736026</v>
      </c>
      <c r="CY12" s="14">
        <v>30</v>
      </c>
      <c r="CZ12" s="14">
        <v>10135</v>
      </c>
      <c r="DA12" s="14">
        <v>365</v>
      </c>
      <c r="DB12" s="12">
        <v>7041658.659883786</v>
      </c>
      <c r="DC12" s="18">
        <v>255946</v>
      </c>
      <c r="DD12" s="15">
        <v>4152343.0238522398</v>
      </c>
      <c r="DE12" s="16">
        <v>7361399.8011330515</v>
      </c>
      <c r="DG12" s="19">
        <v>200005</v>
      </c>
    </row>
    <row r="13" spans="1:111" s="1" customFormat="1" ht="15.75" x14ac:dyDescent="0.3">
      <c r="A13" s="1" t="s">
        <v>0</v>
      </c>
      <c r="C13" s="2">
        <v>43014</v>
      </c>
      <c r="D13" s="3">
        <v>7</v>
      </c>
      <c r="E13" s="4" t="s">
        <v>1</v>
      </c>
      <c r="F13" s="4" t="s">
        <v>2</v>
      </c>
      <c r="G13" s="4" t="s">
        <v>12</v>
      </c>
      <c r="H13" s="5" t="s">
        <v>4</v>
      </c>
      <c r="I13" s="5">
        <v>7808.4000000000005</v>
      </c>
      <c r="J13" s="4" t="s">
        <v>13</v>
      </c>
      <c r="K13" s="5">
        <v>30</v>
      </c>
      <c r="L13" s="6">
        <v>690331823.63968897</v>
      </c>
      <c r="M13" s="7"/>
      <c r="N13" s="8">
        <v>0</v>
      </c>
      <c r="O13" s="8">
        <v>690331823.63968897</v>
      </c>
      <c r="P13" s="9">
        <v>0</v>
      </c>
      <c r="Q13" s="10">
        <v>690331823.63968897</v>
      </c>
      <c r="R13" s="11">
        <v>0</v>
      </c>
      <c r="S13" s="12"/>
      <c r="T13" s="13">
        <v>34516591.181984447</v>
      </c>
      <c r="U13" s="8">
        <v>655815232.45770454</v>
      </c>
      <c r="V13" s="14">
        <v>30</v>
      </c>
      <c r="W13" s="14">
        <v>10951</v>
      </c>
      <c r="X13" s="14">
        <v>177</v>
      </c>
      <c r="Y13" s="12">
        <v>655815232.45770454</v>
      </c>
      <c r="Z13" s="8">
        <v>10599880.937358569</v>
      </c>
      <c r="AA13" s="15">
        <v>10599880.937358569</v>
      </c>
      <c r="AB13" s="16">
        <v>679731942.70233035</v>
      </c>
      <c r="AD13" s="8">
        <v>690331823.63968897</v>
      </c>
      <c r="AE13" s="8">
        <v>0</v>
      </c>
      <c r="AF13" s="9">
        <v>0</v>
      </c>
      <c r="AG13" s="10">
        <v>690331823.63968897</v>
      </c>
      <c r="AH13" s="11">
        <v>10599880.937358569</v>
      </c>
      <c r="AI13" s="12"/>
      <c r="AJ13" s="13">
        <v>34516591.181984447</v>
      </c>
      <c r="AK13" s="8">
        <v>655815232.45770454</v>
      </c>
      <c r="AL13" s="14">
        <v>30</v>
      </c>
      <c r="AM13" s="14">
        <v>10775</v>
      </c>
      <c r="AN13" s="14">
        <v>183</v>
      </c>
      <c r="AO13" s="12">
        <v>645215351.52034593</v>
      </c>
      <c r="AP13" s="8">
        <v>10958181.840206338</v>
      </c>
      <c r="AQ13" s="15">
        <v>21558062.777564906</v>
      </c>
      <c r="AR13" s="16">
        <v>668773760.86212409</v>
      </c>
      <c r="AT13" s="8">
        <v>690331823.63968897</v>
      </c>
      <c r="AU13" s="8">
        <v>0</v>
      </c>
      <c r="AV13" s="9">
        <v>0</v>
      </c>
      <c r="AW13" s="10">
        <v>690331823.63968897</v>
      </c>
      <c r="AX13" s="11">
        <v>21558062.777564906</v>
      </c>
      <c r="AY13" s="12"/>
      <c r="AZ13" s="13">
        <v>34516591.181984447</v>
      </c>
      <c r="BA13" s="8">
        <v>655815232.45770454</v>
      </c>
      <c r="BB13" s="14">
        <v>30</v>
      </c>
      <c r="BC13" s="14">
        <v>10592</v>
      </c>
      <c r="BD13" s="14">
        <v>182</v>
      </c>
      <c r="BE13" s="12">
        <v>634257169.68013966</v>
      </c>
      <c r="BF13" s="8">
        <v>10898301.065123245</v>
      </c>
      <c r="BG13" s="17">
        <v>185785997.85279894</v>
      </c>
      <c r="BH13" s="15">
        <v>218242361.69548708</v>
      </c>
      <c r="BI13" s="16">
        <v>472089461.94420189</v>
      </c>
      <c r="BK13" s="8">
        <v>690331823.63968897</v>
      </c>
      <c r="BL13" s="8">
        <v>0</v>
      </c>
      <c r="BM13" s="9">
        <v>0</v>
      </c>
      <c r="BN13" s="10">
        <v>690331823.63968897</v>
      </c>
      <c r="BO13" s="11">
        <v>218242361.69548708</v>
      </c>
      <c r="BP13" s="12"/>
      <c r="BQ13" s="8">
        <v>34516591.181984447</v>
      </c>
      <c r="BR13" s="8">
        <v>655815232.45770454</v>
      </c>
      <c r="BS13" s="14">
        <v>30</v>
      </c>
      <c r="BT13" s="14">
        <v>10410</v>
      </c>
      <c r="BU13" s="14">
        <v>275</v>
      </c>
      <c r="BV13" s="12">
        <v>437572870.76221746</v>
      </c>
      <c r="BW13" s="8">
        <v>11559321.754045131</v>
      </c>
      <c r="BX13" s="15">
        <v>229801683.44953221</v>
      </c>
      <c r="BY13" s="16">
        <v>460530140.19015676</v>
      </c>
      <c r="CA13" s="8">
        <v>690331823.63968897</v>
      </c>
      <c r="CB13" s="8">
        <v>0</v>
      </c>
      <c r="CC13" s="9">
        <v>0</v>
      </c>
      <c r="CD13" s="10">
        <v>690331823.63968897</v>
      </c>
      <c r="CE13" s="11">
        <v>229801683.44953221</v>
      </c>
      <c r="CF13" s="12"/>
      <c r="CG13" s="8">
        <v>34516591.181984447</v>
      </c>
      <c r="CH13" s="8">
        <v>655815232.45770454</v>
      </c>
      <c r="CI13" s="14">
        <v>30</v>
      </c>
      <c r="CJ13" s="14">
        <v>10135</v>
      </c>
      <c r="CK13" s="14">
        <v>91</v>
      </c>
      <c r="CL13" s="12">
        <v>426013549.00817233</v>
      </c>
      <c r="CM13" s="8">
        <v>3815386.5151696759</v>
      </c>
      <c r="CN13" s="15">
        <v>233617069.96470189</v>
      </c>
      <c r="CO13" s="16">
        <v>456714753.67498708</v>
      </c>
      <c r="CQ13" s="8">
        <v>690331823.63968897</v>
      </c>
      <c r="CR13" s="8">
        <v>0</v>
      </c>
      <c r="CS13" s="9">
        <v>0</v>
      </c>
      <c r="CT13" s="10">
        <v>690331823.63968897</v>
      </c>
      <c r="CU13" s="11">
        <v>233617069.96470189</v>
      </c>
      <c r="CV13" s="12"/>
      <c r="CW13" s="8">
        <v>34516591.181984447</v>
      </c>
      <c r="CX13" s="8">
        <v>655815232.45770454</v>
      </c>
      <c r="CY13" s="14">
        <v>30</v>
      </c>
      <c r="CZ13" s="14">
        <v>10135</v>
      </c>
      <c r="DA13" s="14">
        <v>365</v>
      </c>
      <c r="DB13" s="12">
        <v>422198162.49300265</v>
      </c>
      <c r="DC13" s="18">
        <v>15345781</v>
      </c>
      <c r="DD13" s="15">
        <v>248962850.96470189</v>
      </c>
      <c r="DE13" s="16">
        <v>441368972.67498708</v>
      </c>
      <c r="DG13" s="19">
        <v>200006</v>
      </c>
    </row>
    <row r="14" spans="1:111" s="1" customFormat="1" ht="15.75" x14ac:dyDescent="0.3">
      <c r="A14" s="1" t="s">
        <v>0</v>
      </c>
      <c r="C14" s="2">
        <v>43014</v>
      </c>
      <c r="D14" s="3">
        <v>8</v>
      </c>
      <c r="E14" s="4" t="s">
        <v>1</v>
      </c>
      <c r="F14" s="4" t="s">
        <v>2</v>
      </c>
      <c r="G14" s="20" t="s">
        <v>14</v>
      </c>
      <c r="H14" s="5" t="s">
        <v>15</v>
      </c>
      <c r="I14" s="5">
        <v>1</v>
      </c>
      <c r="J14" s="4" t="s">
        <v>16</v>
      </c>
      <c r="K14" s="5">
        <v>30</v>
      </c>
      <c r="L14" s="6">
        <v>458117245.59145522</v>
      </c>
      <c r="M14" s="7"/>
      <c r="N14" s="8">
        <v>0</v>
      </c>
      <c r="O14" s="8">
        <v>458117245.59145522</v>
      </c>
      <c r="P14" s="9">
        <v>0</v>
      </c>
      <c r="Q14" s="10">
        <v>458117245.59145522</v>
      </c>
      <c r="R14" s="11">
        <v>0</v>
      </c>
      <c r="S14" s="12"/>
      <c r="T14" s="13">
        <v>22905862.279572763</v>
      </c>
      <c r="U14" s="8">
        <v>435211383.31188244</v>
      </c>
      <c r="V14" s="14">
        <v>30</v>
      </c>
      <c r="W14" s="14">
        <v>10951</v>
      </c>
      <c r="X14" s="14">
        <v>177</v>
      </c>
      <c r="Y14" s="12">
        <v>435211383.31188244</v>
      </c>
      <c r="Z14" s="8">
        <v>7034281.3301253933</v>
      </c>
      <c r="AA14" s="15">
        <v>7034281.3301253933</v>
      </c>
      <c r="AB14" s="16">
        <v>451082964.26132983</v>
      </c>
      <c r="AD14" s="8">
        <v>458117245.59145522</v>
      </c>
      <c r="AE14" s="8">
        <v>0</v>
      </c>
      <c r="AF14" s="9">
        <v>0</v>
      </c>
      <c r="AG14" s="10">
        <v>458117245.59145522</v>
      </c>
      <c r="AH14" s="11">
        <v>7034281.3301253933</v>
      </c>
      <c r="AI14" s="12"/>
      <c r="AJ14" s="13">
        <v>22905862.279572763</v>
      </c>
      <c r="AK14" s="8">
        <v>435211383.31188244</v>
      </c>
      <c r="AL14" s="14">
        <v>30</v>
      </c>
      <c r="AM14" s="14">
        <v>10775</v>
      </c>
      <c r="AN14" s="14">
        <v>183</v>
      </c>
      <c r="AO14" s="12">
        <v>428177101.98175704</v>
      </c>
      <c r="AP14" s="8">
        <v>7272056.5812214892</v>
      </c>
      <c r="AQ14" s="15">
        <v>14306337.911346883</v>
      </c>
      <c r="AR14" s="16">
        <v>443810907.68010831</v>
      </c>
      <c r="AT14" s="8">
        <v>458117245.59145522</v>
      </c>
      <c r="AU14" s="8">
        <v>0</v>
      </c>
      <c r="AV14" s="9">
        <v>0</v>
      </c>
      <c r="AW14" s="10">
        <v>458117245.59145522</v>
      </c>
      <c r="AX14" s="11">
        <v>14306337.911346883</v>
      </c>
      <c r="AY14" s="12"/>
      <c r="AZ14" s="13">
        <v>22905862.279572763</v>
      </c>
      <c r="BA14" s="8">
        <v>435211383.31188244</v>
      </c>
      <c r="BB14" s="14">
        <v>30</v>
      </c>
      <c r="BC14" s="14">
        <v>10592</v>
      </c>
      <c r="BD14" s="14">
        <v>182</v>
      </c>
      <c r="BE14" s="12">
        <v>420905045.40053558</v>
      </c>
      <c r="BF14" s="8">
        <v>7232318.5671164533</v>
      </c>
      <c r="BG14" s="17">
        <v>123291099.57156983</v>
      </c>
      <c r="BH14" s="15">
        <v>144829756.05003315</v>
      </c>
      <c r="BI14" s="16">
        <v>313287489.54142207</v>
      </c>
      <c r="BK14" s="8">
        <v>458117245.59145522</v>
      </c>
      <c r="BL14" s="8">
        <v>0</v>
      </c>
      <c r="BM14" s="9">
        <v>0</v>
      </c>
      <c r="BN14" s="10">
        <v>458117245.59145522</v>
      </c>
      <c r="BO14" s="11">
        <v>144829756.05003315</v>
      </c>
      <c r="BP14" s="12"/>
      <c r="BQ14" s="8">
        <v>22905862.279572763</v>
      </c>
      <c r="BR14" s="8">
        <v>435211383.31188244</v>
      </c>
      <c r="BS14" s="14">
        <v>30</v>
      </c>
      <c r="BT14" s="14">
        <v>10410</v>
      </c>
      <c r="BU14" s="14">
        <v>275</v>
      </c>
      <c r="BV14" s="12">
        <v>290381627.26184928</v>
      </c>
      <c r="BW14" s="8">
        <v>7670984.3897222439</v>
      </c>
      <c r="BX14" s="15">
        <v>152500740.43975541</v>
      </c>
      <c r="BY14" s="16">
        <v>305616505.15169978</v>
      </c>
      <c r="CA14" s="8">
        <v>458117245.59145522</v>
      </c>
      <c r="CB14" s="8">
        <v>0</v>
      </c>
      <c r="CC14" s="9">
        <v>0</v>
      </c>
      <c r="CD14" s="10">
        <v>458117245.59145522</v>
      </c>
      <c r="CE14" s="11">
        <v>152500740.43975541</v>
      </c>
      <c r="CF14" s="12"/>
      <c r="CG14" s="8">
        <v>22905862.279572763</v>
      </c>
      <c r="CH14" s="8">
        <v>435211383.31188244</v>
      </c>
      <c r="CI14" s="14">
        <v>30</v>
      </c>
      <c r="CJ14" s="14">
        <v>10135</v>
      </c>
      <c r="CK14" s="14">
        <v>91</v>
      </c>
      <c r="CL14" s="12">
        <v>282710642.87212706</v>
      </c>
      <c r="CM14" s="8">
        <v>2531962.6031156383</v>
      </c>
      <c r="CN14" s="15">
        <v>155032703.04287106</v>
      </c>
      <c r="CO14" s="16">
        <v>303084542.54858416</v>
      </c>
      <c r="CQ14" s="8">
        <v>458117245.59145522</v>
      </c>
      <c r="CR14" s="8">
        <v>0</v>
      </c>
      <c r="CS14" s="9">
        <v>0</v>
      </c>
      <c r="CT14" s="10">
        <v>458117245.59145522</v>
      </c>
      <c r="CU14" s="11">
        <v>155032703.04287106</v>
      </c>
      <c r="CV14" s="12"/>
      <c r="CW14" s="8">
        <v>22905862.279572763</v>
      </c>
      <c r="CX14" s="8">
        <v>435211383.31188244</v>
      </c>
      <c r="CY14" s="14">
        <v>30</v>
      </c>
      <c r="CZ14" s="14">
        <v>10135</v>
      </c>
      <c r="DA14" s="14">
        <v>365</v>
      </c>
      <c r="DB14" s="12">
        <v>280178680.26901138</v>
      </c>
      <c r="DC14" s="18">
        <v>10183750</v>
      </c>
      <c r="DD14" s="15">
        <v>165216453.04287106</v>
      </c>
      <c r="DE14" s="16">
        <v>292900792.54858416</v>
      </c>
      <c r="DG14" s="19">
        <v>200007</v>
      </c>
    </row>
    <row r="15" spans="1:111" s="1" customFormat="1" ht="15.75" x14ac:dyDescent="0.3">
      <c r="A15" s="1" t="s">
        <v>0</v>
      </c>
      <c r="C15" s="2">
        <v>43014</v>
      </c>
      <c r="D15" s="3">
        <v>9</v>
      </c>
      <c r="E15" s="4" t="s">
        <v>1</v>
      </c>
      <c r="F15" s="4" t="s">
        <v>2</v>
      </c>
      <c r="G15" s="20" t="s">
        <v>17</v>
      </c>
      <c r="H15" s="5" t="s">
        <v>4</v>
      </c>
      <c r="I15" s="5">
        <v>786.79639999999995</v>
      </c>
      <c r="J15" s="4" t="s">
        <v>6</v>
      </c>
      <c r="K15" s="5">
        <v>30</v>
      </c>
      <c r="L15" s="6">
        <v>48313691.340635791</v>
      </c>
      <c r="M15" s="7"/>
      <c r="N15" s="8">
        <v>0</v>
      </c>
      <c r="O15" s="8">
        <v>48313691.340635791</v>
      </c>
      <c r="P15" s="9">
        <v>0</v>
      </c>
      <c r="Q15" s="10">
        <v>48313691.340635791</v>
      </c>
      <c r="R15" s="11">
        <v>0</v>
      </c>
      <c r="S15" s="12"/>
      <c r="T15" s="13">
        <v>2415684.5670317896</v>
      </c>
      <c r="U15" s="8">
        <v>45898006.773603998</v>
      </c>
      <c r="V15" s="14">
        <v>30</v>
      </c>
      <c r="W15" s="14">
        <v>10951</v>
      </c>
      <c r="X15" s="14">
        <v>177</v>
      </c>
      <c r="Y15" s="12">
        <v>45898006.773603998</v>
      </c>
      <c r="Z15" s="8">
        <v>741845.23777992034</v>
      </c>
      <c r="AA15" s="15">
        <v>741845.23777992034</v>
      </c>
      <c r="AB15" s="16">
        <v>47571846.102855869</v>
      </c>
      <c r="AD15" s="8">
        <v>48313691.340635791</v>
      </c>
      <c r="AE15" s="8">
        <v>0</v>
      </c>
      <c r="AF15" s="9">
        <v>0</v>
      </c>
      <c r="AG15" s="10">
        <v>48313691.340635791</v>
      </c>
      <c r="AH15" s="11">
        <v>741845.23777992034</v>
      </c>
      <c r="AI15" s="12"/>
      <c r="AJ15" s="13">
        <v>2415684.5670317896</v>
      </c>
      <c r="AK15" s="8">
        <v>45898006.773603998</v>
      </c>
      <c r="AL15" s="14">
        <v>30</v>
      </c>
      <c r="AM15" s="14">
        <v>10775</v>
      </c>
      <c r="AN15" s="14">
        <v>183</v>
      </c>
      <c r="AO15" s="12">
        <v>45156161.535824075</v>
      </c>
      <c r="AP15" s="8">
        <v>766921.35137408879</v>
      </c>
      <c r="AQ15" s="15">
        <v>1508766.5891540092</v>
      </c>
      <c r="AR15" s="16">
        <v>46804924.751481779</v>
      </c>
      <c r="AT15" s="8">
        <v>48313691.340635791</v>
      </c>
      <c r="AU15" s="8">
        <v>0</v>
      </c>
      <c r="AV15" s="9">
        <v>0</v>
      </c>
      <c r="AW15" s="10">
        <v>48313691.340635791</v>
      </c>
      <c r="AX15" s="11">
        <v>1508766.5891540092</v>
      </c>
      <c r="AY15" s="12"/>
      <c r="AZ15" s="13">
        <v>2415684.5670317896</v>
      </c>
      <c r="BA15" s="8">
        <v>45898006.773603998</v>
      </c>
      <c r="BB15" s="14">
        <v>30</v>
      </c>
      <c r="BC15" s="14">
        <v>10592</v>
      </c>
      <c r="BD15" s="14">
        <v>182</v>
      </c>
      <c r="BE15" s="12">
        <v>44389240.184449986</v>
      </c>
      <c r="BF15" s="8">
        <v>762730.52431739972</v>
      </c>
      <c r="BG15" s="17">
        <v>13002453.382993799</v>
      </c>
      <c r="BH15" s="15">
        <v>15273950.496465208</v>
      </c>
      <c r="BI15" s="16">
        <v>33039740.844170585</v>
      </c>
      <c r="BK15" s="8">
        <v>48313691.340635791</v>
      </c>
      <c r="BL15" s="8">
        <v>0</v>
      </c>
      <c r="BM15" s="9">
        <v>0</v>
      </c>
      <c r="BN15" s="10">
        <v>48313691.340635791</v>
      </c>
      <c r="BO15" s="11">
        <v>15273950.496465208</v>
      </c>
      <c r="BP15" s="12"/>
      <c r="BQ15" s="8">
        <v>2415684.5670317896</v>
      </c>
      <c r="BR15" s="8">
        <v>45898006.773603998</v>
      </c>
      <c r="BS15" s="14">
        <v>30</v>
      </c>
      <c r="BT15" s="14">
        <v>10410</v>
      </c>
      <c r="BU15" s="14">
        <v>275</v>
      </c>
      <c r="BV15" s="12">
        <v>30624056.277138792</v>
      </c>
      <c r="BW15" s="8">
        <v>808992.84113479045</v>
      </c>
      <c r="BX15" s="15">
        <v>16082943.337599998</v>
      </c>
      <c r="BY15" s="16">
        <v>32230748.003035791</v>
      </c>
      <c r="CA15" s="8">
        <v>48313691.340635791</v>
      </c>
      <c r="CB15" s="8">
        <v>0</v>
      </c>
      <c r="CC15" s="9">
        <v>0</v>
      </c>
      <c r="CD15" s="10">
        <v>48313691.340635791</v>
      </c>
      <c r="CE15" s="11">
        <v>16082943.337599998</v>
      </c>
      <c r="CF15" s="12"/>
      <c r="CG15" s="8">
        <v>2415684.5670317896</v>
      </c>
      <c r="CH15" s="8">
        <v>45898006.773603998</v>
      </c>
      <c r="CI15" s="14">
        <v>30</v>
      </c>
      <c r="CJ15" s="14">
        <v>10135</v>
      </c>
      <c r="CK15" s="14">
        <v>91</v>
      </c>
      <c r="CL15" s="12">
        <v>29815063.436003998</v>
      </c>
      <c r="CM15" s="8">
        <v>267024.34992384695</v>
      </c>
      <c r="CN15" s="15">
        <v>16349967.687523846</v>
      </c>
      <c r="CO15" s="16">
        <v>31963723.653111946</v>
      </c>
      <c r="CQ15" s="8">
        <v>48313691.340635791</v>
      </c>
      <c r="CR15" s="8">
        <v>0</v>
      </c>
      <c r="CS15" s="9">
        <v>0</v>
      </c>
      <c r="CT15" s="10">
        <v>48313691.340635791</v>
      </c>
      <c r="CU15" s="11">
        <v>16349967.687523846</v>
      </c>
      <c r="CV15" s="12"/>
      <c r="CW15" s="8">
        <v>2415684.5670317896</v>
      </c>
      <c r="CX15" s="8">
        <v>45898006.773603998</v>
      </c>
      <c r="CY15" s="14">
        <v>30</v>
      </c>
      <c r="CZ15" s="14">
        <v>10135</v>
      </c>
      <c r="DA15" s="14">
        <v>365</v>
      </c>
      <c r="DB15" s="12">
        <v>29548039.086080153</v>
      </c>
      <c r="DC15" s="18">
        <v>1073993</v>
      </c>
      <c r="DD15" s="15">
        <v>17423960.687523846</v>
      </c>
      <c r="DE15" s="16">
        <v>30889730.653111946</v>
      </c>
      <c r="DG15" s="19">
        <v>200008</v>
      </c>
    </row>
    <row r="16" spans="1:111" s="1" customFormat="1" ht="15.75" x14ac:dyDescent="0.3">
      <c r="A16" s="1" t="s">
        <v>0</v>
      </c>
      <c r="C16" s="2">
        <v>43014</v>
      </c>
      <c r="D16" s="21" t="s">
        <v>18</v>
      </c>
      <c r="E16" s="22" t="s">
        <v>1</v>
      </c>
      <c r="F16" s="22" t="s">
        <v>2</v>
      </c>
      <c r="G16" s="22" t="s">
        <v>19</v>
      </c>
      <c r="H16" s="23"/>
      <c r="I16" s="23"/>
      <c r="J16" s="22"/>
      <c r="K16" s="23"/>
      <c r="L16" s="24">
        <v>0</v>
      </c>
      <c r="M16" s="25"/>
      <c r="N16" s="8">
        <v>0</v>
      </c>
      <c r="O16" s="8">
        <v>0</v>
      </c>
      <c r="P16" s="9">
        <v>0</v>
      </c>
      <c r="Q16" s="10">
        <v>0</v>
      </c>
      <c r="R16" s="11">
        <v>0</v>
      </c>
      <c r="S16" s="12"/>
      <c r="T16" s="13">
        <v>0</v>
      </c>
      <c r="U16" s="8">
        <v>0</v>
      </c>
      <c r="V16" s="14">
        <v>0</v>
      </c>
      <c r="W16" s="14">
        <v>0</v>
      </c>
      <c r="X16" s="14">
        <v>0</v>
      </c>
      <c r="Y16" s="12">
        <v>0</v>
      </c>
      <c r="Z16" s="8">
        <v>0</v>
      </c>
      <c r="AA16" s="15">
        <v>0</v>
      </c>
      <c r="AB16" s="16">
        <v>0</v>
      </c>
      <c r="AD16" s="8">
        <v>0</v>
      </c>
      <c r="AE16" s="8">
        <v>0</v>
      </c>
      <c r="AF16" s="9">
        <v>0</v>
      </c>
      <c r="AG16" s="10">
        <v>0</v>
      </c>
      <c r="AH16" s="11">
        <v>0</v>
      </c>
      <c r="AI16" s="12"/>
      <c r="AJ16" s="13">
        <v>0</v>
      </c>
      <c r="AK16" s="8">
        <v>0</v>
      </c>
      <c r="AL16" s="14">
        <v>0</v>
      </c>
      <c r="AM16" s="14">
        <v>0</v>
      </c>
      <c r="AN16" s="14">
        <v>0</v>
      </c>
      <c r="AO16" s="12">
        <v>0</v>
      </c>
      <c r="AP16" s="8">
        <v>0</v>
      </c>
      <c r="AQ16" s="15">
        <v>0</v>
      </c>
      <c r="AR16" s="16">
        <v>0</v>
      </c>
      <c r="AT16" s="8">
        <v>0</v>
      </c>
      <c r="AU16" s="8">
        <v>0</v>
      </c>
      <c r="AV16" s="9">
        <v>0</v>
      </c>
      <c r="AW16" s="10">
        <v>0</v>
      </c>
      <c r="AX16" s="11">
        <v>0</v>
      </c>
      <c r="AY16" s="12"/>
      <c r="AZ16" s="13">
        <v>0</v>
      </c>
      <c r="BA16" s="8">
        <v>0</v>
      </c>
      <c r="BB16" s="14">
        <v>0</v>
      </c>
      <c r="BC16" s="14">
        <v>0</v>
      </c>
      <c r="BD16" s="14">
        <v>0</v>
      </c>
      <c r="BE16" s="12">
        <v>0</v>
      </c>
      <c r="BF16" s="8">
        <v>0</v>
      </c>
      <c r="BG16" s="17">
        <v>0</v>
      </c>
      <c r="BH16" s="15">
        <v>0</v>
      </c>
      <c r="BI16" s="16">
        <v>0</v>
      </c>
      <c r="BK16" s="8">
        <v>0</v>
      </c>
      <c r="BL16" s="8">
        <v>0</v>
      </c>
      <c r="BM16" s="9">
        <v>0</v>
      </c>
      <c r="BN16" s="10">
        <v>0</v>
      </c>
      <c r="BO16" s="11">
        <v>0</v>
      </c>
      <c r="BP16" s="12"/>
      <c r="BQ16" s="8">
        <v>0</v>
      </c>
      <c r="BR16" s="8">
        <v>0</v>
      </c>
      <c r="BS16" s="14">
        <v>0</v>
      </c>
      <c r="BT16" s="14">
        <v>-540</v>
      </c>
      <c r="BU16" s="14">
        <v>0</v>
      </c>
      <c r="BV16" s="12">
        <v>0</v>
      </c>
      <c r="BW16" s="8">
        <v>0</v>
      </c>
      <c r="BX16" s="15">
        <v>0</v>
      </c>
      <c r="BY16" s="16">
        <v>0</v>
      </c>
      <c r="CA16" s="8">
        <v>0</v>
      </c>
      <c r="CB16" s="8">
        <v>0</v>
      </c>
      <c r="CC16" s="9">
        <v>0</v>
      </c>
      <c r="CD16" s="10">
        <v>0</v>
      </c>
      <c r="CE16" s="11">
        <v>0</v>
      </c>
      <c r="CF16" s="12"/>
      <c r="CG16" s="8">
        <v>0</v>
      </c>
      <c r="CH16" s="8">
        <v>0</v>
      </c>
      <c r="CI16" s="14">
        <v>0</v>
      </c>
      <c r="CJ16" s="14">
        <v>-815</v>
      </c>
      <c r="CK16" s="14">
        <v>0</v>
      </c>
      <c r="CL16" s="12">
        <v>0</v>
      </c>
      <c r="CM16" s="8">
        <v>0</v>
      </c>
      <c r="CN16" s="15">
        <v>0</v>
      </c>
      <c r="CO16" s="16">
        <v>0</v>
      </c>
      <c r="CQ16" s="8">
        <v>0</v>
      </c>
      <c r="CR16" s="8">
        <v>0</v>
      </c>
      <c r="CS16" s="9">
        <v>0</v>
      </c>
      <c r="CT16" s="10">
        <v>0</v>
      </c>
      <c r="CU16" s="11">
        <v>0</v>
      </c>
      <c r="CV16" s="12"/>
      <c r="CW16" s="8">
        <v>0</v>
      </c>
      <c r="CX16" s="8">
        <v>0</v>
      </c>
      <c r="CY16" s="14">
        <v>0</v>
      </c>
      <c r="CZ16" s="14"/>
      <c r="DA16" s="14"/>
      <c r="DB16" s="12">
        <v>0</v>
      </c>
      <c r="DC16" s="18">
        <v>0</v>
      </c>
      <c r="DD16" s="15">
        <v>0</v>
      </c>
      <c r="DE16" s="16">
        <v>0</v>
      </c>
      <c r="DG16" s="19"/>
    </row>
    <row r="17" spans="1:111" s="1" customFormat="1" ht="15.75" x14ac:dyDescent="0.3">
      <c r="A17" s="1" t="s">
        <v>0</v>
      </c>
      <c r="C17" s="2">
        <v>43014</v>
      </c>
      <c r="D17" s="3">
        <v>1</v>
      </c>
      <c r="E17" s="4" t="s">
        <v>1</v>
      </c>
      <c r="F17" s="4" t="s">
        <v>2</v>
      </c>
      <c r="G17" s="20" t="s">
        <v>20</v>
      </c>
      <c r="H17" s="5" t="s">
        <v>4</v>
      </c>
      <c r="I17" s="5">
        <v>862.95</v>
      </c>
      <c r="J17" s="4"/>
      <c r="K17" s="5">
        <v>30</v>
      </c>
      <c r="L17" s="6">
        <v>25745709.91609934</v>
      </c>
      <c r="M17" s="7"/>
      <c r="N17" s="8">
        <v>0</v>
      </c>
      <c r="O17" s="8">
        <v>25745709.91609934</v>
      </c>
      <c r="P17" s="9">
        <v>0</v>
      </c>
      <c r="Q17" s="10">
        <v>25745709.91609934</v>
      </c>
      <c r="R17" s="11">
        <v>0</v>
      </c>
      <c r="S17" s="12"/>
      <c r="T17" s="13">
        <v>1287285.4958049669</v>
      </c>
      <c r="U17" s="8">
        <v>24458424.420294371</v>
      </c>
      <c r="V17" s="14">
        <v>30</v>
      </c>
      <c r="W17" s="14">
        <v>10951</v>
      </c>
      <c r="X17" s="14">
        <v>177</v>
      </c>
      <c r="Y17" s="12">
        <v>24458424.420294371</v>
      </c>
      <c r="Z17" s="8">
        <v>395319.25142837211</v>
      </c>
      <c r="AA17" s="15">
        <v>395319.25142837211</v>
      </c>
      <c r="AB17" s="16">
        <v>25350390.664670967</v>
      </c>
      <c r="AD17" s="8">
        <v>25745709.91609934</v>
      </c>
      <c r="AE17" s="8">
        <v>0</v>
      </c>
      <c r="AF17" s="9">
        <v>0</v>
      </c>
      <c r="AG17" s="10">
        <v>25745709.91609934</v>
      </c>
      <c r="AH17" s="11">
        <v>395319.25142837211</v>
      </c>
      <c r="AI17" s="12"/>
      <c r="AJ17" s="13">
        <v>1287285.4958049669</v>
      </c>
      <c r="AK17" s="8">
        <v>24458424.420294371</v>
      </c>
      <c r="AL17" s="14">
        <v>30</v>
      </c>
      <c r="AM17" s="14">
        <v>10775</v>
      </c>
      <c r="AN17" s="14">
        <v>183</v>
      </c>
      <c r="AO17" s="12">
        <v>24063105.168865997</v>
      </c>
      <c r="AP17" s="8">
        <v>408681.97177749209</v>
      </c>
      <c r="AQ17" s="15">
        <v>804001.2232058642</v>
      </c>
      <c r="AR17" s="16">
        <v>24941708.692893475</v>
      </c>
      <c r="AT17" s="8">
        <v>25745709.91609934</v>
      </c>
      <c r="AU17" s="8">
        <v>0</v>
      </c>
      <c r="AV17" s="9">
        <v>0</v>
      </c>
      <c r="AW17" s="10">
        <v>25745709.91609934</v>
      </c>
      <c r="AX17" s="11">
        <v>804001.2232058642</v>
      </c>
      <c r="AY17" s="12"/>
      <c r="AZ17" s="13">
        <v>1287285.4958049669</v>
      </c>
      <c r="BA17" s="8">
        <v>24458424.420294371</v>
      </c>
      <c r="BB17" s="14">
        <v>30</v>
      </c>
      <c r="BC17" s="14">
        <v>10592</v>
      </c>
      <c r="BD17" s="14">
        <v>182</v>
      </c>
      <c r="BE17" s="12">
        <v>23654423.197088506</v>
      </c>
      <c r="BF17" s="8">
        <v>406448.73695903586</v>
      </c>
      <c r="BG17" s="17">
        <v>6928830.8077301541</v>
      </c>
      <c r="BH17" s="15">
        <v>8139280.7678950541</v>
      </c>
      <c r="BI17" s="16">
        <v>17606429.148204286</v>
      </c>
      <c r="BK17" s="8">
        <v>25745709.91609934</v>
      </c>
      <c r="BL17" s="8">
        <v>0</v>
      </c>
      <c r="BM17" s="9">
        <v>0</v>
      </c>
      <c r="BN17" s="10">
        <v>25745709.91609934</v>
      </c>
      <c r="BO17" s="11">
        <v>8139280.7678950541</v>
      </c>
      <c r="BP17" s="12"/>
      <c r="BQ17" s="8">
        <v>1287285.4958049669</v>
      </c>
      <c r="BR17" s="8">
        <v>24458424.420294371</v>
      </c>
      <c r="BS17" s="14">
        <v>30</v>
      </c>
      <c r="BT17" s="14">
        <v>10410</v>
      </c>
      <c r="BU17" s="14">
        <v>275</v>
      </c>
      <c r="BV17" s="12">
        <v>16319143.652399316</v>
      </c>
      <c r="BW17" s="8">
        <v>431101.29725358426</v>
      </c>
      <c r="BX17" s="15">
        <v>8570382.0651486386</v>
      </c>
      <c r="BY17" s="16">
        <v>17175327.850950703</v>
      </c>
      <c r="CA17" s="8">
        <v>25745709.91609934</v>
      </c>
      <c r="CB17" s="8">
        <v>0</v>
      </c>
      <c r="CC17" s="9">
        <v>0</v>
      </c>
      <c r="CD17" s="10">
        <v>25745709.91609934</v>
      </c>
      <c r="CE17" s="11">
        <v>8570382.0651486386</v>
      </c>
      <c r="CF17" s="12"/>
      <c r="CG17" s="8">
        <v>1287285.4958049669</v>
      </c>
      <c r="CH17" s="8">
        <v>24458424.420294371</v>
      </c>
      <c r="CI17" s="14">
        <v>30</v>
      </c>
      <c r="CJ17" s="14">
        <v>10135</v>
      </c>
      <c r="CK17" s="14">
        <v>91</v>
      </c>
      <c r="CL17" s="12">
        <v>15888042.355145732</v>
      </c>
      <c r="CM17" s="8">
        <v>142293.64933438963</v>
      </c>
      <c r="CN17" s="15">
        <v>8712675.7144830283</v>
      </c>
      <c r="CO17" s="16">
        <v>17033034.20161631</v>
      </c>
      <c r="CQ17" s="8">
        <v>25745709.91609934</v>
      </c>
      <c r="CR17" s="8">
        <v>0</v>
      </c>
      <c r="CS17" s="9">
        <v>0</v>
      </c>
      <c r="CT17" s="10">
        <v>25745709.91609934</v>
      </c>
      <c r="CU17" s="11">
        <v>8712675.7144830283</v>
      </c>
      <c r="CV17" s="12"/>
      <c r="CW17" s="8">
        <v>1287285.4958049669</v>
      </c>
      <c r="CX17" s="8">
        <v>24458424.420294371</v>
      </c>
      <c r="CY17" s="14">
        <v>30</v>
      </c>
      <c r="CZ17" s="14">
        <v>10135</v>
      </c>
      <c r="DA17" s="14">
        <v>365</v>
      </c>
      <c r="DB17" s="12">
        <v>15745748.705811342</v>
      </c>
      <c r="DC17" s="18">
        <v>572316</v>
      </c>
      <c r="DD17" s="15">
        <v>9284991.7144830283</v>
      </c>
      <c r="DE17" s="16">
        <v>16460718.201616311</v>
      </c>
      <c r="DG17" s="19">
        <v>200009</v>
      </c>
    </row>
    <row r="18" spans="1:111" s="1" customFormat="1" ht="15.75" x14ac:dyDescent="0.3">
      <c r="A18" s="1" t="s">
        <v>0</v>
      </c>
      <c r="C18" s="2">
        <v>43014</v>
      </c>
      <c r="D18" s="3">
        <v>2</v>
      </c>
      <c r="E18" s="4" t="s">
        <v>1</v>
      </c>
      <c r="F18" s="4" t="s">
        <v>2</v>
      </c>
      <c r="G18" s="20" t="s">
        <v>21</v>
      </c>
      <c r="H18" s="5" t="s">
        <v>4</v>
      </c>
      <c r="I18" s="5">
        <v>165.40160000000003</v>
      </c>
      <c r="J18" s="4"/>
      <c r="K18" s="5">
        <v>30</v>
      </c>
      <c r="L18" s="6">
        <v>7920197.3494253699</v>
      </c>
      <c r="M18" s="7"/>
      <c r="N18" s="8">
        <v>0</v>
      </c>
      <c r="O18" s="8">
        <v>7920197.3494253699</v>
      </c>
      <c r="P18" s="9">
        <v>0</v>
      </c>
      <c r="Q18" s="10">
        <v>7920197.3494253699</v>
      </c>
      <c r="R18" s="11">
        <v>0</v>
      </c>
      <c r="S18" s="12"/>
      <c r="T18" s="13">
        <v>396009.86747126846</v>
      </c>
      <c r="U18" s="8">
        <v>7524187.4819541015</v>
      </c>
      <c r="V18" s="14">
        <v>30</v>
      </c>
      <c r="W18" s="14">
        <v>10951</v>
      </c>
      <c r="X18" s="14">
        <v>177</v>
      </c>
      <c r="Y18" s="12">
        <v>7524187.4819541015</v>
      </c>
      <c r="Z18" s="8">
        <v>121612.74626115205</v>
      </c>
      <c r="AA18" s="15">
        <v>121612.74626115205</v>
      </c>
      <c r="AB18" s="16">
        <v>7798584.6031642174</v>
      </c>
      <c r="AD18" s="8">
        <v>7920197.3494253699</v>
      </c>
      <c r="AE18" s="8">
        <v>0</v>
      </c>
      <c r="AF18" s="9">
        <v>0</v>
      </c>
      <c r="AG18" s="10">
        <v>7920197.3494253699</v>
      </c>
      <c r="AH18" s="11">
        <v>121612.74626115205</v>
      </c>
      <c r="AI18" s="12"/>
      <c r="AJ18" s="13">
        <v>396009.86747126846</v>
      </c>
      <c r="AK18" s="8">
        <v>7524187.4819541015</v>
      </c>
      <c r="AL18" s="14">
        <v>30</v>
      </c>
      <c r="AM18" s="14">
        <v>10775</v>
      </c>
      <c r="AN18" s="14">
        <v>183</v>
      </c>
      <c r="AO18" s="12">
        <v>7402574.735692949</v>
      </c>
      <c r="AP18" s="8">
        <v>125723.54307487793</v>
      </c>
      <c r="AQ18" s="15">
        <v>247336.28933602996</v>
      </c>
      <c r="AR18" s="16">
        <v>7672861.0600893395</v>
      </c>
      <c r="AT18" s="8">
        <v>7920197.3494253699</v>
      </c>
      <c r="AU18" s="8">
        <v>0</v>
      </c>
      <c r="AV18" s="9">
        <v>0</v>
      </c>
      <c r="AW18" s="10">
        <v>7920197.3494253699</v>
      </c>
      <c r="AX18" s="11">
        <v>247336.28933602996</v>
      </c>
      <c r="AY18" s="12"/>
      <c r="AZ18" s="13">
        <v>396009.86747126846</v>
      </c>
      <c r="BA18" s="8">
        <v>7524187.4819541015</v>
      </c>
      <c r="BB18" s="14">
        <v>30</v>
      </c>
      <c r="BC18" s="14">
        <v>10592</v>
      </c>
      <c r="BD18" s="14">
        <v>182</v>
      </c>
      <c r="BE18" s="12">
        <v>7276851.1926180711</v>
      </c>
      <c r="BF18" s="8">
        <v>125036.5291782939</v>
      </c>
      <c r="BG18" s="17">
        <v>2131528.2265215386</v>
      </c>
      <c r="BH18" s="15">
        <v>2503901.0450358624</v>
      </c>
      <c r="BI18" s="16">
        <v>5416296.3043895075</v>
      </c>
      <c r="BK18" s="8">
        <v>7920197.3494253699</v>
      </c>
      <c r="BL18" s="8">
        <v>0</v>
      </c>
      <c r="BM18" s="9">
        <v>0</v>
      </c>
      <c r="BN18" s="10">
        <v>7920197.3494253699</v>
      </c>
      <c r="BO18" s="11">
        <v>2503901.0450358624</v>
      </c>
      <c r="BP18" s="12"/>
      <c r="BQ18" s="8">
        <v>396009.86747126846</v>
      </c>
      <c r="BR18" s="8">
        <v>7524187.4819541015</v>
      </c>
      <c r="BS18" s="14">
        <v>30</v>
      </c>
      <c r="BT18" s="14">
        <v>10410</v>
      </c>
      <c r="BU18" s="14">
        <v>275</v>
      </c>
      <c r="BV18" s="12">
        <v>5020286.4369182391</v>
      </c>
      <c r="BW18" s="8">
        <v>132620.43901561148</v>
      </c>
      <c r="BX18" s="15">
        <v>2636521.4840514739</v>
      </c>
      <c r="BY18" s="16">
        <v>5283675.8653738964</v>
      </c>
      <c r="CA18" s="8">
        <v>7920197.3494253699</v>
      </c>
      <c r="CB18" s="8">
        <v>0</v>
      </c>
      <c r="CC18" s="9">
        <v>0</v>
      </c>
      <c r="CD18" s="10">
        <v>7920197.3494253699</v>
      </c>
      <c r="CE18" s="11">
        <v>2636521.4840514739</v>
      </c>
      <c r="CF18" s="12"/>
      <c r="CG18" s="8">
        <v>396009.86747126846</v>
      </c>
      <c r="CH18" s="8">
        <v>7524187.4819541015</v>
      </c>
      <c r="CI18" s="14">
        <v>30</v>
      </c>
      <c r="CJ18" s="14">
        <v>10135</v>
      </c>
      <c r="CK18" s="14">
        <v>91</v>
      </c>
      <c r="CL18" s="12">
        <v>4887665.997902628</v>
      </c>
      <c r="CM18" s="8">
        <v>43774.041887792846</v>
      </c>
      <c r="CN18" s="15">
        <v>2680295.5259392667</v>
      </c>
      <c r="CO18" s="16">
        <v>5239901.8234861027</v>
      </c>
      <c r="CQ18" s="8">
        <v>7920197.3494253699</v>
      </c>
      <c r="CR18" s="8">
        <v>0</v>
      </c>
      <c r="CS18" s="9">
        <v>0</v>
      </c>
      <c r="CT18" s="10">
        <v>7920197.3494253699</v>
      </c>
      <c r="CU18" s="11">
        <v>2680295.5259392667</v>
      </c>
      <c r="CV18" s="12"/>
      <c r="CW18" s="8">
        <v>396009.86747126846</v>
      </c>
      <c r="CX18" s="8">
        <v>7524187.4819541015</v>
      </c>
      <c r="CY18" s="14">
        <v>30</v>
      </c>
      <c r="CZ18" s="14">
        <v>10135</v>
      </c>
      <c r="DA18" s="14">
        <v>365</v>
      </c>
      <c r="DB18" s="12">
        <v>4843891.9560148343</v>
      </c>
      <c r="DC18" s="18">
        <v>176063</v>
      </c>
      <c r="DD18" s="15">
        <v>2856358.5259392667</v>
      </c>
      <c r="DE18" s="16">
        <v>5063838.8234861027</v>
      </c>
      <c r="DG18" s="19">
        <v>200010</v>
      </c>
    </row>
    <row r="19" spans="1:111" s="1" customFormat="1" ht="15.75" x14ac:dyDescent="0.3">
      <c r="A19" s="1" t="s">
        <v>0</v>
      </c>
      <c r="C19" s="2">
        <v>43014</v>
      </c>
      <c r="D19" s="3">
        <v>3</v>
      </c>
      <c r="E19" s="4" t="s">
        <v>1</v>
      </c>
      <c r="F19" s="4" t="s">
        <v>2</v>
      </c>
      <c r="G19" s="20" t="s">
        <v>22</v>
      </c>
      <c r="H19" s="5" t="s">
        <v>4</v>
      </c>
      <c r="I19" s="5">
        <v>165.40160000000003</v>
      </c>
      <c r="J19" s="4"/>
      <c r="K19" s="5">
        <v>30</v>
      </c>
      <c r="L19" s="6">
        <v>6639894.3178426642</v>
      </c>
      <c r="M19" s="7"/>
      <c r="N19" s="8">
        <v>0</v>
      </c>
      <c r="O19" s="8">
        <v>6639894.3178426642</v>
      </c>
      <c r="P19" s="9">
        <v>0</v>
      </c>
      <c r="Q19" s="10">
        <v>6639894.3178426642</v>
      </c>
      <c r="R19" s="11">
        <v>0</v>
      </c>
      <c r="S19" s="12"/>
      <c r="T19" s="13">
        <v>331994.71589213319</v>
      </c>
      <c r="U19" s="8">
        <v>6307899.6019505309</v>
      </c>
      <c r="V19" s="14">
        <v>30</v>
      </c>
      <c r="W19" s="14">
        <v>10951</v>
      </c>
      <c r="X19" s="14">
        <v>177</v>
      </c>
      <c r="Y19" s="12">
        <v>6307899.6019505309</v>
      </c>
      <c r="Z19" s="8">
        <v>101953.99776689289</v>
      </c>
      <c r="AA19" s="15">
        <v>101953.99776689289</v>
      </c>
      <c r="AB19" s="16">
        <v>6537940.3200757708</v>
      </c>
      <c r="AD19" s="8">
        <v>6639894.3178426642</v>
      </c>
      <c r="AE19" s="8">
        <v>0</v>
      </c>
      <c r="AF19" s="9">
        <v>0</v>
      </c>
      <c r="AG19" s="10">
        <v>6639894.3178426642</v>
      </c>
      <c r="AH19" s="11">
        <v>101953.99776689289</v>
      </c>
      <c r="AI19" s="12"/>
      <c r="AJ19" s="13">
        <v>331994.71589213319</v>
      </c>
      <c r="AK19" s="8">
        <v>6307899.6019505309</v>
      </c>
      <c r="AL19" s="14">
        <v>30</v>
      </c>
      <c r="AM19" s="14">
        <v>10775</v>
      </c>
      <c r="AN19" s="14">
        <v>183</v>
      </c>
      <c r="AO19" s="12">
        <v>6205945.6041836385</v>
      </c>
      <c r="AP19" s="8">
        <v>105400.28265110031</v>
      </c>
      <c r="AQ19" s="15">
        <v>207354.2804179932</v>
      </c>
      <c r="AR19" s="16">
        <v>6432540.0374246705</v>
      </c>
      <c r="AT19" s="8">
        <v>6639894.3178426642</v>
      </c>
      <c r="AU19" s="8">
        <v>0</v>
      </c>
      <c r="AV19" s="9">
        <v>0</v>
      </c>
      <c r="AW19" s="10">
        <v>6639894.3178426642</v>
      </c>
      <c r="AX19" s="11">
        <v>207354.2804179932</v>
      </c>
      <c r="AY19" s="12"/>
      <c r="AZ19" s="13">
        <v>331994.71589213319</v>
      </c>
      <c r="BA19" s="8">
        <v>6307899.6019505309</v>
      </c>
      <c r="BB19" s="14">
        <v>30</v>
      </c>
      <c r="BC19" s="14">
        <v>10592</v>
      </c>
      <c r="BD19" s="14">
        <v>182</v>
      </c>
      <c r="BE19" s="12">
        <v>6100545.3215325382</v>
      </c>
      <c r="BF19" s="8">
        <v>104824.32482240576</v>
      </c>
      <c r="BG19" s="17">
        <v>1786965.8463281172</v>
      </c>
      <c r="BH19" s="15">
        <v>2099144.451568516</v>
      </c>
      <c r="BI19" s="16">
        <v>4540749.8662741482</v>
      </c>
      <c r="BK19" s="8">
        <v>6639894.3178426642</v>
      </c>
      <c r="BL19" s="8">
        <v>0</v>
      </c>
      <c r="BM19" s="9">
        <v>0</v>
      </c>
      <c r="BN19" s="10">
        <v>6639894.3178426642</v>
      </c>
      <c r="BO19" s="11">
        <v>2099144.451568516</v>
      </c>
      <c r="BP19" s="12"/>
      <c r="BQ19" s="8">
        <v>331994.71589213319</v>
      </c>
      <c r="BR19" s="8">
        <v>6307899.6019505309</v>
      </c>
      <c r="BS19" s="14">
        <v>30</v>
      </c>
      <c r="BT19" s="14">
        <v>10410</v>
      </c>
      <c r="BU19" s="14">
        <v>275</v>
      </c>
      <c r="BV19" s="12">
        <v>4208755.1503820149</v>
      </c>
      <c r="BW19" s="8">
        <v>111182.29263737312</v>
      </c>
      <c r="BX19" s="15">
        <v>2210326.7442058893</v>
      </c>
      <c r="BY19" s="16">
        <v>4429567.5736367749</v>
      </c>
      <c r="CA19" s="8">
        <v>6639894.3178426642</v>
      </c>
      <c r="CB19" s="8">
        <v>0</v>
      </c>
      <c r="CC19" s="9">
        <v>0</v>
      </c>
      <c r="CD19" s="10">
        <v>6639894.3178426642</v>
      </c>
      <c r="CE19" s="11">
        <v>2210326.7442058893</v>
      </c>
      <c r="CF19" s="12"/>
      <c r="CG19" s="8">
        <v>331994.71589213319</v>
      </c>
      <c r="CH19" s="8">
        <v>6307899.6019505309</v>
      </c>
      <c r="CI19" s="14">
        <v>30</v>
      </c>
      <c r="CJ19" s="14">
        <v>10135</v>
      </c>
      <c r="CK19" s="14">
        <v>91</v>
      </c>
      <c r="CL19" s="12">
        <v>4097572.8577446416</v>
      </c>
      <c r="CM19" s="8">
        <v>36697.950717206579</v>
      </c>
      <c r="CN19" s="15">
        <v>2247024.6949230959</v>
      </c>
      <c r="CO19" s="16">
        <v>4392869.6229195688</v>
      </c>
      <c r="CQ19" s="8">
        <v>6639894.3178426642</v>
      </c>
      <c r="CR19" s="8">
        <v>0</v>
      </c>
      <c r="CS19" s="9">
        <v>0</v>
      </c>
      <c r="CT19" s="10">
        <v>6639894.3178426642</v>
      </c>
      <c r="CU19" s="11">
        <v>2247024.6949230959</v>
      </c>
      <c r="CV19" s="12"/>
      <c r="CW19" s="8">
        <v>331994.71589213319</v>
      </c>
      <c r="CX19" s="8">
        <v>6307899.6019505309</v>
      </c>
      <c r="CY19" s="14">
        <v>30</v>
      </c>
      <c r="CZ19" s="14">
        <v>10135</v>
      </c>
      <c r="DA19" s="14">
        <v>365</v>
      </c>
      <c r="DB19" s="12">
        <v>4060874.907027435</v>
      </c>
      <c r="DC19" s="18">
        <v>147602</v>
      </c>
      <c r="DD19" s="15">
        <v>2394626.6949230959</v>
      </c>
      <c r="DE19" s="16">
        <v>4245267.6229195688</v>
      </c>
      <c r="DG19" s="19">
        <v>200011</v>
      </c>
    </row>
    <row r="20" spans="1:111" s="1" customFormat="1" ht="15.75" x14ac:dyDescent="0.3">
      <c r="A20" s="1" t="s">
        <v>0</v>
      </c>
      <c r="C20" s="2">
        <v>43014</v>
      </c>
      <c r="D20" s="3">
        <v>4</v>
      </c>
      <c r="E20" s="4" t="s">
        <v>1</v>
      </c>
      <c r="F20" s="4" t="s">
        <v>2</v>
      </c>
      <c r="G20" s="20" t="s">
        <v>23</v>
      </c>
      <c r="H20" s="5" t="s">
        <v>4</v>
      </c>
      <c r="I20" s="5">
        <v>701.18830000000003</v>
      </c>
      <c r="J20" s="4"/>
      <c r="K20" s="5">
        <v>30</v>
      </c>
      <c r="L20" s="6">
        <v>41674317.397636242</v>
      </c>
      <c r="M20" s="7"/>
      <c r="N20" s="8">
        <v>0</v>
      </c>
      <c r="O20" s="8">
        <v>41674317.397636242</v>
      </c>
      <c r="P20" s="9">
        <v>0</v>
      </c>
      <c r="Q20" s="10">
        <v>41674317.397636242</v>
      </c>
      <c r="R20" s="11">
        <v>0</v>
      </c>
      <c r="S20" s="12"/>
      <c r="T20" s="13">
        <v>2083715.869881812</v>
      </c>
      <c r="U20" s="8">
        <v>39590601.527754426</v>
      </c>
      <c r="V20" s="14">
        <v>30</v>
      </c>
      <c r="W20" s="14">
        <v>10951</v>
      </c>
      <c r="X20" s="14">
        <v>177</v>
      </c>
      <c r="Y20" s="12">
        <v>39590601.527754426</v>
      </c>
      <c r="Z20" s="8">
        <v>639899.23024495784</v>
      </c>
      <c r="AA20" s="15">
        <v>639899.23024495784</v>
      </c>
      <c r="AB20" s="16">
        <v>41034418.167391285</v>
      </c>
      <c r="AD20" s="8">
        <v>41674317.397636242</v>
      </c>
      <c r="AE20" s="8">
        <v>0</v>
      </c>
      <c r="AF20" s="9">
        <v>0</v>
      </c>
      <c r="AG20" s="10">
        <v>41674317.397636242</v>
      </c>
      <c r="AH20" s="11">
        <v>639899.23024495784</v>
      </c>
      <c r="AI20" s="12"/>
      <c r="AJ20" s="13">
        <v>2083715.869881812</v>
      </c>
      <c r="AK20" s="8">
        <v>39590601.527754426</v>
      </c>
      <c r="AL20" s="14">
        <v>30</v>
      </c>
      <c r="AM20" s="14">
        <v>10775</v>
      </c>
      <c r="AN20" s="14">
        <v>183</v>
      </c>
      <c r="AO20" s="12">
        <v>38950702.297509469</v>
      </c>
      <c r="AP20" s="8">
        <v>661529.32904354832</v>
      </c>
      <c r="AQ20" s="15">
        <v>1301428.5592885062</v>
      </c>
      <c r="AR20" s="16">
        <v>40372888.838347733</v>
      </c>
      <c r="AT20" s="8">
        <v>41674317.397636242</v>
      </c>
      <c r="AU20" s="8">
        <v>0</v>
      </c>
      <c r="AV20" s="9">
        <v>0</v>
      </c>
      <c r="AW20" s="10">
        <v>41674317.397636242</v>
      </c>
      <c r="AX20" s="11">
        <v>1301428.5592885062</v>
      </c>
      <c r="AY20" s="12"/>
      <c r="AZ20" s="13">
        <v>2083715.869881812</v>
      </c>
      <c r="BA20" s="8">
        <v>39590601.527754426</v>
      </c>
      <c r="BB20" s="14">
        <v>30</v>
      </c>
      <c r="BC20" s="14">
        <v>10592</v>
      </c>
      <c r="BD20" s="14">
        <v>182</v>
      </c>
      <c r="BE20" s="12">
        <v>38289172.968465917</v>
      </c>
      <c r="BF20" s="8">
        <v>657914.41467719001</v>
      </c>
      <c r="BG20" s="17">
        <v>11215627.582881393</v>
      </c>
      <c r="BH20" s="15">
        <v>13174970.556847088</v>
      </c>
      <c r="BI20" s="16">
        <v>28499346.840789154</v>
      </c>
      <c r="BK20" s="8">
        <v>41674317.397636242</v>
      </c>
      <c r="BL20" s="8">
        <v>0</v>
      </c>
      <c r="BM20" s="9">
        <v>0</v>
      </c>
      <c r="BN20" s="10">
        <v>41674317.397636242</v>
      </c>
      <c r="BO20" s="11">
        <v>13174970.556847088</v>
      </c>
      <c r="BP20" s="12"/>
      <c r="BQ20" s="8">
        <v>2083715.869881812</v>
      </c>
      <c r="BR20" s="8">
        <v>39590601.527754426</v>
      </c>
      <c r="BS20" s="14">
        <v>30</v>
      </c>
      <c r="BT20" s="14">
        <v>10410</v>
      </c>
      <c r="BU20" s="14">
        <v>275</v>
      </c>
      <c r="BV20" s="12">
        <v>26415630.970907338</v>
      </c>
      <c r="BW20" s="8">
        <v>697819.26195960795</v>
      </c>
      <c r="BX20" s="15">
        <v>13872789.818806697</v>
      </c>
      <c r="BY20" s="16">
        <v>27801527.578829546</v>
      </c>
      <c r="CA20" s="8">
        <v>41674317.397636242</v>
      </c>
      <c r="CB20" s="8">
        <v>0</v>
      </c>
      <c r="CC20" s="9">
        <v>0</v>
      </c>
      <c r="CD20" s="10">
        <v>41674317.397636242</v>
      </c>
      <c r="CE20" s="11">
        <v>13872789.818806697</v>
      </c>
      <c r="CF20" s="12"/>
      <c r="CG20" s="8">
        <v>2083715.869881812</v>
      </c>
      <c r="CH20" s="8">
        <v>39590601.527754426</v>
      </c>
      <c r="CI20" s="14">
        <v>30</v>
      </c>
      <c r="CJ20" s="14">
        <v>10135</v>
      </c>
      <c r="CK20" s="14">
        <v>91</v>
      </c>
      <c r="CL20" s="12">
        <v>25717811.708947729</v>
      </c>
      <c r="CM20" s="8">
        <v>230329.27525999799</v>
      </c>
      <c r="CN20" s="15">
        <v>14103119.094066694</v>
      </c>
      <c r="CO20" s="16">
        <v>27571198.303569548</v>
      </c>
      <c r="CQ20" s="8">
        <v>41674317.397636242</v>
      </c>
      <c r="CR20" s="8">
        <v>0</v>
      </c>
      <c r="CS20" s="9">
        <v>0</v>
      </c>
      <c r="CT20" s="10">
        <v>41674317.397636242</v>
      </c>
      <c r="CU20" s="11">
        <v>14103119.094066694</v>
      </c>
      <c r="CV20" s="12"/>
      <c r="CW20" s="8">
        <v>2083715.869881812</v>
      </c>
      <c r="CX20" s="8">
        <v>39590601.527754426</v>
      </c>
      <c r="CY20" s="14">
        <v>30</v>
      </c>
      <c r="CZ20" s="14">
        <v>10135</v>
      </c>
      <c r="DA20" s="14">
        <v>365</v>
      </c>
      <c r="DB20" s="12">
        <v>25487482.433687732</v>
      </c>
      <c r="DC20" s="18">
        <v>926402</v>
      </c>
      <c r="DD20" s="15">
        <v>15029521.094066694</v>
      </c>
      <c r="DE20" s="16">
        <v>26644796.303569548</v>
      </c>
      <c r="DG20" s="19">
        <v>200012</v>
      </c>
    </row>
    <row r="21" spans="1:111" s="1" customFormat="1" ht="15.75" x14ac:dyDescent="0.3">
      <c r="A21" s="1" t="s">
        <v>0</v>
      </c>
      <c r="C21" s="2">
        <v>43014</v>
      </c>
      <c r="D21" s="3">
        <v>5</v>
      </c>
      <c r="E21" s="4" t="s">
        <v>1</v>
      </c>
      <c r="F21" s="4" t="s">
        <v>2</v>
      </c>
      <c r="G21" s="20" t="s">
        <v>24</v>
      </c>
      <c r="H21" s="5" t="s">
        <v>25</v>
      </c>
      <c r="I21" s="5">
        <v>1</v>
      </c>
      <c r="J21" s="4"/>
      <c r="K21" s="5">
        <v>30</v>
      </c>
      <c r="L21" s="6">
        <v>97907173.417386144</v>
      </c>
      <c r="M21" s="7"/>
      <c r="N21" s="8">
        <v>0</v>
      </c>
      <c r="O21" s="8">
        <v>97907173.417386144</v>
      </c>
      <c r="P21" s="9">
        <v>0</v>
      </c>
      <c r="Q21" s="10">
        <v>97907173.417386144</v>
      </c>
      <c r="R21" s="11">
        <v>0</v>
      </c>
      <c r="S21" s="12"/>
      <c r="T21" s="13">
        <v>4895358.6708693076</v>
      </c>
      <c r="U21" s="8">
        <v>93011814.746516839</v>
      </c>
      <c r="V21" s="14">
        <v>30</v>
      </c>
      <c r="W21" s="14">
        <v>10951</v>
      </c>
      <c r="X21" s="14">
        <v>177</v>
      </c>
      <c r="Y21" s="12">
        <v>93011814.746516839</v>
      </c>
      <c r="Z21" s="8">
        <v>1503341.3578790503</v>
      </c>
      <c r="AA21" s="15">
        <v>1503341.3578790503</v>
      </c>
      <c r="AB21" s="16">
        <v>96403832.059507087</v>
      </c>
      <c r="AD21" s="8">
        <v>97907173.417386144</v>
      </c>
      <c r="AE21" s="8">
        <v>0</v>
      </c>
      <c r="AF21" s="9">
        <v>0</v>
      </c>
      <c r="AG21" s="10">
        <v>97907173.417386144</v>
      </c>
      <c r="AH21" s="11">
        <v>1503341.3578790503</v>
      </c>
      <c r="AI21" s="12"/>
      <c r="AJ21" s="13">
        <v>4895358.6708693076</v>
      </c>
      <c r="AK21" s="8">
        <v>93011814.746516839</v>
      </c>
      <c r="AL21" s="14">
        <v>30</v>
      </c>
      <c r="AM21" s="14">
        <v>10775</v>
      </c>
      <c r="AN21" s="14">
        <v>183</v>
      </c>
      <c r="AO21" s="12">
        <v>91508473.388637781</v>
      </c>
      <c r="AP21" s="8">
        <v>1554157.8311016904</v>
      </c>
      <c r="AQ21" s="15">
        <v>3057499.1889807405</v>
      </c>
      <c r="AR21" s="16">
        <v>94849674.228405401</v>
      </c>
      <c r="AT21" s="8">
        <v>97907173.417386144</v>
      </c>
      <c r="AU21" s="8">
        <v>0</v>
      </c>
      <c r="AV21" s="9">
        <v>0</v>
      </c>
      <c r="AW21" s="10">
        <v>97907173.417386144</v>
      </c>
      <c r="AX21" s="11">
        <v>3057499.1889807405</v>
      </c>
      <c r="AY21" s="12"/>
      <c r="AZ21" s="13">
        <v>4895358.6708693076</v>
      </c>
      <c r="BA21" s="8">
        <v>93011814.746516839</v>
      </c>
      <c r="BB21" s="14">
        <v>30</v>
      </c>
      <c r="BC21" s="14">
        <v>10592</v>
      </c>
      <c r="BD21" s="14">
        <v>182</v>
      </c>
      <c r="BE21" s="12">
        <v>89954315.557536095</v>
      </c>
      <c r="BF21" s="8">
        <v>1545665.1653579653</v>
      </c>
      <c r="BG21" s="17">
        <v>26349331.274332315</v>
      </c>
      <c r="BH21" s="15">
        <v>30952495.62867102</v>
      </c>
      <c r="BI21" s="16">
        <v>66954677.788715124</v>
      </c>
      <c r="BK21" s="8">
        <v>97907173.417386144</v>
      </c>
      <c r="BL21" s="8">
        <v>0</v>
      </c>
      <c r="BM21" s="9">
        <v>0</v>
      </c>
      <c r="BN21" s="10">
        <v>97907173.417386144</v>
      </c>
      <c r="BO21" s="11">
        <v>30952495.62867102</v>
      </c>
      <c r="BP21" s="12"/>
      <c r="BQ21" s="8">
        <v>4895358.6708693076</v>
      </c>
      <c r="BR21" s="8">
        <v>93011814.746516839</v>
      </c>
      <c r="BS21" s="14">
        <v>30</v>
      </c>
      <c r="BT21" s="14">
        <v>10410</v>
      </c>
      <c r="BU21" s="14">
        <v>275</v>
      </c>
      <c r="BV21" s="12">
        <v>62059319.117845818</v>
      </c>
      <c r="BW21" s="8">
        <v>1639415.2504714313</v>
      </c>
      <c r="BX21" s="15">
        <v>32591910.879142452</v>
      </c>
      <c r="BY21" s="16">
        <v>65315262.538243696</v>
      </c>
      <c r="CA21" s="8">
        <v>97907173.417386144</v>
      </c>
      <c r="CB21" s="8">
        <v>0</v>
      </c>
      <c r="CC21" s="9">
        <v>0</v>
      </c>
      <c r="CD21" s="10">
        <v>97907173.417386144</v>
      </c>
      <c r="CE21" s="11">
        <v>32591910.879142452</v>
      </c>
      <c r="CF21" s="12"/>
      <c r="CG21" s="8">
        <v>4895358.6708693076</v>
      </c>
      <c r="CH21" s="8">
        <v>93011814.746516839</v>
      </c>
      <c r="CI21" s="14">
        <v>30</v>
      </c>
      <c r="CJ21" s="14">
        <v>10135</v>
      </c>
      <c r="CK21" s="14">
        <v>91</v>
      </c>
      <c r="CL21" s="12">
        <v>60419903.86737439</v>
      </c>
      <c r="CM21" s="8">
        <v>541121.95961872139</v>
      </c>
      <c r="CN21" s="15">
        <v>33133032.838761173</v>
      </c>
      <c r="CO21" s="16">
        <v>64774140.578624971</v>
      </c>
      <c r="CQ21" s="8">
        <v>97907173.417386144</v>
      </c>
      <c r="CR21" s="8">
        <v>0</v>
      </c>
      <c r="CS21" s="9">
        <v>0</v>
      </c>
      <c r="CT21" s="10">
        <v>97907173.417386144</v>
      </c>
      <c r="CU21" s="11">
        <v>33133032.838761173</v>
      </c>
      <c r="CV21" s="12"/>
      <c r="CW21" s="8">
        <v>4895358.6708693076</v>
      </c>
      <c r="CX21" s="8">
        <v>93011814.746516839</v>
      </c>
      <c r="CY21" s="14">
        <v>30</v>
      </c>
      <c r="CZ21" s="14">
        <v>10135</v>
      </c>
      <c r="DA21" s="14">
        <v>365</v>
      </c>
      <c r="DB21" s="12">
        <v>59878781.907755665</v>
      </c>
      <c r="DC21" s="18">
        <v>2176435</v>
      </c>
      <c r="DD21" s="15">
        <v>35309467.838761173</v>
      </c>
      <c r="DE21" s="16">
        <v>62597705.578624971</v>
      </c>
      <c r="DG21" s="19">
        <v>200013</v>
      </c>
    </row>
    <row r="22" spans="1:111" s="1" customFormat="1" ht="15.75" x14ac:dyDescent="0.3">
      <c r="A22" s="1" t="s">
        <v>0</v>
      </c>
      <c r="C22" s="2">
        <v>43014</v>
      </c>
      <c r="D22" s="21" t="s">
        <v>26</v>
      </c>
      <c r="E22" s="22" t="s">
        <v>1</v>
      </c>
      <c r="F22" s="22" t="s">
        <v>2</v>
      </c>
      <c r="G22" s="22" t="s">
        <v>27</v>
      </c>
      <c r="H22" s="23"/>
      <c r="I22" s="23"/>
      <c r="J22" s="22"/>
      <c r="K22" s="23"/>
      <c r="L22" s="24">
        <v>0</v>
      </c>
      <c r="M22" s="25"/>
      <c r="N22" s="8">
        <v>0</v>
      </c>
      <c r="O22" s="8">
        <v>0</v>
      </c>
      <c r="P22" s="9">
        <v>0</v>
      </c>
      <c r="Q22" s="10">
        <v>0</v>
      </c>
      <c r="R22" s="11">
        <v>0</v>
      </c>
      <c r="S22" s="12"/>
      <c r="T22" s="13">
        <v>0</v>
      </c>
      <c r="U22" s="8">
        <v>0</v>
      </c>
      <c r="V22" s="14">
        <v>0</v>
      </c>
      <c r="W22" s="14">
        <v>0</v>
      </c>
      <c r="X22" s="14">
        <v>0</v>
      </c>
      <c r="Y22" s="12">
        <v>0</v>
      </c>
      <c r="Z22" s="8">
        <v>0</v>
      </c>
      <c r="AA22" s="15">
        <v>0</v>
      </c>
      <c r="AB22" s="16">
        <v>0</v>
      </c>
      <c r="AD22" s="8">
        <v>0</v>
      </c>
      <c r="AE22" s="8">
        <v>0</v>
      </c>
      <c r="AF22" s="9">
        <v>0</v>
      </c>
      <c r="AG22" s="10">
        <v>0</v>
      </c>
      <c r="AH22" s="11">
        <v>0</v>
      </c>
      <c r="AI22" s="12"/>
      <c r="AJ22" s="13">
        <v>0</v>
      </c>
      <c r="AK22" s="8">
        <v>0</v>
      </c>
      <c r="AL22" s="14">
        <v>0</v>
      </c>
      <c r="AM22" s="14">
        <v>0</v>
      </c>
      <c r="AN22" s="14">
        <v>0</v>
      </c>
      <c r="AO22" s="12">
        <v>0</v>
      </c>
      <c r="AP22" s="8">
        <v>0</v>
      </c>
      <c r="AQ22" s="15">
        <v>0</v>
      </c>
      <c r="AR22" s="16">
        <v>0</v>
      </c>
      <c r="AT22" s="8">
        <v>0</v>
      </c>
      <c r="AU22" s="8">
        <v>0</v>
      </c>
      <c r="AV22" s="9">
        <v>0</v>
      </c>
      <c r="AW22" s="10">
        <v>0</v>
      </c>
      <c r="AX22" s="11">
        <v>0</v>
      </c>
      <c r="AY22" s="12"/>
      <c r="AZ22" s="13">
        <v>0</v>
      </c>
      <c r="BA22" s="8">
        <v>0</v>
      </c>
      <c r="BB22" s="14">
        <v>0</v>
      </c>
      <c r="BC22" s="14">
        <v>0</v>
      </c>
      <c r="BD22" s="14">
        <v>0</v>
      </c>
      <c r="BE22" s="12">
        <v>0</v>
      </c>
      <c r="BF22" s="8">
        <v>0</v>
      </c>
      <c r="BG22" s="17">
        <v>0</v>
      </c>
      <c r="BH22" s="15">
        <v>0</v>
      </c>
      <c r="BI22" s="16">
        <v>0</v>
      </c>
      <c r="BK22" s="8">
        <v>0</v>
      </c>
      <c r="BL22" s="8">
        <v>0</v>
      </c>
      <c r="BM22" s="9">
        <v>0</v>
      </c>
      <c r="BN22" s="10">
        <v>0</v>
      </c>
      <c r="BO22" s="11">
        <v>0</v>
      </c>
      <c r="BP22" s="12"/>
      <c r="BQ22" s="8">
        <v>0</v>
      </c>
      <c r="BR22" s="8">
        <v>0</v>
      </c>
      <c r="BS22" s="14">
        <v>0</v>
      </c>
      <c r="BT22" s="14">
        <v>-540</v>
      </c>
      <c r="BU22" s="14">
        <v>0</v>
      </c>
      <c r="BV22" s="12">
        <v>0</v>
      </c>
      <c r="BW22" s="8">
        <v>0</v>
      </c>
      <c r="BX22" s="15">
        <v>0</v>
      </c>
      <c r="BY22" s="16">
        <v>0</v>
      </c>
      <c r="CA22" s="8">
        <v>0</v>
      </c>
      <c r="CB22" s="8">
        <v>0</v>
      </c>
      <c r="CC22" s="9">
        <v>0</v>
      </c>
      <c r="CD22" s="10">
        <v>0</v>
      </c>
      <c r="CE22" s="11">
        <v>0</v>
      </c>
      <c r="CF22" s="12"/>
      <c r="CG22" s="8">
        <v>0</v>
      </c>
      <c r="CH22" s="8">
        <v>0</v>
      </c>
      <c r="CI22" s="14">
        <v>0</v>
      </c>
      <c r="CJ22" s="14">
        <v>-815</v>
      </c>
      <c r="CK22" s="14">
        <v>0</v>
      </c>
      <c r="CL22" s="12">
        <v>0</v>
      </c>
      <c r="CM22" s="8">
        <v>0</v>
      </c>
      <c r="CN22" s="15">
        <v>0</v>
      </c>
      <c r="CO22" s="16">
        <v>0</v>
      </c>
      <c r="CQ22" s="8">
        <v>0</v>
      </c>
      <c r="CR22" s="8">
        <v>0</v>
      </c>
      <c r="CS22" s="9">
        <v>0</v>
      </c>
      <c r="CT22" s="10">
        <v>0</v>
      </c>
      <c r="CU22" s="11">
        <v>0</v>
      </c>
      <c r="CV22" s="12"/>
      <c r="CW22" s="8">
        <v>0</v>
      </c>
      <c r="CX22" s="8">
        <v>0</v>
      </c>
      <c r="CY22" s="14">
        <v>0</v>
      </c>
      <c r="CZ22" s="14"/>
      <c r="DA22" s="14"/>
      <c r="DB22" s="12">
        <v>0</v>
      </c>
      <c r="DC22" s="18">
        <v>0</v>
      </c>
      <c r="DD22" s="15">
        <v>0</v>
      </c>
      <c r="DE22" s="16">
        <v>0</v>
      </c>
      <c r="DG22" s="19"/>
    </row>
    <row r="23" spans="1:111" s="1" customFormat="1" ht="15.75" x14ac:dyDescent="0.3">
      <c r="A23" s="1" t="s">
        <v>0</v>
      </c>
      <c r="C23" s="2">
        <v>43014</v>
      </c>
      <c r="D23" s="3">
        <v>1</v>
      </c>
      <c r="E23" s="4" t="s">
        <v>1</v>
      </c>
      <c r="F23" s="4" t="s">
        <v>2</v>
      </c>
      <c r="G23" s="20" t="s">
        <v>28</v>
      </c>
      <c r="H23" s="5" t="s">
        <v>4</v>
      </c>
      <c r="I23" s="5">
        <v>258</v>
      </c>
      <c r="J23" s="4" t="s">
        <v>6</v>
      </c>
      <c r="K23" s="5">
        <v>30</v>
      </c>
      <c r="L23" s="6">
        <v>13765999.277577823</v>
      </c>
      <c r="M23" s="7"/>
      <c r="N23" s="8">
        <v>0</v>
      </c>
      <c r="O23" s="8">
        <v>13765999.277577823</v>
      </c>
      <c r="P23" s="9">
        <v>0</v>
      </c>
      <c r="Q23" s="10">
        <v>13765999.277577823</v>
      </c>
      <c r="R23" s="11">
        <v>0</v>
      </c>
      <c r="S23" s="12"/>
      <c r="T23" s="13">
        <v>688299.9638788912</v>
      </c>
      <c r="U23" s="8">
        <v>13077699.313698931</v>
      </c>
      <c r="V23" s="14">
        <v>30</v>
      </c>
      <c r="W23" s="14">
        <v>10951</v>
      </c>
      <c r="X23" s="14">
        <v>177</v>
      </c>
      <c r="Y23" s="12">
        <v>13077699.313698931</v>
      </c>
      <c r="Z23" s="8">
        <v>211373.64428131774</v>
      </c>
      <c r="AA23" s="15">
        <v>211373.64428131774</v>
      </c>
      <c r="AB23" s="16">
        <v>13554625.633296505</v>
      </c>
      <c r="AD23" s="8">
        <v>13765999.277577823</v>
      </c>
      <c r="AE23" s="8">
        <v>0</v>
      </c>
      <c r="AF23" s="9">
        <v>0</v>
      </c>
      <c r="AG23" s="10">
        <v>13765999.277577823</v>
      </c>
      <c r="AH23" s="11">
        <v>211373.64428131774</v>
      </c>
      <c r="AI23" s="12"/>
      <c r="AJ23" s="13">
        <v>688299.9638788912</v>
      </c>
      <c r="AK23" s="8">
        <v>13077699.313698931</v>
      </c>
      <c r="AL23" s="14">
        <v>30</v>
      </c>
      <c r="AM23" s="14">
        <v>10775</v>
      </c>
      <c r="AN23" s="14">
        <v>183</v>
      </c>
      <c r="AO23" s="12">
        <v>12866325.669417612</v>
      </c>
      <c r="AP23" s="8">
        <v>218518.57053396039</v>
      </c>
      <c r="AQ23" s="15">
        <v>429892.21481527813</v>
      </c>
      <c r="AR23" s="16">
        <v>13336107.062762545</v>
      </c>
      <c r="AT23" s="8">
        <v>13765999.277577823</v>
      </c>
      <c r="AU23" s="8">
        <v>0</v>
      </c>
      <c r="AV23" s="9">
        <v>0</v>
      </c>
      <c r="AW23" s="10">
        <v>13765999.277577823</v>
      </c>
      <c r="AX23" s="11">
        <v>429892.21481527813</v>
      </c>
      <c r="AY23" s="12"/>
      <c r="AZ23" s="13">
        <v>688299.9638788912</v>
      </c>
      <c r="BA23" s="8">
        <v>13077699.313698931</v>
      </c>
      <c r="BB23" s="14">
        <v>30</v>
      </c>
      <c r="BC23" s="14">
        <v>10592</v>
      </c>
      <c r="BD23" s="14">
        <v>182</v>
      </c>
      <c r="BE23" s="12">
        <v>12647807.098883653</v>
      </c>
      <c r="BF23" s="8">
        <v>217324.47998459448</v>
      </c>
      <c r="BG23" s="17">
        <v>3704783.4456500146</v>
      </c>
      <c r="BH23" s="15">
        <v>4352000.1404498871</v>
      </c>
      <c r="BI23" s="16">
        <v>9413999.1371279359</v>
      </c>
      <c r="BK23" s="8">
        <v>13765999.277577823</v>
      </c>
      <c r="BL23" s="8">
        <v>0</v>
      </c>
      <c r="BM23" s="9">
        <v>0</v>
      </c>
      <c r="BN23" s="10">
        <v>13765999.277577823</v>
      </c>
      <c r="BO23" s="11">
        <v>4352000.1404498871</v>
      </c>
      <c r="BP23" s="12"/>
      <c r="BQ23" s="8">
        <v>688299.9638788912</v>
      </c>
      <c r="BR23" s="8">
        <v>13077699.313698931</v>
      </c>
      <c r="BS23" s="14">
        <v>30</v>
      </c>
      <c r="BT23" s="14">
        <v>10410</v>
      </c>
      <c r="BU23" s="14">
        <v>275</v>
      </c>
      <c r="BV23" s="12">
        <v>8725699.1732490435</v>
      </c>
      <c r="BW23" s="8">
        <v>230505.98200225621</v>
      </c>
      <c r="BX23" s="15">
        <v>4582506.1224521436</v>
      </c>
      <c r="BY23" s="16">
        <v>9183493.1551256794</v>
      </c>
      <c r="CA23" s="8">
        <v>13765999.277577823</v>
      </c>
      <c r="CB23" s="8">
        <v>0</v>
      </c>
      <c r="CC23" s="9">
        <v>0</v>
      </c>
      <c r="CD23" s="10">
        <v>13765999.277577823</v>
      </c>
      <c r="CE23" s="11">
        <v>4582506.1224521436</v>
      </c>
      <c r="CF23" s="12"/>
      <c r="CG23" s="8">
        <v>688299.9638788912</v>
      </c>
      <c r="CH23" s="8">
        <v>13077699.313698931</v>
      </c>
      <c r="CI23" s="14">
        <v>30</v>
      </c>
      <c r="CJ23" s="14">
        <v>10135</v>
      </c>
      <c r="CK23" s="14">
        <v>91</v>
      </c>
      <c r="CL23" s="12">
        <v>8495193.1912467871</v>
      </c>
      <c r="CM23" s="8">
        <v>76083.133086038215</v>
      </c>
      <c r="CN23" s="15">
        <v>4658589.2555381814</v>
      </c>
      <c r="CO23" s="16">
        <v>9107410.0220396407</v>
      </c>
      <c r="CQ23" s="8">
        <v>13765999.277577823</v>
      </c>
      <c r="CR23" s="8">
        <v>0</v>
      </c>
      <c r="CS23" s="9">
        <v>0</v>
      </c>
      <c r="CT23" s="10">
        <v>13765999.277577823</v>
      </c>
      <c r="CU23" s="11">
        <v>4658589.2555381814</v>
      </c>
      <c r="CV23" s="12"/>
      <c r="CW23" s="8">
        <v>688299.9638788912</v>
      </c>
      <c r="CX23" s="8">
        <v>13077699.313698931</v>
      </c>
      <c r="CY23" s="14">
        <v>30</v>
      </c>
      <c r="CZ23" s="14">
        <v>10135</v>
      </c>
      <c r="DA23" s="14">
        <v>365</v>
      </c>
      <c r="DB23" s="12">
        <v>8419110.0581607483</v>
      </c>
      <c r="DC23" s="18">
        <v>306012</v>
      </c>
      <c r="DD23" s="15">
        <v>4964601.2555381814</v>
      </c>
      <c r="DE23" s="16">
        <v>8801398.0220396407</v>
      </c>
      <c r="DG23" s="19">
        <v>200014</v>
      </c>
    </row>
    <row r="24" spans="1:111" s="1" customFormat="1" ht="15.75" x14ac:dyDescent="0.3">
      <c r="A24" s="1" t="s">
        <v>0</v>
      </c>
      <c r="C24" s="2">
        <v>43014</v>
      </c>
      <c r="D24" s="3">
        <v>2</v>
      </c>
      <c r="E24" s="4" t="s">
        <v>1</v>
      </c>
      <c r="F24" s="4" t="s">
        <v>2</v>
      </c>
      <c r="G24" s="20" t="s">
        <v>29</v>
      </c>
      <c r="H24" s="5" t="s">
        <v>4</v>
      </c>
      <c r="I24" s="5">
        <v>2047.5</v>
      </c>
      <c r="J24" s="4"/>
      <c r="K24" s="5">
        <v>30</v>
      </c>
      <c r="L24" s="6">
        <v>41827972.197263673</v>
      </c>
      <c r="M24" s="7"/>
      <c r="N24" s="8">
        <v>0</v>
      </c>
      <c r="O24" s="8">
        <v>41827972.197263673</v>
      </c>
      <c r="P24" s="9">
        <v>0</v>
      </c>
      <c r="Q24" s="10">
        <v>41827972.197263673</v>
      </c>
      <c r="R24" s="11">
        <v>0</v>
      </c>
      <c r="S24" s="12"/>
      <c r="T24" s="13">
        <v>2091398.6098631835</v>
      </c>
      <c r="U24" s="8">
        <v>39736573.587400489</v>
      </c>
      <c r="V24" s="14">
        <v>30</v>
      </c>
      <c r="W24" s="14">
        <v>10951</v>
      </c>
      <c r="X24" s="14">
        <v>177</v>
      </c>
      <c r="Y24" s="12">
        <v>39736573.587400489</v>
      </c>
      <c r="Z24" s="8">
        <v>642258.56314216845</v>
      </c>
      <c r="AA24" s="15">
        <v>642258.56314216845</v>
      </c>
      <c r="AB24" s="16">
        <v>41185713.634121507</v>
      </c>
      <c r="AD24" s="8">
        <v>41827972.197263673</v>
      </c>
      <c r="AE24" s="8">
        <v>0</v>
      </c>
      <c r="AF24" s="9">
        <v>0</v>
      </c>
      <c r="AG24" s="10">
        <v>41827972.197263673</v>
      </c>
      <c r="AH24" s="11">
        <v>642258.56314216845</v>
      </c>
      <c r="AI24" s="12"/>
      <c r="AJ24" s="13">
        <v>2091398.6098631835</v>
      </c>
      <c r="AK24" s="8">
        <v>39736573.587400489</v>
      </c>
      <c r="AL24" s="14">
        <v>30</v>
      </c>
      <c r="AM24" s="14">
        <v>10775</v>
      </c>
      <c r="AN24" s="14">
        <v>183</v>
      </c>
      <c r="AO24" s="12">
        <v>39094315.024258323</v>
      </c>
      <c r="AP24" s="8">
        <v>663968.41294099984</v>
      </c>
      <c r="AQ24" s="15">
        <v>1306226.9760831683</v>
      </c>
      <c r="AR24" s="16">
        <v>40521745.221180506</v>
      </c>
      <c r="AT24" s="8">
        <v>41827972.197263673</v>
      </c>
      <c r="AU24" s="8">
        <v>0</v>
      </c>
      <c r="AV24" s="9">
        <v>0</v>
      </c>
      <c r="AW24" s="10">
        <v>41827972.197263673</v>
      </c>
      <c r="AX24" s="11">
        <v>1306226.9760831683</v>
      </c>
      <c r="AY24" s="12"/>
      <c r="AZ24" s="13">
        <v>2091398.6098631835</v>
      </c>
      <c r="BA24" s="8">
        <v>39736573.587400489</v>
      </c>
      <c r="BB24" s="14">
        <v>30</v>
      </c>
      <c r="BC24" s="14">
        <v>10592</v>
      </c>
      <c r="BD24" s="14">
        <v>182</v>
      </c>
      <c r="BE24" s="12">
        <v>38430346.611317322</v>
      </c>
      <c r="BF24" s="8">
        <v>660340.17024733312</v>
      </c>
      <c r="BG24" s="17">
        <v>11256980.030061278</v>
      </c>
      <c r="BH24" s="15">
        <v>13223547.17639178</v>
      </c>
      <c r="BI24" s="16">
        <v>28604425.020871893</v>
      </c>
      <c r="BK24" s="8">
        <v>41827972.197263673</v>
      </c>
      <c r="BL24" s="8">
        <v>0</v>
      </c>
      <c r="BM24" s="9">
        <v>0</v>
      </c>
      <c r="BN24" s="10">
        <v>41827972.197263673</v>
      </c>
      <c r="BO24" s="11">
        <v>13223547.17639178</v>
      </c>
      <c r="BP24" s="12"/>
      <c r="BQ24" s="8">
        <v>2091398.6098631835</v>
      </c>
      <c r="BR24" s="8">
        <v>39736573.587400489</v>
      </c>
      <c r="BS24" s="14">
        <v>30</v>
      </c>
      <c r="BT24" s="14">
        <v>10410</v>
      </c>
      <c r="BU24" s="14">
        <v>275</v>
      </c>
      <c r="BV24" s="12">
        <v>26513026.411008708</v>
      </c>
      <c r="BW24" s="8">
        <v>700392.14822549419</v>
      </c>
      <c r="BX24" s="15">
        <v>13923939.324617274</v>
      </c>
      <c r="BY24" s="16">
        <v>27904032.872646399</v>
      </c>
      <c r="CA24" s="8">
        <v>41827972.197263673</v>
      </c>
      <c r="CB24" s="8">
        <v>0</v>
      </c>
      <c r="CC24" s="9">
        <v>0</v>
      </c>
      <c r="CD24" s="10">
        <v>41827972.197263673</v>
      </c>
      <c r="CE24" s="11">
        <v>13923939.324617274</v>
      </c>
      <c r="CF24" s="12"/>
      <c r="CG24" s="8">
        <v>2091398.6098631835</v>
      </c>
      <c r="CH24" s="8">
        <v>39736573.587400489</v>
      </c>
      <c r="CI24" s="14">
        <v>30</v>
      </c>
      <c r="CJ24" s="14">
        <v>10135</v>
      </c>
      <c r="CK24" s="14">
        <v>91</v>
      </c>
      <c r="CL24" s="12">
        <v>25812634.262783214</v>
      </c>
      <c r="CM24" s="8">
        <v>231178.50809327327</v>
      </c>
      <c r="CN24" s="15">
        <v>14155117.832710547</v>
      </c>
      <c r="CO24" s="16">
        <v>27672854.364553124</v>
      </c>
      <c r="CQ24" s="8">
        <v>41827972.197263673</v>
      </c>
      <c r="CR24" s="8">
        <v>0</v>
      </c>
      <c r="CS24" s="9">
        <v>0</v>
      </c>
      <c r="CT24" s="10">
        <v>41827972.197263673</v>
      </c>
      <c r="CU24" s="11">
        <v>14155117.832710547</v>
      </c>
      <c r="CV24" s="12"/>
      <c r="CW24" s="8">
        <v>2091398.6098631835</v>
      </c>
      <c r="CX24" s="8">
        <v>39736573.587400489</v>
      </c>
      <c r="CY24" s="14">
        <v>30</v>
      </c>
      <c r="CZ24" s="14">
        <v>10135</v>
      </c>
      <c r="DA24" s="14">
        <v>365</v>
      </c>
      <c r="DB24" s="12">
        <v>25581455.754689939</v>
      </c>
      <c r="DC24" s="18">
        <v>929818</v>
      </c>
      <c r="DD24" s="15">
        <v>15084935.832710547</v>
      </c>
      <c r="DE24" s="16">
        <v>26743036.364553124</v>
      </c>
      <c r="DG24" s="19">
        <v>200015</v>
      </c>
    </row>
    <row r="25" spans="1:111" s="1" customFormat="1" ht="15.75" x14ac:dyDescent="0.3">
      <c r="A25" s="1" t="s">
        <v>0</v>
      </c>
      <c r="C25" s="2">
        <v>43014</v>
      </c>
      <c r="D25" s="3">
        <v>4</v>
      </c>
      <c r="E25" s="4" t="s">
        <v>1</v>
      </c>
      <c r="F25" s="4" t="s">
        <v>2</v>
      </c>
      <c r="G25" s="20" t="s">
        <v>30</v>
      </c>
      <c r="H25" s="5" t="s">
        <v>4</v>
      </c>
      <c r="I25" s="5">
        <v>2377.7075999999997</v>
      </c>
      <c r="J25" s="4" t="s">
        <v>6</v>
      </c>
      <c r="K25" s="5">
        <v>30</v>
      </c>
      <c r="L25" s="6">
        <v>67932780.513440967</v>
      </c>
      <c r="M25" s="7"/>
      <c r="N25" s="8">
        <v>0</v>
      </c>
      <c r="O25" s="8">
        <v>67932780.513440967</v>
      </c>
      <c r="P25" s="9">
        <v>0</v>
      </c>
      <c r="Q25" s="10">
        <v>67932780.513440967</v>
      </c>
      <c r="R25" s="11">
        <v>0</v>
      </c>
      <c r="S25" s="12"/>
      <c r="T25" s="13">
        <v>3396639.0256720483</v>
      </c>
      <c r="U25" s="8">
        <v>64536141.487768918</v>
      </c>
      <c r="V25" s="14">
        <v>30</v>
      </c>
      <c r="W25" s="14">
        <v>10951</v>
      </c>
      <c r="X25" s="14">
        <v>177</v>
      </c>
      <c r="Y25" s="12">
        <v>64536141.487768918</v>
      </c>
      <c r="Z25" s="8">
        <v>1043091.6850821932</v>
      </c>
      <c r="AA25" s="15">
        <v>1043091.6850821932</v>
      </c>
      <c r="AB25" s="16">
        <v>66889688.828358777</v>
      </c>
      <c r="AD25" s="8">
        <v>67932780.513440967</v>
      </c>
      <c r="AE25" s="8">
        <v>0</v>
      </c>
      <c r="AF25" s="9">
        <v>0</v>
      </c>
      <c r="AG25" s="10">
        <v>67932780.513440967</v>
      </c>
      <c r="AH25" s="11">
        <v>1043091.6850821932</v>
      </c>
      <c r="AI25" s="12"/>
      <c r="AJ25" s="13">
        <v>3396639.0256720483</v>
      </c>
      <c r="AK25" s="8">
        <v>64536141.487768918</v>
      </c>
      <c r="AL25" s="14">
        <v>30</v>
      </c>
      <c r="AM25" s="14">
        <v>10775</v>
      </c>
      <c r="AN25" s="14">
        <v>183</v>
      </c>
      <c r="AO25" s="12">
        <v>63493049.802686729</v>
      </c>
      <c r="AP25" s="8">
        <v>1078350.6370201088</v>
      </c>
      <c r="AQ25" s="15">
        <v>2121442.3221023018</v>
      </c>
      <c r="AR25" s="16">
        <v>65811338.191338666</v>
      </c>
      <c r="AT25" s="8">
        <v>67932780.513440967</v>
      </c>
      <c r="AU25" s="8">
        <v>0</v>
      </c>
      <c r="AV25" s="9">
        <v>0</v>
      </c>
      <c r="AW25" s="10">
        <v>67932780.513440967</v>
      </c>
      <c r="AX25" s="11">
        <v>2121442.3221023018</v>
      </c>
      <c r="AY25" s="12"/>
      <c r="AZ25" s="13">
        <v>3396639.0256720483</v>
      </c>
      <c r="BA25" s="8">
        <v>64536141.487768918</v>
      </c>
      <c r="BB25" s="14">
        <v>30</v>
      </c>
      <c r="BC25" s="14">
        <v>10592</v>
      </c>
      <c r="BD25" s="14">
        <v>182</v>
      </c>
      <c r="BE25" s="12">
        <v>62414699.165666617</v>
      </c>
      <c r="BF25" s="8">
        <v>1072458.0105883048</v>
      </c>
      <c r="BG25" s="17">
        <v>18282453.426617887</v>
      </c>
      <c r="BH25" s="15">
        <v>21476353.759308495</v>
      </c>
      <c r="BI25" s="16">
        <v>46456426.754132472</v>
      </c>
      <c r="BK25" s="8">
        <v>67932780.513440967</v>
      </c>
      <c r="BL25" s="8">
        <v>0</v>
      </c>
      <c r="BM25" s="9">
        <v>0</v>
      </c>
      <c r="BN25" s="10">
        <v>67932780.513440967</v>
      </c>
      <c r="BO25" s="11">
        <v>21476353.759308495</v>
      </c>
      <c r="BP25" s="12"/>
      <c r="BQ25" s="8">
        <v>3396639.0256720483</v>
      </c>
      <c r="BR25" s="8">
        <v>64536141.487768918</v>
      </c>
      <c r="BS25" s="14">
        <v>30</v>
      </c>
      <c r="BT25" s="14">
        <v>10410</v>
      </c>
      <c r="BU25" s="14">
        <v>275</v>
      </c>
      <c r="BV25" s="12">
        <v>43059787.728460424</v>
      </c>
      <c r="BW25" s="8">
        <v>1137506.4001274367</v>
      </c>
      <c r="BX25" s="15">
        <v>22613860.159435932</v>
      </c>
      <c r="BY25" s="16">
        <v>45318920.354005039</v>
      </c>
      <c r="CA25" s="8">
        <v>67932780.513440967</v>
      </c>
      <c r="CB25" s="8">
        <v>0</v>
      </c>
      <c r="CC25" s="9">
        <v>0</v>
      </c>
      <c r="CD25" s="10">
        <v>67932780.513440967</v>
      </c>
      <c r="CE25" s="11">
        <v>22613860.159435932</v>
      </c>
      <c r="CF25" s="12"/>
      <c r="CG25" s="8">
        <v>3396639.0256720483</v>
      </c>
      <c r="CH25" s="8">
        <v>64536141.487768918</v>
      </c>
      <c r="CI25" s="14">
        <v>30</v>
      </c>
      <c r="CJ25" s="14">
        <v>10135</v>
      </c>
      <c r="CK25" s="14">
        <v>91</v>
      </c>
      <c r="CL25" s="12">
        <v>41922281.32833299</v>
      </c>
      <c r="CM25" s="8">
        <v>375456.85398424458</v>
      </c>
      <c r="CN25" s="15">
        <v>22989317.013420176</v>
      </c>
      <c r="CO25" s="16">
        <v>44943463.500020787</v>
      </c>
      <c r="CQ25" s="8">
        <v>67932780.513440967</v>
      </c>
      <c r="CR25" s="8">
        <v>0</v>
      </c>
      <c r="CS25" s="9">
        <v>0</v>
      </c>
      <c r="CT25" s="10">
        <v>67932780.513440967</v>
      </c>
      <c r="CU25" s="11">
        <v>22989317.013420176</v>
      </c>
      <c r="CV25" s="12"/>
      <c r="CW25" s="8">
        <v>3396639.0256720483</v>
      </c>
      <c r="CX25" s="8">
        <v>64536141.487768918</v>
      </c>
      <c r="CY25" s="14">
        <v>30</v>
      </c>
      <c r="CZ25" s="14">
        <v>10135</v>
      </c>
      <c r="DA25" s="14">
        <v>365</v>
      </c>
      <c r="DB25" s="12">
        <v>41546824.474348739</v>
      </c>
      <c r="DC25" s="18">
        <v>1510117</v>
      </c>
      <c r="DD25" s="15">
        <v>24499434.013420176</v>
      </c>
      <c r="DE25" s="16">
        <v>43433346.500020787</v>
      </c>
      <c r="DG25" s="19">
        <v>200016</v>
      </c>
    </row>
    <row r="26" spans="1:111" s="1" customFormat="1" ht="15.75" x14ac:dyDescent="0.3">
      <c r="A26" s="1" t="s">
        <v>0</v>
      </c>
      <c r="C26" s="2">
        <v>43014</v>
      </c>
      <c r="D26" s="3">
        <v>5</v>
      </c>
      <c r="E26" s="4" t="s">
        <v>1</v>
      </c>
      <c r="F26" s="4" t="s">
        <v>2</v>
      </c>
      <c r="G26" s="20" t="s">
        <v>31</v>
      </c>
      <c r="H26" s="5" t="s">
        <v>4</v>
      </c>
      <c r="I26" s="5">
        <v>1224</v>
      </c>
      <c r="J26" s="4"/>
      <c r="K26" s="5">
        <v>30</v>
      </c>
      <c r="L26" s="6">
        <v>25516029.898875516</v>
      </c>
      <c r="M26" s="7"/>
      <c r="N26" s="8">
        <v>0</v>
      </c>
      <c r="O26" s="8">
        <v>25516029.898875516</v>
      </c>
      <c r="P26" s="9">
        <v>0</v>
      </c>
      <c r="Q26" s="10">
        <v>25516029.898875516</v>
      </c>
      <c r="R26" s="11">
        <v>0</v>
      </c>
      <c r="S26" s="12"/>
      <c r="T26" s="13">
        <v>1275801.4949437759</v>
      </c>
      <c r="U26" s="8">
        <v>24240228.403931741</v>
      </c>
      <c r="V26" s="14">
        <v>30</v>
      </c>
      <c r="W26" s="14">
        <v>10951</v>
      </c>
      <c r="X26" s="14">
        <v>177</v>
      </c>
      <c r="Y26" s="12">
        <v>24240228.403931741</v>
      </c>
      <c r="Z26" s="8">
        <v>391792.56939968205</v>
      </c>
      <c r="AA26" s="15">
        <v>391792.56939968205</v>
      </c>
      <c r="AB26" s="16">
        <v>25124237.329475835</v>
      </c>
      <c r="AD26" s="8">
        <v>25516029.898875516</v>
      </c>
      <c r="AE26" s="8">
        <v>0</v>
      </c>
      <c r="AF26" s="9">
        <v>0</v>
      </c>
      <c r="AG26" s="10">
        <v>25516029.898875516</v>
      </c>
      <c r="AH26" s="11">
        <v>391792.56939968205</v>
      </c>
      <c r="AI26" s="12"/>
      <c r="AJ26" s="13">
        <v>1275801.4949437759</v>
      </c>
      <c r="AK26" s="8">
        <v>24240228.403931741</v>
      </c>
      <c r="AL26" s="14">
        <v>30</v>
      </c>
      <c r="AM26" s="14">
        <v>10775</v>
      </c>
      <c r="AN26" s="14">
        <v>183</v>
      </c>
      <c r="AO26" s="12">
        <v>23848435.83453206</v>
      </c>
      <c r="AP26" s="8">
        <v>405036.07960272545</v>
      </c>
      <c r="AQ26" s="15">
        <v>796828.64900240744</v>
      </c>
      <c r="AR26" s="16">
        <v>24719201.249873109</v>
      </c>
      <c r="AT26" s="8">
        <v>25516029.898875516</v>
      </c>
      <c r="AU26" s="8">
        <v>0</v>
      </c>
      <c r="AV26" s="9">
        <v>0</v>
      </c>
      <c r="AW26" s="10">
        <v>25516029.898875516</v>
      </c>
      <c r="AX26" s="11">
        <v>796828.64900240744</v>
      </c>
      <c r="AY26" s="12"/>
      <c r="AZ26" s="13">
        <v>1275801.4949437759</v>
      </c>
      <c r="BA26" s="8">
        <v>24240228.403931741</v>
      </c>
      <c r="BB26" s="14">
        <v>30</v>
      </c>
      <c r="BC26" s="14">
        <v>10592</v>
      </c>
      <c r="BD26" s="14">
        <v>182</v>
      </c>
      <c r="BE26" s="12">
        <v>23443399.754929334</v>
      </c>
      <c r="BF26" s="8">
        <v>402822.76769232802</v>
      </c>
      <c r="BG26" s="17">
        <v>6867018.0247676121</v>
      </c>
      <c r="BH26" s="15">
        <v>8066669.4414623473</v>
      </c>
      <c r="BI26" s="16">
        <v>17449360.457413167</v>
      </c>
      <c r="BK26" s="8">
        <v>25516029.898875516</v>
      </c>
      <c r="BL26" s="8">
        <v>0</v>
      </c>
      <c r="BM26" s="9">
        <v>0</v>
      </c>
      <c r="BN26" s="10">
        <v>25516029.898875516</v>
      </c>
      <c r="BO26" s="11">
        <v>8066669.4414623473</v>
      </c>
      <c r="BP26" s="12"/>
      <c r="BQ26" s="8">
        <v>1275801.4949437759</v>
      </c>
      <c r="BR26" s="8">
        <v>24240228.403931741</v>
      </c>
      <c r="BS26" s="14">
        <v>30</v>
      </c>
      <c r="BT26" s="14">
        <v>10410</v>
      </c>
      <c r="BU26" s="14">
        <v>275</v>
      </c>
      <c r="BV26" s="12">
        <v>16173558.962469393</v>
      </c>
      <c r="BW26" s="8">
        <v>427255.4000652337</v>
      </c>
      <c r="BX26" s="15">
        <v>8493924.8415275812</v>
      </c>
      <c r="BY26" s="16">
        <v>17022105.057347935</v>
      </c>
      <c r="CA26" s="8">
        <v>25516029.898875516</v>
      </c>
      <c r="CB26" s="8">
        <v>0</v>
      </c>
      <c r="CC26" s="9">
        <v>0</v>
      </c>
      <c r="CD26" s="10">
        <v>25516029.898875516</v>
      </c>
      <c r="CE26" s="11">
        <v>8493924.8415275812</v>
      </c>
      <c r="CF26" s="12"/>
      <c r="CG26" s="8">
        <v>1275801.4949437759</v>
      </c>
      <c r="CH26" s="8">
        <v>24240228.403931741</v>
      </c>
      <c r="CI26" s="14">
        <v>30</v>
      </c>
      <c r="CJ26" s="14">
        <v>10135</v>
      </c>
      <c r="CK26" s="14">
        <v>91</v>
      </c>
      <c r="CL26" s="12">
        <v>15746303.562404159</v>
      </c>
      <c r="CM26" s="8">
        <v>141024.23365556519</v>
      </c>
      <c r="CN26" s="15">
        <v>8634949.0751831457</v>
      </c>
      <c r="CO26" s="16">
        <v>16881080.82369237</v>
      </c>
      <c r="CQ26" s="8">
        <v>25516029.898875516</v>
      </c>
      <c r="CR26" s="8">
        <v>0</v>
      </c>
      <c r="CS26" s="9">
        <v>0</v>
      </c>
      <c r="CT26" s="10">
        <v>25516029.898875516</v>
      </c>
      <c r="CU26" s="11">
        <v>8634949.0751831457</v>
      </c>
      <c r="CV26" s="12"/>
      <c r="CW26" s="8">
        <v>1275801.4949437759</v>
      </c>
      <c r="CX26" s="8">
        <v>24240228.403931741</v>
      </c>
      <c r="CY26" s="14">
        <v>30</v>
      </c>
      <c r="CZ26" s="14">
        <v>10135</v>
      </c>
      <c r="DA26" s="14">
        <v>365</v>
      </c>
      <c r="DB26" s="12">
        <v>15605279.328748595</v>
      </c>
      <c r="DC26" s="18">
        <v>567210</v>
      </c>
      <c r="DD26" s="15">
        <v>9202159.0751831457</v>
      </c>
      <c r="DE26" s="16">
        <v>16313870.82369237</v>
      </c>
      <c r="DG26" s="19">
        <v>200017</v>
      </c>
    </row>
    <row r="27" spans="1:111" s="1" customFormat="1" ht="15.75" x14ac:dyDescent="0.3">
      <c r="A27" s="1" t="s">
        <v>0</v>
      </c>
      <c r="C27" s="2">
        <v>43014</v>
      </c>
      <c r="D27" s="21" t="s">
        <v>32</v>
      </c>
      <c r="E27" s="22" t="s">
        <v>1</v>
      </c>
      <c r="F27" s="22" t="s">
        <v>2</v>
      </c>
      <c r="G27" s="22" t="s">
        <v>33</v>
      </c>
      <c r="H27" s="23"/>
      <c r="I27" s="23"/>
      <c r="J27" s="22"/>
      <c r="K27" s="23"/>
      <c r="L27" s="24">
        <v>0</v>
      </c>
      <c r="M27" s="25"/>
      <c r="N27" s="8">
        <v>0</v>
      </c>
      <c r="O27" s="8">
        <v>0</v>
      </c>
      <c r="P27" s="9">
        <v>0</v>
      </c>
      <c r="Q27" s="10">
        <v>0</v>
      </c>
      <c r="R27" s="11">
        <v>0</v>
      </c>
      <c r="S27" s="12"/>
      <c r="T27" s="13">
        <v>0</v>
      </c>
      <c r="U27" s="8">
        <v>0</v>
      </c>
      <c r="V27" s="14">
        <v>0</v>
      </c>
      <c r="W27" s="14">
        <v>0</v>
      </c>
      <c r="X27" s="14">
        <v>0</v>
      </c>
      <c r="Y27" s="12">
        <v>0</v>
      </c>
      <c r="Z27" s="8">
        <v>0</v>
      </c>
      <c r="AA27" s="15">
        <v>0</v>
      </c>
      <c r="AB27" s="16">
        <v>0</v>
      </c>
      <c r="AD27" s="8">
        <v>0</v>
      </c>
      <c r="AE27" s="8">
        <v>0</v>
      </c>
      <c r="AF27" s="9">
        <v>0</v>
      </c>
      <c r="AG27" s="10">
        <v>0</v>
      </c>
      <c r="AH27" s="11">
        <v>0</v>
      </c>
      <c r="AI27" s="12"/>
      <c r="AJ27" s="13">
        <v>0</v>
      </c>
      <c r="AK27" s="8">
        <v>0</v>
      </c>
      <c r="AL27" s="14">
        <v>0</v>
      </c>
      <c r="AM27" s="14">
        <v>0</v>
      </c>
      <c r="AN27" s="14">
        <v>0</v>
      </c>
      <c r="AO27" s="12">
        <v>0</v>
      </c>
      <c r="AP27" s="8">
        <v>0</v>
      </c>
      <c r="AQ27" s="15">
        <v>0</v>
      </c>
      <c r="AR27" s="16">
        <v>0</v>
      </c>
      <c r="AT27" s="8">
        <v>0</v>
      </c>
      <c r="AU27" s="8">
        <v>0</v>
      </c>
      <c r="AV27" s="9">
        <v>0</v>
      </c>
      <c r="AW27" s="10">
        <v>0</v>
      </c>
      <c r="AX27" s="11">
        <v>0</v>
      </c>
      <c r="AY27" s="12"/>
      <c r="AZ27" s="13">
        <v>0</v>
      </c>
      <c r="BA27" s="8">
        <v>0</v>
      </c>
      <c r="BB27" s="14">
        <v>0</v>
      </c>
      <c r="BC27" s="14">
        <v>0</v>
      </c>
      <c r="BD27" s="14">
        <v>0</v>
      </c>
      <c r="BE27" s="12">
        <v>0</v>
      </c>
      <c r="BF27" s="8">
        <v>0</v>
      </c>
      <c r="BG27" s="17">
        <v>0</v>
      </c>
      <c r="BH27" s="15">
        <v>0</v>
      </c>
      <c r="BI27" s="16">
        <v>0</v>
      </c>
      <c r="BK27" s="8">
        <v>0</v>
      </c>
      <c r="BL27" s="8">
        <v>0</v>
      </c>
      <c r="BM27" s="9">
        <v>0</v>
      </c>
      <c r="BN27" s="10">
        <v>0</v>
      </c>
      <c r="BO27" s="11">
        <v>0</v>
      </c>
      <c r="BP27" s="12"/>
      <c r="BQ27" s="8">
        <v>0</v>
      </c>
      <c r="BR27" s="8">
        <v>0</v>
      </c>
      <c r="BS27" s="14">
        <v>0</v>
      </c>
      <c r="BT27" s="14">
        <v>-540</v>
      </c>
      <c r="BU27" s="14">
        <v>0</v>
      </c>
      <c r="BV27" s="12">
        <v>0</v>
      </c>
      <c r="BW27" s="8">
        <v>0</v>
      </c>
      <c r="BX27" s="15">
        <v>0</v>
      </c>
      <c r="BY27" s="16">
        <v>0</v>
      </c>
      <c r="CA27" s="8">
        <v>0</v>
      </c>
      <c r="CB27" s="8">
        <v>0</v>
      </c>
      <c r="CC27" s="9">
        <v>0</v>
      </c>
      <c r="CD27" s="10">
        <v>0</v>
      </c>
      <c r="CE27" s="11">
        <v>0</v>
      </c>
      <c r="CF27" s="12"/>
      <c r="CG27" s="8">
        <v>0</v>
      </c>
      <c r="CH27" s="8">
        <v>0</v>
      </c>
      <c r="CI27" s="14">
        <v>0</v>
      </c>
      <c r="CJ27" s="14">
        <v>-815</v>
      </c>
      <c r="CK27" s="14">
        <v>0</v>
      </c>
      <c r="CL27" s="12">
        <v>0</v>
      </c>
      <c r="CM27" s="8">
        <v>0</v>
      </c>
      <c r="CN27" s="15">
        <v>0</v>
      </c>
      <c r="CO27" s="16">
        <v>0</v>
      </c>
      <c r="CQ27" s="8">
        <v>0</v>
      </c>
      <c r="CR27" s="8">
        <v>0</v>
      </c>
      <c r="CS27" s="9">
        <v>0</v>
      </c>
      <c r="CT27" s="10">
        <v>0</v>
      </c>
      <c r="CU27" s="11">
        <v>0</v>
      </c>
      <c r="CV27" s="12"/>
      <c r="CW27" s="8">
        <v>0</v>
      </c>
      <c r="CX27" s="8">
        <v>0</v>
      </c>
      <c r="CY27" s="14">
        <v>0</v>
      </c>
      <c r="CZ27" s="14"/>
      <c r="DA27" s="14"/>
      <c r="DB27" s="12">
        <v>0</v>
      </c>
      <c r="DC27" s="18">
        <v>0</v>
      </c>
      <c r="DD27" s="15">
        <v>0</v>
      </c>
      <c r="DE27" s="16">
        <v>0</v>
      </c>
      <c r="DG27" s="19"/>
    </row>
    <row r="28" spans="1:111" s="1" customFormat="1" ht="15.75" x14ac:dyDescent="0.3">
      <c r="A28" s="1" t="s">
        <v>0</v>
      </c>
      <c r="C28" s="2">
        <v>43014</v>
      </c>
      <c r="D28" s="3">
        <v>1</v>
      </c>
      <c r="E28" s="4" t="s">
        <v>1</v>
      </c>
      <c r="F28" s="4" t="s">
        <v>2</v>
      </c>
      <c r="G28" s="20" t="s">
        <v>34</v>
      </c>
      <c r="H28" s="5" t="s">
        <v>4</v>
      </c>
      <c r="I28" s="5">
        <v>345.17250000000001</v>
      </c>
      <c r="J28" s="4"/>
      <c r="K28" s="5">
        <v>30</v>
      </c>
      <c r="L28" s="6">
        <v>4766530.7245889017</v>
      </c>
      <c r="M28" s="7"/>
      <c r="N28" s="8">
        <v>0</v>
      </c>
      <c r="O28" s="8">
        <v>4766530.7245889017</v>
      </c>
      <c r="P28" s="9">
        <v>0</v>
      </c>
      <c r="Q28" s="10">
        <v>4766530.7245889017</v>
      </c>
      <c r="R28" s="11">
        <v>0</v>
      </c>
      <c r="S28" s="12"/>
      <c r="T28" s="13">
        <v>238326.53622944508</v>
      </c>
      <c r="U28" s="8">
        <v>4528204.1883594561</v>
      </c>
      <c r="V28" s="14">
        <v>30</v>
      </c>
      <c r="W28" s="14">
        <v>10951</v>
      </c>
      <c r="X28" s="14">
        <v>177</v>
      </c>
      <c r="Y28" s="12">
        <v>4528204.1883594561</v>
      </c>
      <c r="Z28" s="8">
        <v>73188.945424127814</v>
      </c>
      <c r="AA28" s="15">
        <v>73188.945424127814</v>
      </c>
      <c r="AB28" s="16">
        <v>4693341.7791647743</v>
      </c>
      <c r="AD28" s="8">
        <v>4766530.7245889017</v>
      </c>
      <c r="AE28" s="8">
        <v>0</v>
      </c>
      <c r="AF28" s="9">
        <v>0</v>
      </c>
      <c r="AG28" s="10">
        <v>4766530.7245889017</v>
      </c>
      <c r="AH28" s="11">
        <v>73188.945424127814</v>
      </c>
      <c r="AI28" s="12"/>
      <c r="AJ28" s="13">
        <v>238326.53622944508</v>
      </c>
      <c r="AK28" s="8">
        <v>4528204.1883594561</v>
      </c>
      <c r="AL28" s="14">
        <v>30</v>
      </c>
      <c r="AM28" s="14">
        <v>10775</v>
      </c>
      <c r="AN28" s="14">
        <v>183</v>
      </c>
      <c r="AO28" s="12">
        <v>4455015.2429353287</v>
      </c>
      <c r="AP28" s="8">
        <v>75662.90389393644</v>
      </c>
      <c r="AQ28" s="15">
        <v>148851.84931806425</v>
      </c>
      <c r="AR28" s="16">
        <v>4617678.8752708379</v>
      </c>
      <c r="AT28" s="8">
        <v>4766530.7245889017</v>
      </c>
      <c r="AU28" s="8">
        <v>0</v>
      </c>
      <c r="AV28" s="9">
        <v>0</v>
      </c>
      <c r="AW28" s="10">
        <v>4766530.7245889017</v>
      </c>
      <c r="AX28" s="11">
        <v>148851.84931806425</v>
      </c>
      <c r="AY28" s="12"/>
      <c r="AZ28" s="13">
        <v>238326.53622944508</v>
      </c>
      <c r="BA28" s="8">
        <v>4528204.1883594561</v>
      </c>
      <c r="BB28" s="14">
        <v>30</v>
      </c>
      <c r="BC28" s="14">
        <v>10592</v>
      </c>
      <c r="BD28" s="14">
        <v>182</v>
      </c>
      <c r="BE28" s="12">
        <v>4379352.3390413923</v>
      </c>
      <c r="BF28" s="8">
        <v>75249.44540271275</v>
      </c>
      <c r="BG28" s="17">
        <v>1282795.6594769116</v>
      </c>
      <c r="BH28" s="15">
        <v>1506896.9541976887</v>
      </c>
      <c r="BI28" s="16">
        <v>3259633.7703912128</v>
      </c>
      <c r="BK28" s="8">
        <v>4766530.7245889017</v>
      </c>
      <c r="BL28" s="8">
        <v>0</v>
      </c>
      <c r="BM28" s="9">
        <v>0</v>
      </c>
      <c r="BN28" s="10">
        <v>4766530.7245889017</v>
      </c>
      <c r="BO28" s="11">
        <v>1506896.9541976887</v>
      </c>
      <c r="BP28" s="12"/>
      <c r="BQ28" s="8">
        <v>238326.53622944508</v>
      </c>
      <c r="BR28" s="8">
        <v>4528204.1883594561</v>
      </c>
      <c r="BS28" s="14">
        <v>30</v>
      </c>
      <c r="BT28" s="14">
        <v>10410</v>
      </c>
      <c r="BU28" s="14">
        <v>275</v>
      </c>
      <c r="BV28" s="12">
        <v>3021307.2341617672</v>
      </c>
      <c r="BW28" s="8">
        <v>79813.591680546204</v>
      </c>
      <c r="BX28" s="15">
        <v>1586710.545878235</v>
      </c>
      <c r="BY28" s="16">
        <v>3179820.1787106665</v>
      </c>
      <c r="CA28" s="8">
        <v>4766530.7245889017</v>
      </c>
      <c r="CB28" s="8">
        <v>0</v>
      </c>
      <c r="CC28" s="9">
        <v>0</v>
      </c>
      <c r="CD28" s="10">
        <v>4766530.7245889017</v>
      </c>
      <c r="CE28" s="11">
        <v>1586710.545878235</v>
      </c>
      <c r="CF28" s="12"/>
      <c r="CG28" s="8">
        <v>238326.53622944508</v>
      </c>
      <c r="CH28" s="8">
        <v>4528204.1883594561</v>
      </c>
      <c r="CI28" s="14">
        <v>30</v>
      </c>
      <c r="CJ28" s="14">
        <v>10135</v>
      </c>
      <c r="CK28" s="14">
        <v>91</v>
      </c>
      <c r="CL28" s="12">
        <v>2941493.6424812209</v>
      </c>
      <c r="CM28" s="8">
        <v>26344.08037985874</v>
      </c>
      <c r="CN28" s="15">
        <v>1613054.6262580939</v>
      </c>
      <c r="CO28" s="16">
        <v>3153476.0983308079</v>
      </c>
      <c r="CQ28" s="8">
        <v>4766530.7245889017</v>
      </c>
      <c r="CR28" s="8">
        <v>0</v>
      </c>
      <c r="CS28" s="9">
        <v>0</v>
      </c>
      <c r="CT28" s="10">
        <v>4766530.7245889017</v>
      </c>
      <c r="CU28" s="11">
        <v>1613054.6262580939</v>
      </c>
      <c r="CV28" s="12"/>
      <c r="CW28" s="8">
        <v>238326.53622944508</v>
      </c>
      <c r="CX28" s="8">
        <v>4528204.1883594561</v>
      </c>
      <c r="CY28" s="14">
        <v>30</v>
      </c>
      <c r="CZ28" s="14">
        <v>10135</v>
      </c>
      <c r="DA28" s="14">
        <v>365</v>
      </c>
      <c r="DB28" s="12">
        <v>2915149.5621013623</v>
      </c>
      <c r="DC28" s="18">
        <v>105958</v>
      </c>
      <c r="DD28" s="15">
        <v>1719012.6262580939</v>
      </c>
      <c r="DE28" s="16">
        <v>3047518.0983308079</v>
      </c>
      <c r="DG28" s="19">
        <v>200018</v>
      </c>
    </row>
    <row r="29" spans="1:111" s="1" customFormat="1" ht="15.75" x14ac:dyDescent="0.3">
      <c r="A29" s="1" t="s">
        <v>0</v>
      </c>
      <c r="C29" s="2">
        <v>43014</v>
      </c>
      <c r="D29" s="3">
        <v>2</v>
      </c>
      <c r="E29" s="4" t="s">
        <v>1</v>
      </c>
      <c r="F29" s="4" t="s">
        <v>2</v>
      </c>
      <c r="G29" s="20" t="s">
        <v>35</v>
      </c>
      <c r="H29" s="5" t="s">
        <v>4</v>
      </c>
      <c r="I29" s="5">
        <v>438.54999999999995</v>
      </c>
      <c r="J29" s="4"/>
      <c r="K29" s="5">
        <v>30</v>
      </c>
      <c r="L29" s="6">
        <v>54848433.860333622</v>
      </c>
      <c r="M29" s="7"/>
      <c r="N29" s="8">
        <v>0</v>
      </c>
      <c r="O29" s="8">
        <v>54848433.860333622</v>
      </c>
      <c r="P29" s="9">
        <v>0</v>
      </c>
      <c r="Q29" s="10">
        <v>54848433.860333622</v>
      </c>
      <c r="R29" s="11">
        <v>0</v>
      </c>
      <c r="S29" s="12"/>
      <c r="T29" s="13">
        <v>2742421.6930166809</v>
      </c>
      <c r="U29" s="8">
        <v>52106012.167316936</v>
      </c>
      <c r="V29" s="14">
        <v>30</v>
      </c>
      <c r="W29" s="14">
        <v>10951</v>
      </c>
      <c r="X29" s="14">
        <v>177</v>
      </c>
      <c r="Y29" s="12">
        <v>52106012.167316936</v>
      </c>
      <c r="Z29" s="8">
        <v>842184.6546995797</v>
      </c>
      <c r="AA29" s="15">
        <v>842184.6546995797</v>
      </c>
      <c r="AB29" s="16">
        <v>54006249.205634043</v>
      </c>
      <c r="AD29" s="8">
        <v>54848433.860333622</v>
      </c>
      <c r="AE29" s="8">
        <v>0</v>
      </c>
      <c r="AF29" s="9">
        <v>0</v>
      </c>
      <c r="AG29" s="10">
        <v>54848433.860333622</v>
      </c>
      <c r="AH29" s="11">
        <v>842184.6546995797</v>
      </c>
      <c r="AI29" s="12"/>
      <c r="AJ29" s="13">
        <v>2742421.6930166809</v>
      </c>
      <c r="AK29" s="8">
        <v>52106012.167316936</v>
      </c>
      <c r="AL29" s="14">
        <v>30</v>
      </c>
      <c r="AM29" s="14">
        <v>10775</v>
      </c>
      <c r="AN29" s="14">
        <v>183</v>
      </c>
      <c r="AO29" s="12">
        <v>51263827.512617357</v>
      </c>
      <c r="AP29" s="8">
        <v>870652.47654839698</v>
      </c>
      <c r="AQ29" s="15">
        <v>1712837.1312479768</v>
      </c>
      <c r="AR29" s="16">
        <v>53135596.729085647</v>
      </c>
      <c r="AT29" s="8">
        <v>54848433.860333622</v>
      </c>
      <c r="AU29" s="8">
        <v>0</v>
      </c>
      <c r="AV29" s="9">
        <v>0</v>
      </c>
      <c r="AW29" s="10">
        <v>54848433.860333622</v>
      </c>
      <c r="AX29" s="11">
        <v>1712837.1312479768</v>
      </c>
      <c r="AY29" s="12"/>
      <c r="AZ29" s="13">
        <v>2742421.6930166809</v>
      </c>
      <c r="BA29" s="8">
        <v>52106012.167316936</v>
      </c>
      <c r="BB29" s="14">
        <v>30</v>
      </c>
      <c r="BC29" s="14">
        <v>10592</v>
      </c>
      <c r="BD29" s="14">
        <v>182</v>
      </c>
      <c r="BE29" s="12">
        <v>50393175.036068961</v>
      </c>
      <c r="BF29" s="8">
        <v>865894.8127421214</v>
      </c>
      <c r="BG29" s="17">
        <v>14761120.183739237</v>
      </c>
      <c r="BH29" s="15">
        <v>17339852.127729334</v>
      </c>
      <c r="BI29" s="16">
        <v>37508581.732604288</v>
      </c>
      <c r="BK29" s="8">
        <v>54848433.860333622</v>
      </c>
      <c r="BL29" s="8">
        <v>0</v>
      </c>
      <c r="BM29" s="9">
        <v>0</v>
      </c>
      <c r="BN29" s="10">
        <v>54848433.860333622</v>
      </c>
      <c r="BO29" s="11">
        <v>17339852.127729334</v>
      </c>
      <c r="BP29" s="12"/>
      <c r="BQ29" s="8">
        <v>2742421.6930166809</v>
      </c>
      <c r="BR29" s="8">
        <v>52106012.167316936</v>
      </c>
      <c r="BS29" s="14">
        <v>30</v>
      </c>
      <c r="BT29" s="14">
        <v>10410</v>
      </c>
      <c r="BU29" s="14">
        <v>275</v>
      </c>
      <c r="BV29" s="12">
        <v>34766160.039587602</v>
      </c>
      <c r="BW29" s="8">
        <v>918414.41026768403</v>
      </c>
      <c r="BX29" s="15">
        <v>18258266.537997019</v>
      </c>
      <c r="BY29" s="16">
        <v>36590167.322336599</v>
      </c>
      <c r="CA29" s="8">
        <v>54848433.860333622</v>
      </c>
      <c r="CB29" s="8">
        <v>0</v>
      </c>
      <c r="CC29" s="9">
        <v>0</v>
      </c>
      <c r="CD29" s="10">
        <v>54848433.860333622</v>
      </c>
      <c r="CE29" s="11">
        <v>18258266.537997019</v>
      </c>
      <c r="CF29" s="12"/>
      <c r="CG29" s="8">
        <v>2742421.6930166809</v>
      </c>
      <c r="CH29" s="8">
        <v>52106012.167316936</v>
      </c>
      <c r="CI29" s="14">
        <v>30</v>
      </c>
      <c r="CJ29" s="14">
        <v>10135</v>
      </c>
      <c r="CK29" s="14">
        <v>91</v>
      </c>
      <c r="CL29" s="12">
        <v>33847745.629319921</v>
      </c>
      <c r="CM29" s="8">
        <v>303141.138453611</v>
      </c>
      <c r="CN29" s="15">
        <v>18561407.676450629</v>
      </c>
      <c r="CO29" s="16">
        <v>36287026.183882996</v>
      </c>
      <c r="CQ29" s="8">
        <v>54848433.860333622</v>
      </c>
      <c r="CR29" s="8">
        <v>0</v>
      </c>
      <c r="CS29" s="9">
        <v>0</v>
      </c>
      <c r="CT29" s="10">
        <v>54848433.860333622</v>
      </c>
      <c r="CU29" s="11">
        <v>18561407.676450629</v>
      </c>
      <c r="CV29" s="12"/>
      <c r="CW29" s="8">
        <v>2742421.6930166809</v>
      </c>
      <c r="CX29" s="8">
        <v>52106012.167316936</v>
      </c>
      <c r="CY29" s="14">
        <v>30</v>
      </c>
      <c r="CZ29" s="14">
        <v>10135</v>
      </c>
      <c r="DA29" s="14">
        <v>365</v>
      </c>
      <c r="DB29" s="12">
        <v>33544604.490866307</v>
      </c>
      <c r="DC29" s="18">
        <v>1219257</v>
      </c>
      <c r="DD29" s="15">
        <v>19780664.676450629</v>
      </c>
      <c r="DE29" s="16">
        <v>35067769.183882996</v>
      </c>
      <c r="DG29" s="19">
        <v>200019</v>
      </c>
    </row>
    <row r="30" spans="1:111" s="1" customFormat="1" ht="15.75" x14ac:dyDescent="0.3">
      <c r="A30" s="1" t="s">
        <v>0</v>
      </c>
      <c r="C30" s="2">
        <v>43014</v>
      </c>
      <c r="D30" s="3">
        <v>4</v>
      </c>
      <c r="E30" s="4" t="s">
        <v>1</v>
      </c>
      <c r="F30" s="4" t="s">
        <v>2</v>
      </c>
      <c r="G30" s="20" t="s">
        <v>36</v>
      </c>
      <c r="H30" s="5" t="s">
        <v>4</v>
      </c>
      <c r="I30" s="5">
        <v>277.5</v>
      </c>
      <c r="J30" s="4"/>
      <c r="K30" s="5">
        <v>30</v>
      </c>
      <c r="L30" s="6">
        <v>2268954.1412463202</v>
      </c>
      <c r="M30" s="7"/>
      <c r="N30" s="8">
        <v>0</v>
      </c>
      <c r="O30" s="8">
        <v>2268954.1412463202</v>
      </c>
      <c r="P30" s="9">
        <v>0</v>
      </c>
      <c r="Q30" s="10">
        <v>2268954.1412463202</v>
      </c>
      <c r="R30" s="11">
        <v>0</v>
      </c>
      <c r="S30" s="12"/>
      <c r="T30" s="13">
        <v>113447.70706231601</v>
      </c>
      <c r="U30" s="8">
        <v>2155506.4341840041</v>
      </c>
      <c r="V30" s="14">
        <v>30</v>
      </c>
      <c r="W30" s="14">
        <v>10951</v>
      </c>
      <c r="X30" s="14">
        <v>177</v>
      </c>
      <c r="Y30" s="12">
        <v>2155506.4341840041</v>
      </c>
      <c r="Z30" s="8">
        <v>34839.25110497386</v>
      </c>
      <c r="AA30" s="15">
        <v>34839.25110497386</v>
      </c>
      <c r="AB30" s="16">
        <v>2234114.8901413465</v>
      </c>
      <c r="AD30" s="8">
        <v>2268954.1412463202</v>
      </c>
      <c r="AE30" s="8">
        <v>0</v>
      </c>
      <c r="AF30" s="9">
        <v>0</v>
      </c>
      <c r="AG30" s="10">
        <v>2268954.1412463202</v>
      </c>
      <c r="AH30" s="11">
        <v>34839.25110497386</v>
      </c>
      <c r="AI30" s="12"/>
      <c r="AJ30" s="13">
        <v>113447.70706231601</v>
      </c>
      <c r="AK30" s="8">
        <v>2155506.4341840041</v>
      </c>
      <c r="AL30" s="14">
        <v>30</v>
      </c>
      <c r="AM30" s="14">
        <v>10775</v>
      </c>
      <c r="AN30" s="14">
        <v>183</v>
      </c>
      <c r="AO30" s="12">
        <v>2120667.1830790304</v>
      </c>
      <c r="AP30" s="8">
        <v>36016.899721899077</v>
      </c>
      <c r="AQ30" s="15">
        <v>70856.150826872938</v>
      </c>
      <c r="AR30" s="16">
        <v>2198097.9904194474</v>
      </c>
      <c r="AT30" s="8">
        <v>2268954.1412463202</v>
      </c>
      <c r="AU30" s="8">
        <v>0</v>
      </c>
      <c r="AV30" s="9">
        <v>0</v>
      </c>
      <c r="AW30" s="10">
        <v>2268954.1412463202</v>
      </c>
      <c r="AX30" s="11">
        <v>70856.150826872938</v>
      </c>
      <c r="AY30" s="12"/>
      <c r="AZ30" s="13">
        <v>113447.70706231601</v>
      </c>
      <c r="BA30" s="8">
        <v>2155506.4341840041</v>
      </c>
      <c r="BB30" s="14">
        <v>30</v>
      </c>
      <c r="BC30" s="14">
        <v>10592</v>
      </c>
      <c r="BD30" s="14">
        <v>182</v>
      </c>
      <c r="BE30" s="12">
        <v>2084650.2833571311</v>
      </c>
      <c r="BF30" s="8">
        <v>35820.086062216564</v>
      </c>
      <c r="BG30" s="17">
        <v>610633.74855177791</v>
      </c>
      <c r="BH30" s="15">
        <v>717309.98544086737</v>
      </c>
      <c r="BI30" s="16">
        <v>1551644.1558054527</v>
      </c>
      <c r="BK30" s="8">
        <v>2268954.1412463202</v>
      </c>
      <c r="BL30" s="8">
        <v>0</v>
      </c>
      <c r="BM30" s="9">
        <v>0</v>
      </c>
      <c r="BN30" s="10">
        <v>2268954.1412463202</v>
      </c>
      <c r="BO30" s="11">
        <v>717309.98544086737</v>
      </c>
      <c r="BP30" s="12"/>
      <c r="BQ30" s="8">
        <v>113447.70706231601</v>
      </c>
      <c r="BR30" s="8">
        <v>2155506.4341840041</v>
      </c>
      <c r="BS30" s="14">
        <v>30</v>
      </c>
      <c r="BT30" s="14">
        <v>10410</v>
      </c>
      <c r="BU30" s="14">
        <v>275</v>
      </c>
      <c r="BV30" s="12">
        <v>1438196.4487431366</v>
      </c>
      <c r="BW30" s="8">
        <v>37992.701575827334</v>
      </c>
      <c r="BX30" s="15">
        <v>755302.68701669469</v>
      </c>
      <c r="BY30" s="16">
        <v>1513651.4542296254</v>
      </c>
      <c r="CA30" s="8">
        <v>2268954.1412463202</v>
      </c>
      <c r="CB30" s="8">
        <v>0</v>
      </c>
      <c r="CC30" s="9">
        <v>0</v>
      </c>
      <c r="CD30" s="10">
        <v>2268954.1412463202</v>
      </c>
      <c r="CE30" s="11">
        <v>755302.68701669469</v>
      </c>
      <c r="CF30" s="12"/>
      <c r="CG30" s="8">
        <v>113447.70706231601</v>
      </c>
      <c r="CH30" s="8">
        <v>2155506.4341840041</v>
      </c>
      <c r="CI30" s="14">
        <v>30</v>
      </c>
      <c r="CJ30" s="14">
        <v>10135</v>
      </c>
      <c r="CK30" s="14">
        <v>91</v>
      </c>
      <c r="CL30" s="12">
        <v>1400203.7471673093</v>
      </c>
      <c r="CM30" s="8">
        <v>12540.254900037744</v>
      </c>
      <c r="CN30" s="15">
        <v>767842.94191673247</v>
      </c>
      <c r="CO30" s="16">
        <v>1501111.1993295876</v>
      </c>
      <c r="CQ30" s="8">
        <v>2268954.1412463202</v>
      </c>
      <c r="CR30" s="8">
        <v>0</v>
      </c>
      <c r="CS30" s="9">
        <v>0</v>
      </c>
      <c r="CT30" s="10">
        <v>2268954.1412463202</v>
      </c>
      <c r="CU30" s="11">
        <v>767842.94191673247</v>
      </c>
      <c r="CV30" s="12"/>
      <c r="CW30" s="8">
        <v>113447.70706231601</v>
      </c>
      <c r="CX30" s="8">
        <v>2155506.4341840041</v>
      </c>
      <c r="CY30" s="14">
        <v>30</v>
      </c>
      <c r="CZ30" s="14">
        <v>10135</v>
      </c>
      <c r="DA30" s="14">
        <v>365</v>
      </c>
      <c r="DB30" s="12">
        <v>1387663.4922672715</v>
      </c>
      <c r="DC30" s="18">
        <v>50438</v>
      </c>
      <c r="DD30" s="15">
        <v>818280.94191673247</v>
      </c>
      <c r="DE30" s="16">
        <v>1450673.1993295876</v>
      </c>
      <c r="DG30" s="19">
        <v>200020</v>
      </c>
    </row>
    <row r="31" spans="1:111" s="1" customFormat="1" ht="15.75" x14ac:dyDescent="0.3">
      <c r="A31" s="1" t="s">
        <v>0</v>
      </c>
      <c r="C31" s="2">
        <v>43014</v>
      </c>
      <c r="D31" s="3">
        <v>5</v>
      </c>
      <c r="E31" s="4" t="s">
        <v>1</v>
      </c>
      <c r="F31" s="4" t="s">
        <v>2</v>
      </c>
      <c r="G31" s="20" t="s">
        <v>37</v>
      </c>
      <c r="H31" s="5" t="s">
        <v>4</v>
      </c>
      <c r="I31" s="5">
        <v>998.25</v>
      </c>
      <c r="J31" s="4"/>
      <c r="K31" s="5">
        <v>30</v>
      </c>
      <c r="L31" s="6">
        <v>21055543.292867526</v>
      </c>
      <c r="M31" s="7"/>
      <c r="N31" s="8">
        <v>0</v>
      </c>
      <c r="O31" s="8">
        <v>21055543.292867526</v>
      </c>
      <c r="P31" s="9">
        <v>0</v>
      </c>
      <c r="Q31" s="10">
        <v>21055543.292867526</v>
      </c>
      <c r="R31" s="11">
        <v>0</v>
      </c>
      <c r="S31" s="12"/>
      <c r="T31" s="13">
        <v>1052777.1646433764</v>
      </c>
      <c r="U31" s="8">
        <v>20002766.128224149</v>
      </c>
      <c r="V31" s="14">
        <v>30</v>
      </c>
      <c r="W31" s="14">
        <v>10951</v>
      </c>
      <c r="X31" s="14">
        <v>177</v>
      </c>
      <c r="Y31" s="12">
        <v>20002766.128224149</v>
      </c>
      <c r="Z31" s="8">
        <v>323302.85861525655</v>
      </c>
      <c r="AA31" s="15">
        <v>323302.85861525655</v>
      </c>
      <c r="AB31" s="16">
        <v>20732240.43425227</v>
      </c>
      <c r="AD31" s="8">
        <v>21055543.292867526</v>
      </c>
      <c r="AE31" s="8">
        <v>0</v>
      </c>
      <c r="AF31" s="9">
        <v>0</v>
      </c>
      <c r="AG31" s="10">
        <v>21055543.292867526</v>
      </c>
      <c r="AH31" s="11">
        <v>323302.85861525655</v>
      </c>
      <c r="AI31" s="12"/>
      <c r="AJ31" s="13">
        <v>1052777.1646433764</v>
      </c>
      <c r="AK31" s="8">
        <v>20002766.128224149</v>
      </c>
      <c r="AL31" s="14">
        <v>30</v>
      </c>
      <c r="AM31" s="14">
        <v>10775</v>
      </c>
      <c r="AN31" s="14">
        <v>183</v>
      </c>
      <c r="AO31" s="12">
        <v>19679463.269608893</v>
      </c>
      <c r="AP31" s="8">
        <v>334231.25553024851</v>
      </c>
      <c r="AQ31" s="15">
        <v>657534.11414550501</v>
      </c>
      <c r="AR31" s="16">
        <v>20398009.17872202</v>
      </c>
      <c r="AT31" s="8">
        <v>21055543.292867526</v>
      </c>
      <c r="AU31" s="8">
        <v>0</v>
      </c>
      <c r="AV31" s="9">
        <v>0</v>
      </c>
      <c r="AW31" s="10">
        <v>21055543.292867526</v>
      </c>
      <c r="AX31" s="11">
        <v>657534.11414550501</v>
      </c>
      <c r="AY31" s="12"/>
      <c r="AZ31" s="13">
        <v>1052777.1646433764</v>
      </c>
      <c r="BA31" s="8">
        <v>20002766.128224149</v>
      </c>
      <c r="BB31" s="14">
        <v>30</v>
      </c>
      <c r="BC31" s="14">
        <v>10592</v>
      </c>
      <c r="BD31" s="14">
        <v>182</v>
      </c>
      <c r="BE31" s="12">
        <v>19345232.014078643</v>
      </c>
      <c r="BF31" s="8">
        <v>332404.8552268045</v>
      </c>
      <c r="BG31" s="17">
        <v>5666586.6863468476</v>
      </c>
      <c r="BH31" s="15">
        <v>6656525.6557191573</v>
      </c>
      <c r="BI31" s="16">
        <v>14399017.637148369</v>
      </c>
      <c r="BK31" s="8">
        <v>21055543.292867526</v>
      </c>
      <c r="BL31" s="8">
        <v>0</v>
      </c>
      <c r="BM31" s="9">
        <v>0</v>
      </c>
      <c r="BN31" s="10">
        <v>21055543.292867526</v>
      </c>
      <c r="BO31" s="11">
        <v>6656525.6557191573</v>
      </c>
      <c r="BP31" s="12"/>
      <c r="BQ31" s="8">
        <v>1052777.1646433764</v>
      </c>
      <c r="BR31" s="8">
        <v>20002766.128224149</v>
      </c>
      <c r="BS31" s="14">
        <v>30</v>
      </c>
      <c r="BT31" s="14">
        <v>10410</v>
      </c>
      <c r="BU31" s="14">
        <v>275</v>
      </c>
      <c r="BV31" s="12">
        <v>13346240.472504992</v>
      </c>
      <c r="BW31" s="8">
        <v>352566.39096434898</v>
      </c>
      <c r="BX31" s="15">
        <v>7009092.0466835061</v>
      </c>
      <c r="BY31" s="16">
        <v>14046451.246184021</v>
      </c>
      <c r="CA31" s="8">
        <v>21055543.292867526</v>
      </c>
      <c r="CB31" s="8">
        <v>0</v>
      </c>
      <c r="CC31" s="9">
        <v>0</v>
      </c>
      <c r="CD31" s="10">
        <v>21055543.292867526</v>
      </c>
      <c r="CE31" s="11">
        <v>7009092.0466835061</v>
      </c>
      <c r="CF31" s="12"/>
      <c r="CG31" s="8">
        <v>1052777.1646433764</v>
      </c>
      <c r="CH31" s="8">
        <v>20002766.128224149</v>
      </c>
      <c r="CI31" s="14">
        <v>30</v>
      </c>
      <c r="CJ31" s="14">
        <v>10135</v>
      </c>
      <c r="CK31" s="14">
        <v>91</v>
      </c>
      <c r="CL31" s="12">
        <v>12993674.081540644</v>
      </c>
      <c r="CM31" s="8">
        <v>116371.6247725935</v>
      </c>
      <c r="CN31" s="15">
        <v>7125463.6714560995</v>
      </c>
      <c r="CO31" s="16">
        <v>13930079.621411428</v>
      </c>
      <c r="CQ31" s="8">
        <v>21055543.292867526</v>
      </c>
      <c r="CR31" s="8">
        <v>0</v>
      </c>
      <c r="CS31" s="9">
        <v>0</v>
      </c>
      <c r="CT31" s="10">
        <v>21055543.292867526</v>
      </c>
      <c r="CU31" s="11">
        <v>7125463.6714560995</v>
      </c>
      <c r="CV31" s="12"/>
      <c r="CW31" s="8">
        <v>1052777.1646433764</v>
      </c>
      <c r="CX31" s="8">
        <v>20002766.128224149</v>
      </c>
      <c r="CY31" s="14">
        <v>30</v>
      </c>
      <c r="CZ31" s="14">
        <v>10135</v>
      </c>
      <c r="DA31" s="14">
        <v>365</v>
      </c>
      <c r="DB31" s="12">
        <v>12877302.456768051</v>
      </c>
      <c r="DC31" s="18">
        <v>468056</v>
      </c>
      <c r="DD31" s="15">
        <v>7593519.6714560995</v>
      </c>
      <c r="DE31" s="16">
        <v>13462023.621411428</v>
      </c>
      <c r="DG31" s="19">
        <v>200021</v>
      </c>
    </row>
    <row r="32" spans="1:111" s="1" customFormat="1" ht="15.75" x14ac:dyDescent="0.3">
      <c r="A32" s="1" t="s">
        <v>0</v>
      </c>
      <c r="C32" s="2">
        <v>43014</v>
      </c>
      <c r="D32" s="3">
        <v>6</v>
      </c>
      <c r="E32" s="4" t="s">
        <v>1</v>
      </c>
      <c r="F32" s="4" t="s">
        <v>2</v>
      </c>
      <c r="G32" s="20" t="s">
        <v>38</v>
      </c>
      <c r="H32" s="5" t="s">
        <v>4</v>
      </c>
      <c r="I32" s="5">
        <v>285</v>
      </c>
      <c r="J32" s="4"/>
      <c r="K32" s="5">
        <v>30</v>
      </c>
      <c r="L32" s="6">
        <v>1724914.1246435759</v>
      </c>
      <c r="M32" s="7"/>
      <c r="N32" s="8">
        <v>0</v>
      </c>
      <c r="O32" s="8">
        <v>1724914.1246435759</v>
      </c>
      <c r="P32" s="9">
        <v>0</v>
      </c>
      <c r="Q32" s="10">
        <v>1724914.1246435759</v>
      </c>
      <c r="R32" s="11">
        <v>0</v>
      </c>
      <c r="S32" s="12"/>
      <c r="T32" s="13">
        <v>86245.706232178782</v>
      </c>
      <c r="U32" s="8">
        <v>1638668.4184113969</v>
      </c>
      <c r="V32" s="14">
        <v>30</v>
      </c>
      <c r="W32" s="14">
        <v>10951</v>
      </c>
      <c r="X32" s="14">
        <v>177</v>
      </c>
      <c r="Y32" s="12">
        <v>1638668.4184113969</v>
      </c>
      <c r="Z32" s="8">
        <v>26485.646065091521</v>
      </c>
      <c r="AA32" s="15">
        <v>26485.646065091521</v>
      </c>
      <c r="AB32" s="16">
        <v>1698428.4785784844</v>
      </c>
      <c r="AD32" s="8">
        <v>1724914.1246435759</v>
      </c>
      <c r="AE32" s="8">
        <v>0</v>
      </c>
      <c r="AF32" s="9">
        <v>0</v>
      </c>
      <c r="AG32" s="10">
        <v>1724914.1246435759</v>
      </c>
      <c r="AH32" s="11">
        <v>26485.646065091521</v>
      </c>
      <c r="AI32" s="12"/>
      <c r="AJ32" s="13">
        <v>86245.706232178782</v>
      </c>
      <c r="AK32" s="8">
        <v>1638668.4184113969</v>
      </c>
      <c r="AL32" s="14">
        <v>30</v>
      </c>
      <c r="AM32" s="14">
        <v>10775</v>
      </c>
      <c r="AN32" s="14">
        <v>183</v>
      </c>
      <c r="AO32" s="12">
        <v>1612182.7723463054</v>
      </c>
      <c r="AP32" s="8">
        <v>27380.923186948854</v>
      </c>
      <c r="AQ32" s="15">
        <v>53866.569252040375</v>
      </c>
      <c r="AR32" s="16">
        <v>1671047.5553915354</v>
      </c>
      <c r="AT32" s="8">
        <v>1724914.1246435759</v>
      </c>
      <c r="AU32" s="8">
        <v>0</v>
      </c>
      <c r="AV32" s="9">
        <v>0</v>
      </c>
      <c r="AW32" s="10">
        <v>1724914.1246435759</v>
      </c>
      <c r="AX32" s="11">
        <v>53866.569252040375</v>
      </c>
      <c r="AY32" s="12"/>
      <c r="AZ32" s="13">
        <v>86245.706232178782</v>
      </c>
      <c r="BA32" s="8">
        <v>1638668.4184113969</v>
      </c>
      <c r="BB32" s="14">
        <v>30</v>
      </c>
      <c r="BC32" s="14">
        <v>10592</v>
      </c>
      <c r="BD32" s="14">
        <v>182</v>
      </c>
      <c r="BE32" s="12">
        <v>1584801.8491593564</v>
      </c>
      <c r="BF32" s="8">
        <v>27231.300655872627</v>
      </c>
      <c r="BG32" s="17">
        <v>464218.62774293462</v>
      </c>
      <c r="BH32" s="15">
        <v>545316.49765084765</v>
      </c>
      <c r="BI32" s="16">
        <v>1179597.6269927281</v>
      </c>
      <c r="BK32" s="8">
        <v>1724914.1246435759</v>
      </c>
      <c r="BL32" s="8">
        <v>0</v>
      </c>
      <c r="BM32" s="9">
        <v>0</v>
      </c>
      <c r="BN32" s="10">
        <v>1724914.1246435759</v>
      </c>
      <c r="BO32" s="11">
        <v>545316.49765084765</v>
      </c>
      <c r="BP32" s="12"/>
      <c r="BQ32" s="8">
        <v>86245.706232178782</v>
      </c>
      <c r="BR32" s="8">
        <v>1638668.4184113969</v>
      </c>
      <c r="BS32" s="14">
        <v>30</v>
      </c>
      <c r="BT32" s="14">
        <v>10410</v>
      </c>
      <c r="BU32" s="14">
        <v>275</v>
      </c>
      <c r="BV32" s="12">
        <v>1093351.9207605491</v>
      </c>
      <c r="BW32" s="8">
        <v>28882.975812598561</v>
      </c>
      <c r="BX32" s="15">
        <v>574199.47346344625</v>
      </c>
      <c r="BY32" s="16">
        <v>1150714.6511801295</v>
      </c>
      <c r="CA32" s="8">
        <v>1724914.1246435759</v>
      </c>
      <c r="CB32" s="8">
        <v>0</v>
      </c>
      <c r="CC32" s="9">
        <v>0</v>
      </c>
      <c r="CD32" s="10">
        <v>1724914.1246435759</v>
      </c>
      <c r="CE32" s="11">
        <v>574199.47346344625</v>
      </c>
      <c r="CF32" s="12"/>
      <c r="CG32" s="8">
        <v>86245.706232178782</v>
      </c>
      <c r="CH32" s="8">
        <v>1638668.4184113969</v>
      </c>
      <c r="CI32" s="14">
        <v>30</v>
      </c>
      <c r="CJ32" s="14">
        <v>10135</v>
      </c>
      <c r="CK32" s="14">
        <v>91</v>
      </c>
      <c r="CL32" s="12">
        <v>1064468.9449479505</v>
      </c>
      <c r="CM32" s="8">
        <v>9533.4067844245765</v>
      </c>
      <c r="CN32" s="15">
        <v>583732.88024787081</v>
      </c>
      <c r="CO32" s="16">
        <v>1141181.2443957049</v>
      </c>
      <c r="CQ32" s="8">
        <v>1724914.1246435759</v>
      </c>
      <c r="CR32" s="8">
        <v>0</v>
      </c>
      <c r="CS32" s="9">
        <v>0</v>
      </c>
      <c r="CT32" s="10">
        <v>1724914.1246435759</v>
      </c>
      <c r="CU32" s="11">
        <v>583732.88024787081</v>
      </c>
      <c r="CV32" s="12"/>
      <c r="CW32" s="8">
        <v>86245.706232178782</v>
      </c>
      <c r="CX32" s="8">
        <v>1638668.4184113969</v>
      </c>
      <c r="CY32" s="14">
        <v>30</v>
      </c>
      <c r="CZ32" s="14">
        <v>10135</v>
      </c>
      <c r="DA32" s="14">
        <v>365</v>
      </c>
      <c r="DB32" s="12">
        <v>1054935.538163526</v>
      </c>
      <c r="DC32" s="18">
        <v>38344</v>
      </c>
      <c r="DD32" s="15">
        <v>622076.88024787081</v>
      </c>
      <c r="DE32" s="16">
        <v>1102837.2443957049</v>
      </c>
      <c r="DG32" s="19">
        <v>200022</v>
      </c>
    </row>
    <row r="33" spans="1:111" s="1" customFormat="1" ht="15.75" x14ac:dyDescent="0.3">
      <c r="A33" s="1" t="s">
        <v>0</v>
      </c>
      <c r="C33" s="2">
        <v>43014</v>
      </c>
      <c r="D33" s="3">
        <v>7</v>
      </c>
      <c r="E33" s="4" t="s">
        <v>1</v>
      </c>
      <c r="F33" s="4" t="s">
        <v>2</v>
      </c>
      <c r="G33" s="20" t="s">
        <v>39</v>
      </c>
      <c r="H33" s="5" t="s">
        <v>4</v>
      </c>
      <c r="I33" s="5">
        <v>1371.75</v>
      </c>
      <c r="J33" s="4"/>
      <c r="K33" s="5">
        <v>30</v>
      </c>
      <c r="L33" s="6">
        <v>3374024.1673027184</v>
      </c>
      <c r="M33" s="7"/>
      <c r="N33" s="8">
        <v>0</v>
      </c>
      <c r="O33" s="8">
        <v>3374024.1673027184</v>
      </c>
      <c r="P33" s="9">
        <v>0</v>
      </c>
      <c r="Q33" s="10">
        <v>3374024.1673027184</v>
      </c>
      <c r="R33" s="11">
        <v>0</v>
      </c>
      <c r="S33" s="12"/>
      <c r="T33" s="13">
        <v>168701.20836513594</v>
      </c>
      <c r="U33" s="8">
        <v>3205322.9589375821</v>
      </c>
      <c r="V33" s="14">
        <v>30</v>
      </c>
      <c r="W33" s="14">
        <v>10951</v>
      </c>
      <c r="X33" s="14">
        <v>177</v>
      </c>
      <c r="Y33" s="12">
        <v>3205322.9589375821</v>
      </c>
      <c r="Z33" s="8">
        <v>51807.338483421794</v>
      </c>
      <c r="AA33" s="15">
        <v>51807.338483421794</v>
      </c>
      <c r="AB33" s="16">
        <v>3322216.8288192968</v>
      </c>
      <c r="AD33" s="8">
        <v>3374024.1673027184</v>
      </c>
      <c r="AE33" s="8">
        <v>0</v>
      </c>
      <c r="AF33" s="9">
        <v>0</v>
      </c>
      <c r="AG33" s="10">
        <v>3374024.1673027184</v>
      </c>
      <c r="AH33" s="11">
        <v>51807.338483421794</v>
      </c>
      <c r="AI33" s="12"/>
      <c r="AJ33" s="13">
        <v>168701.20836513594</v>
      </c>
      <c r="AK33" s="8">
        <v>3205322.9589375821</v>
      </c>
      <c r="AL33" s="14">
        <v>30</v>
      </c>
      <c r="AM33" s="14">
        <v>10775</v>
      </c>
      <c r="AN33" s="14">
        <v>183</v>
      </c>
      <c r="AO33" s="12">
        <v>3153515.6204541605</v>
      </c>
      <c r="AP33" s="8">
        <v>53558.548356669264</v>
      </c>
      <c r="AQ33" s="15">
        <v>105365.88684009106</v>
      </c>
      <c r="AR33" s="16">
        <v>3268658.2804626273</v>
      </c>
      <c r="AT33" s="8">
        <v>3374024.1673027184</v>
      </c>
      <c r="AU33" s="8">
        <v>0</v>
      </c>
      <c r="AV33" s="9">
        <v>0</v>
      </c>
      <c r="AW33" s="10">
        <v>3374024.1673027184</v>
      </c>
      <c r="AX33" s="11">
        <v>105365.88684009106</v>
      </c>
      <c r="AY33" s="12"/>
      <c r="AZ33" s="13">
        <v>168701.20836513594</v>
      </c>
      <c r="BA33" s="8">
        <v>3205322.9589375821</v>
      </c>
      <c r="BB33" s="14">
        <v>30</v>
      </c>
      <c r="BC33" s="14">
        <v>10592</v>
      </c>
      <c r="BD33" s="14">
        <v>182</v>
      </c>
      <c r="BE33" s="12">
        <v>3099957.072097491</v>
      </c>
      <c r="BF33" s="8">
        <v>53265.878693518061</v>
      </c>
      <c r="BG33" s="17">
        <v>908036.43296759005</v>
      </c>
      <c r="BH33" s="15">
        <v>1066668.1985011993</v>
      </c>
      <c r="BI33" s="16">
        <v>2307355.9688015189</v>
      </c>
      <c r="BK33" s="8">
        <v>3374024.1673027184</v>
      </c>
      <c r="BL33" s="8">
        <v>0</v>
      </c>
      <c r="BM33" s="9">
        <v>0</v>
      </c>
      <c r="BN33" s="10">
        <v>3374024.1673027184</v>
      </c>
      <c r="BO33" s="11">
        <v>1066668.1985011993</v>
      </c>
      <c r="BP33" s="12"/>
      <c r="BQ33" s="8">
        <v>168701.20836513594</v>
      </c>
      <c r="BR33" s="8">
        <v>3205322.9589375821</v>
      </c>
      <c r="BS33" s="14">
        <v>30</v>
      </c>
      <c r="BT33" s="14">
        <v>10410</v>
      </c>
      <c r="BU33" s="14">
        <v>275</v>
      </c>
      <c r="BV33" s="12">
        <v>2138654.7604363831</v>
      </c>
      <c r="BW33" s="8">
        <v>56496.643527378037</v>
      </c>
      <c r="BX33" s="15">
        <v>1123164.8420285773</v>
      </c>
      <c r="BY33" s="16">
        <v>2250859.325274141</v>
      </c>
      <c r="CA33" s="8">
        <v>3374024.1673027184</v>
      </c>
      <c r="CB33" s="8">
        <v>0</v>
      </c>
      <c r="CC33" s="9">
        <v>0</v>
      </c>
      <c r="CD33" s="10">
        <v>3374024.1673027184</v>
      </c>
      <c r="CE33" s="11">
        <v>1123164.8420285773</v>
      </c>
      <c r="CF33" s="12"/>
      <c r="CG33" s="8">
        <v>168701.20836513594</v>
      </c>
      <c r="CH33" s="8">
        <v>3205322.9589375821</v>
      </c>
      <c r="CI33" s="14">
        <v>30</v>
      </c>
      <c r="CJ33" s="14">
        <v>10135</v>
      </c>
      <c r="CK33" s="14">
        <v>91</v>
      </c>
      <c r="CL33" s="12">
        <v>2082158.1169090047</v>
      </c>
      <c r="CM33" s="8">
        <v>18647.852915009764</v>
      </c>
      <c r="CN33" s="15">
        <v>1141812.6949435871</v>
      </c>
      <c r="CO33" s="16">
        <v>2232211.4723591311</v>
      </c>
      <c r="CQ33" s="8">
        <v>3374024.1673027184</v>
      </c>
      <c r="CR33" s="8">
        <v>0</v>
      </c>
      <c r="CS33" s="9">
        <v>0</v>
      </c>
      <c r="CT33" s="10">
        <v>3374024.1673027184</v>
      </c>
      <c r="CU33" s="11">
        <v>1141812.6949435871</v>
      </c>
      <c r="CV33" s="12"/>
      <c r="CW33" s="8">
        <v>168701.20836513594</v>
      </c>
      <c r="CX33" s="8">
        <v>3205322.9589375821</v>
      </c>
      <c r="CY33" s="14">
        <v>30</v>
      </c>
      <c r="CZ33" s="14">
        <v>10135</v>
      </c>
      <c r="DA33" s="14">
        <v>365</v>
      </c>
      <c r="DB33" s="12">
        <v>2063510.263993995</v>
      </c>
      <c r="DC33" s="18">
        <v>75003</v>
      </c>
      <c r="DD33" s="15">
        <v>1216815.6949435871</v>
      </c>
      <c r="DE33" s="16">
        <v>2157208.4723591311</v>
      </c>
      <c r="DG33" s="19">
        <v>200023</v>
      </c>
    </row>
    <row r="34" spans="1:111" s="1" customFormat="1" ht="15.75" x14ac:dyDescent="0.3">
      <c r="A34" s="1" t="s">
        <v>0</v>
      </c>
      <c r="C34" s="2">
        <v>43014</v>
      </c>
      <c r="D34" s="3">
        <v>8</v>
      </c>
      <c r="E34" s="4" t="s">
        <v>1</v>
      </c>
      <c r="F34" s="4" t="s">
        <v>2</v>
      </c>
      <c r="G34" s="20" t="s">
        <v>40</v>
      </c>
      <c r="H34" s="5" t="s">
        <v>4</v>
      </c>
      <c r="I34" s="5">
        <v>331.47749999999996</v>
      </c>
      <c r="J34" s="4"/>
      <c r="K34" s="5">
        <v>30</v>
      </c>
      <c r="L34" s="6">
        <v>6385776.1143894214</v>
      </c>
      <c r="M34" s="7"/>
      <c r="N34" s="8">
        <v>0</v>
      </c>
      <c r="O34" s="8">
        <v>6385776.1143894214</v>
      </c>
      <c r="P34" s="9">
        <v>0</v>
      </c>
      <c r="Q34" s="10">
        <v>6385776.1143894214</v>
      </c>
      <c r="R34" s="11">
        <v>0</v>
      </c>
      <c r="S34" s="12"/>
      <c r="T34" s="13">
        <v>319288.80571947107</v>
      </c>
      <c r="U34" s="8">
        <v>6066487.3086699499</v>
      </c>
      <c r="V34" s="14">
        <v>30</v>
      </c>
      <c r="W34" s="14">
        <v>10951</v>
      </c>
      <c r="X34" s="14">
        <v>177</v>
      </c>
      <c r="Y34" s="12">
        <v>6066487.3086699499</v>
      </c>
      <c r="Z34" s="8">
        <v>98052.073201952429</v>
      </c>
      <c r="AA34" s="15">
        <v>98052.073201952429</v>
      </c>
      <c r="AB34" s="16">
        <v>6287724.0411874689</v>
      </c>
      <c r="AD34" s="8">
        <v>6385776.1143894214</v>
      </c>
      <c r="AE34" s="8">
        <v>0</v>
      </c>
      <c r="AF34" s="9">
        <v>0</v>
      </c>
      <c r="AG34" s="10">
        <v>6385776.1143894214</v>
      </c>
      <c r="AH34" s="11">
        <v>98052.073201952429</v>
      </c>
      <c r="AI34" s="12"/>
      <c r="AJ34" s="13">
        <v>319288.80571947107</v>
      </c>
      <c r="AK34" s="8">
        <v>6066487.3086699499</v>
      </c>
      <c r="AL34" s="14">
        <v>30</v>
      </c>
      <c r="AM34" s="14">
        <v>10775</v>
      </c>
      <c r="AN34" s="14">
        <v>183</v>
      </c>
      <c r="AO34" s="12">
        <v>5968435.2354679974</v>
      </c>
      <c r="AP34" s="8">
        <v>101366.46385992051</v>
      </c>
      <c r="AQ34" s="15">
        <v>199418.53706187295</v>
      </c>
      <c r="AR34" s="16">
        <v>6186357.5773275485</v>
      </c>
      <c r="AT34" s="8">
        <v>6385776.1143894214</v>
      </c>
      <c r="AU34" s="8">
        <v>0</v>
      </c>
      <c r="AV34" s="9">
        <v>0</v>
      </c>
      <c r="AW34" s="10">
        <v>6385776.1143894214</v>
      </c>
      <c r="AX34" s="11">
        <v>199418.53706187295</v>
      </c>
      <c r="AY34" s="12"/>
      <c r="AZ34" s="13">
        <v>319288.80571947107</v>
      </c>
      <c r="BA34" s="8">
        <v>6066487.3086699499</v>
      </c>
      <c r="BB34" s="14">
        <v>30</v>
      </c>
      <c r="BC34" s="14">
        <v>10592</v>
      </c>
      <c r="BD34" s="14">
        <v>182</v>
      </c>
      <c r="BE34" s="12">
        <v>5867068.771608077</v>
      </c>
      <c r="BF34" s="8">
        <v>100812.54875686084</v>
      </c>
      <c r="BG34" s="17">
        <v>1718576.12071442</v>
      </c>
      <c r="BH34" s="15">
        <v>2018807.2065331538</v>
      </c>
      <c r="BI34" s="16">
        <v>4366968.9078562679</v>
      </c>
      <c r="BK34" s="8">
        <v>6385776.1143894214</v>
      </c>
      <c r="BL34" s="8">
        <v>0</v>
      </c>
      <c r="BM34" s="9">
        <v>0</v>
      </c>
      <c r="BN34" s="10">
        <v>6385776.1143894214</v>
      </c>
      <c r="BO34" s="11">
        <v>2018807.2065331538</v>
      </c>
      <c r="BP34" s="12"/>
      <c r="BQ34" s="8">
        <v>319288.80571947107</v>
      </c>
      <c r="BR34" s="8">
        <v>6066487.3086699499</v>
      </c>
      <c r="BS34" s="14">
        <v>30</v>
      </c>
      <c r="BT34" s="14">
        <v>10410</v>
      </c>
      <c r="BU34" s="14">
        <v>275</v>
      </c>
      <c r="BV34" s="12">
        <v>4047680.1021367963</v>
      </c>
      <c r="BW34" s="8">
        <v>106927.18809679338</v>
      </c>
      <c r="BX34" s="15">
        <v>2125734.3946299474</v>
      </c>
      <c r="BY34" s="16">
        <v>4260041.7197594736</v>
      </c>
      <c r="CA34" s="8">
        <v>6385776.1143894214</v>
      </c>
      <c r="CB34" s="8">
        <v>0</v>
      </c>
      <c r="CC34" s="9">
        <v>0</v>
      </c>
      <c r="CD34" s="10">
        <v>6385776.1143894214</v>
      </c>
      <c r="CE34" s="11">
        <v>2125734.3946299474</v>
      </c>
      <c r="CF34" s="12"/>
      <c r="CG34" s="8">
        <v>319288.80571947107</v>
      </c>
      <c r="CH34" s="8">
        <v>6066487.3086699499</v>
      </c>
      <c r="CI34" s="14">
        <v>30</v>
      </c>
      <c r="CJ34" s="14">
        <v>10135</v>
      </c>
      <c r="CK34" s="14">
        <v>91</v>
      </c>
      <c r="CL34" s="12">
        <v>3940752.9140400025</v>
      </c>
      <c r="CM34" s="8">
        <v>35293.467925724115</v>
      </c>
      <c r="CN34" s="15">
        <v>2161027.8625556715</v>
      </c>
      <c r="CO34" s="16">
        <v>4224748.2518337499</v>
      </c>
      <c r="CQ34" s="8">
        <v>6385776.1143894214</v>
      </c>
      <c r="CR34" s="8">
        <v>0</v>
      </c>
      <c r="CS34" s="9">
        <v>0</v>
      </c>
      <c r="CT34" s="10">
        <v>6385776.1143894214</v>
      </c>
      <c r="CU34" s="11">
        <v>2161027.8625556715</v>
      </c>
      <c r="CV34" s="12"/>
      <c r="CW34" s="8">
        <v>319288.80571947107</v>
      </c>
      <c r="CX34" s="8">
        <v>6066487.3086699499</v>
      </c>
      <c r="CY34" s="14">
        <v>30</v>
      </c>
      <c r="CZ34" s="14">
        <v>10135</v>
      </c>
      <c r="DA34" s="14">
        <v>365</v>
      </c>
      <c r="DB34" s="12">
        <v>3905459.4461142784</v>
      </c>
      <c r="DC34" s="18">
        <v>141953</v>
      </c>
      <c r="DD34" s="15">
        <v>2302980.8625556715</v>
      </c>
      <c r="DE34" s="16">
        <v>4082795.2518337499</v>
      </c>
      <c r="DG34" s="19">
        <v>200024</v>
      </c>
    </row>
    <row r="35" spans="1:111" s="1" customFormat="1" ht="15.75" x14ac:dyDescent="0.3">
      <c r="A35" s="1" t="s">
        <v>0</v>
      </c>
      <c r="C35" s="2">
        <v>43014</v>
      </c>
      <c r="D35" s="3">
        <v>9</v>
      </c>
      <c r="E35" s="4" t="s">
        <v>1</v>
      </c>
      <c r="F35" s="4" t="s">
        <v>2</v>
      </c>
      <c r="G35" s="20" t="s">
        <v>41</v>
      </c>
      <c r="H35" s="5" t="s">
        <v>4</v>
      </c>
      <c r="I35" s="5">
        <v>400</v>
      </c>
      <c r="J35" s="4"/>
      <c r="K35" s="5">
        <v>30</v>
      </c>
      <c r="L35" s="6">
        <v>6731170.2753516752</v>
      </c>
      <c r="M35" s="7"/>
      <c r="N35" s="8">
        <v>0</v>
      </c>
      <c r="O35" s="8">
        <v>6731170.2753516752</v>
      </c>
      <c r="P35" s="9">
        <v>0</v>
      </c>
      <c r="Q35" s="10">
        <v>6731170.2753516752</v>
      </c>
      <c r="R35" s="11">
        <v>0</v>
      </c>
      <c r="S35" s="12"/>
      <c r="T35" s="13">
        <v>336558.51376758376</v>
      </c>
      <c r="U35" s="8">
        <v>6394611.761584091</v>
      </c>
      <c r="V35" s="14">
        <v>30</v>
      </c>
      <c r="W35" s="14">
        <v>10951</v>
      </c>
      <c r="X35" s="14">
        <v>177</v>
      </c>
      <c r="Y35" s="12">
        <v>6394611.761584091</v>
      </c>
      <c r="Z35" s="8">
        <v>103355.51838191801</v>
      </c>
      <c r="AA35" s="15">
        <v>103355.51838191801</v>
      </c>
      <c r="AB35" s="16">
        <v>6627814.7569697574</v>
      </c>
      <c r="AD35" s="8">
        <v>6731170.2753516752</v>
      </c>
      <c r="AE35" s="8">
        <v>0</v>
      </c>
      <c r="AF35" s="9">
        <v>0</v>
      </c>
      <c r="AG35" s="10">
        <v>6731170.2753516752</v>
      </c>
      <c r="AH35" s="11">
        <v>103355.51838191801</v>
      </c>
      <c r="AI35" s="12"/>
      <c r="AJ35" s="13">
        <v>336558.51376758376</v>
      </c>
      <c r="AK35" s="8">
        <v>6394611.761584091</v>
      </c>
      <c r="AL35" s="14">
        <v>30</v>
      </c>
      <c r="AM35" s="14">
        <v>10775</v>
      </c>
      <c r="AN35" s="14">
        <v>183</v>
      </c>
      <c r="AO35" s="12">
        <v>6291256.2432021732</v>
      </c>
      <c r="AP35" s="8">
        <v>106849.17795879328</v>
      </c>
      <c r="AQ35" s="15">
        <v>210204.69634071129</v>
      </c>
      <c r="AR35" s="16">
        <v>6520965.5790109644</v>
      </c>
      <c r="AT35" s="8">
        <v>6731170.2753516752</v>
      </c>
      <c r="AU35" s="8">
        <v>0</v>
      </c>
      <c r="AV35" s="9">
        <v>0</v>
      </c>
      <c r="AW35" s="10">
        <v>6731170.2753516752</v>
      </c>
      <c r="AX35" s="11">
        <v>210204.69634071129</v>
      </c>
      <c r="AY35" s="12"/>
      <c r="AZ35" s="13">
        <v>336558.51376758376</v>
      </c>
      <c r="BA35" s="8">
        <v>6394611.761584091</v>
      </c>
      <c r="BB35" s="14">
        <v>30</v>
      </c>
      <c r="BC35" s="14">
        <v>10592</v>
      </c>
      <c r="BD35" s="14">
        <v>182</v>
      </c>
      <c r="BE35" s="12">
        <v>6184407.0652433801</v>
      </c>
      <c r="BF35" s="8">
        <v>106265.30266940099</v>
      </c>
      <c r="BG35" s="17">
        <v>1811530.5473386738</v>
      </c>
      <c r="BH35" s="15">
        <v>2128000.546348786</v>
      </c>
      <c r="BI35" s="16">
        <v>4603169.7290028892</v>
      </c>
      <c r="BK35" s="8">
        <v>6731170.2753516752</v>
      </c>
      <c r="BL35" s="8">
        <v>0</v>
      </c>
      <c r="BM35" s="9">
        <v>0</v>
      </c>
      <c r="BN35" s="10">
        <v>6731170.2753516752</v>
      </c>
      <c r="BO35" s="11">
        <v>2128000.546348786</v>
      </c>
      <c r="BP35" s="12"/>
      <c r="BQ35" s="8">
        <v>336558.51376758376</v>
      </c>
      <c r="BR35" s="8">
        <v>6394611.761584091</v>
      </c>
      <c r="BS35" s="14">
        <v>30</v>
      </c>
      <c r="BT35" s="14">
        <v>10410</v>
      </c>
      <c r="BU35" s="14">
        <v>275</v>
      </c>
      <c r="BV35" s="12">
        <v>4266611.215235305</v>
      </c>
      <c r="BW35" s="8">
        <v>112710.67091159549</v>
      </c>
      <c r="BX35" s="15">
        <v>2240711.2172603817</v>
      </c>
      <c r="BY35" s="16">
        <v>4490459.058091294</v>
      </c>
      <c r="CA35" s="8">
        <v>6731170.2753516752</v>
      </c>
      <c r="CB35" s="8">
        <v>0</v>
      </c>
      <c r="CC35" s="9">
        <v>0</v>
      </c>
      <c r="CD35" s="10">
        <v>6731170.2753516752</v>
      </c>
      <c r="CE35" s="11">
        <v>2240711.2172603817</v>
      </c>
      <c r="CF35" s="12"/>
      <c r="CG35" s="8">
        <v>336558.51376758376</v>
      </c>
      <c r="CH35" s="8">
        <v>6394611.761584091</v>
      </c>
      <c r="CI35" s="14">
        <v>30</v>
      </c>
      <c r="CJ35" s="14">
        <v>10135</v>
      </c>
      <c r="CK35" s="14">
        <v>91</v>
      </c>
      <c r="CL35" s="12">
        <v>4153900.5443237093</v>
      </c>
      <c r="CM35" s="8">
        <v>37202.422690703257</v>
      </c>
      <c r="CN35" s="15">
        <v>2277913.6399510847</v>
      </c>
      <c r="CO35" s="16">
        <v>4453256.6354005905</v>
      </c>
      <c r="CQ35" s="8">
        <v>6731170.2753516752</v>
      </c>
      <c r="CR35" s="8">
        <v>0</v>
      </c>
      <c r="CS35" s="9">
        <v>0</v>
      </c>
      <c r="CT35" s="10">
        <v>6731170.2753516752</v>
      </c>
      <c r="CU35" s="11">
        <v>2277913.6399510847</v>
      </c>
      <c r="CV35" s="12"/>
      <c r="CW35" s="8">
        <v>336558.51376758376</v>
      </c>
      <c r="CX35" s="8">
        <v>6394611.761584091</v>
      </c>
      <c r="CY35" s="14">
        <v>30</v>
      </c>
      <c r="CZ35" s="14">
        <v>10135</v>
      </c>
      <c r="DA35" s="14">
        <v>365</v>
      </c>
      <c r="DB35" s="12">
        <v>4116698.1216330063</v>
      </c>
      <c r="DC35" s="18">
        <v>149631</v>
      </c>
      <c r="DD35" s="15">
        <v>2427544.6399510847</v>
      </c>
      <c r="DE35" s="16">
        <v>4303625.6354005905</v>
      </c>
      <c r="DG35" s="19">
        <v>200025</v>
      </c>
    </row>
    <row r="36" spans="1:111" s="1" customFormat="1" ht="15.75" x14ac:dyDescent="0.3">
      <c r="A36" s="1" t="s">
        <v>0</v>
      </c>
      <c r="C36" s="2">
        <v>43014</v>
      </c>
      <c r="D36" s="3">
        <v>10</v>
      </c>
      <c r="E36" s="4" t="s">
        <v>1</v>
      </c>
      <c r="F36" s="4" t="s">
        <v>2</v>
      </c>
      <c r="G36" s="20" t="s">
        <v>42</v>
      </c>
      <c r="H36" s="5" t="s">
        <v>4</v>
      </c>
      <c r="I36" s="5">
        <v>354.75</v>
      </c>
      <c r="J36" s="4"/>
      <c r="K36" s="5">
        <v>30</v>
      </c>
      <c r="L36" s="6">
        <v>10556422.935281664</v>
      </c>
      <c r="M36" s="7"/>
      <c r="N36" s="8">
        <v>0</v>
      </c>
      <c r="O36" s="8">
        <v>10556422.935281664</v>
      </c>
      <c r="P36" s="9">
        <v>0</v>
      </c>
      <c r="Q36" s="10">
        <v>10556422.935281664</v>
      </c>
      <c r="R36" s="11">
        <v>0</v>
      </c>
      <c r="S36" s="12"/>
      <c r="T36" s="13">
        <v>527821.14676408318</v>
      </c>
      <c r="U36" s="8">
        <v>10028601.788517581</v>
      </c>
      <c r="V36" s="14">
        <v>30</v>
      </c>
      <c r="W36" s="14">
        <v>10951</v>
      </c>
      <c r="X36" s="14">
        <v>177</v>
      </c>
      <c r="Y36" s="12">
        <v>10028601.788517581</v>
      </c>
      <c r="Z36" s="8">
        <v>162091.36303238169</v>
      </c>
      <c r="AA36" s="15">
        <v>162091.36303238169</v>
      </c>
      <c r="AB36" s="16">
        <v>10394331.572249282</v>
      </c>
      <c r="AD36" s="8">
        <v>10556422.935281664</v>
      </c>
      <c r="AE36" s="8">
        <v>0</v>
      </c>
      <c r="AF36" s="9">
        <v>0</v>
      </c>
      <c r="AG36" s="10">
        <v>10556422.935281664</v>
      </c>
      <c r="AH36" s="11">
        <v>162091.36303238169</v>
      </c>
      <c r="AI36" s="12"/>
      <c r="AJ36" s="13">
        <v>527821.14676408318</v>
      </c>
      <c r="AK36" s="8">
        <v>10028601.788517581</v>
      </c>
      <c r="AL36" s="14">
        <v>30</v>
      </c>
      <c r="AM36" s="14">
        <v>10775</v>
      </c>
      <c r="AN36" s="14">
        <v>183</v>
      </c>
      <c r="AO36" s="12">
        <v>9866510.4254851993</v>
      </c>
      <c r="AP36" s="8">
        <v>167570.43228434259</v>
      </c>
      <c r="AQ36" s="15">
        <v>329661.79531672428</v>
      </c>
      <c r="AR36" s="16">
        <v>10226761.13996494</v>
      </c>
      <c r="AT36" s="8">
        <v>10556422.935281664</v>
      </c>
      <c r="AU36" s="8">
        <v>0</v>
      </c>
      <c r="AV36" s="9">
        <v>0</v>
      </c>
      <c r="AW36" s="10">
        <v>10556422.935281664</v>
      </c>
      <c r="AX36" s="11">
        <v>329661.79531672428</v>
      </c>
      <c r="AY36" s="12"/>
      <c r="AZ36" s="13">
        <v>527821.14676408318</v>
      </c>
      <c r="BA36" s="8">
        <v>10028601.788517581</v>
      </c>
      <c r="BB36" s="14">
        <v>30</v>
      </c>
      <c r="BC36" s="14">
        <v>10592</v>
      </c>
      <c r="BD36" s="14">
        <v>182</v>
      </c>
      <c r="BE36" s="12">
        <v>9698939.9932008572</v>
      </c>
      <c r="BF36" s="8">
        <v>166654.74686202381</v>
      </c>
      <c r="BG36" s="17">
        <v>2841004.1397875957</v>
      </c>
      <c r="BH36" s="15">
        <v>3337320.6819663439</v>
      </c>
      <c r="BI36" s="16">
        <v>7219102.2533153202</v>
      </c>
      <c r="BK36" s="8">
        <v>10556422.935281664</v>
      </c>
      <c r="BL36" s="8">
        <v>0</v>
      </c>
      <c r="BM36" s="9">
        <v>0</v>
      </c>
      <c r="BN36" s="10">
        <v>10556422.935281664</v>
      </c>
      <c r="BO36" s="11">
        <v>3337320.6819663439</v>
      </c>
      <c r="BP36" s="12"/>
      <c r="BQ36" s="8">
        <v>527821.14676408318</v>
      </c>
      <c r="BR36" s="8">
        <v>10028601.788517581</v>
      </c>
      <c r="BS36" s="14">
        <v>30</v>
      </c>
      <c r="BT36" s="14">
        <v>10410</v>
      </c>
      <c r="BU36" s="14">
        <v>275</v>
      </c>
      <c r="BV36" s="12">
        <v>6691281.1065512374</v>
      </c>
      <c r="BW36" s="8">
        <v>176762.94950063305</v>
      </c>
      <c r="BX36" s="15">
        <v>3514083.6314669768</v>
      </c>
      <c r="BY36" s="16">
        <v>7042339.3038146868</v>
      </c>
      <c r="CA36" s="8">
        <v>10556422.935281664</v>
      </c>
      <c r="CB36" s="8">
        <v>0</v>
      </c>
      <c r="CC36" s="9">
        <v>0</v>
      </c>
      <c r="CD36" s="10">
        <v>10556422.935281664</v>
      </c>
      <c r="CE36" s="11">
        <v>3514083.6314669768</v>
      </c>
      <c r="CF36" s="12"/>
      <c r="CG36" s="8">
        <v>527821.14676408318</v>
      </c>
      <c r="CH36" s="8">
        <v>10028601.788517581</v>
      </c>
      <c r="CI36" s="14">
        <v>30</v>
      </c>
      <c r="CJ36" s="14">
        <v>10135</v>
      </c>
      <c r="CK36" s="14">
        <v>91</v>
      </c>
      <c r="CL36" s="12">
        <v>6514518.157050604</v>
      </c>
      <c r="CM36" s="8">
        <v>58344.164844301878</v>
      </c>
      <c r="CN36" s="15">
        <v>3572427.7963112788</v>
      </c>
      <c r="CO36" s="16">
        <v>6983995.1389703853</v>
      </c>
      <c r="CQ36" s="8">
        <v>10556422.935281664</v>
      </c>
      <c r="CR36" s="8">
        <v>0</v>
      </c>
      <c r="CS36" s="9">
        <v>0</v>
      </c>
      <c r="CT36" s="10">
        <v>10556422.935281664</v>
      </c>
      <c r="CU36" s="11">
        <v>3572427.7963112788</v>
      </c>
      <c r="CV36" s="12"/>
      <c r="CW36" s="8">
        <v>527821.14676408318</v>
      </c>
      <c r="CX36" s="8">
        <v>10028601.788517581</v>
      </c>
      <c r="CY36" s="14">
        <v>30</v>
      </c>
      <c r="CZ36" s="14">
        <v>10135</v>
      </c>
      <c r="DA36" s="14">
        <v>365</v>
      </c>
      <c r="DB36" s="12">
        <v>6456173.9922063025</v>
      </c>
      <c r="DC36" s="18">
        <v>234665</v>
      </c>
      <c r="DD36" s="15">
        <v>3807092.7963112788</v>
      </c>
      <c r="DE36" s="16">
        <v>6749330.1389703853</v>
      </c>
      <c r="DG36" s="19">
        <v>200026</v>
      </c>
    </row>
    <row r="37" spans="1:111" s="1" customFormat="1" ht="15.75" x14ac:dyDescent="0.3">
      <c r="A37" s="1" t="s">
        <v>0</v>
      </c>
      <c r="C37" s="2">
        <v>43014</v>
      </c>
      <c r="D37" s="3">
        <v>11</v>
      </c>
      <c r="E37" s="4" t="s">
        <v>1</v>
      </c>
      <c r="F37" s="4" t="s">
        <v>2</v>
      </c>
      <c r="G37" s="20" t="s">
        <v>43</v>
      </c>
      <c r="H37" s="5" t="s">
        <v>4</v>
      </c>
      <c r="I37" s="5">
        <v>100</v>
      </c>
      <c r="J37" s="4"/>
      <c r="K37" s="5">
        <v>30</v>
      </c>
      <c r="L37" s="6">
        <v>1801168.2769340849</v>
      </c>
      <c r="M37" s="7"/>
      <c r="N37" s="8">
        <v>0</v>
      </c>
      <c r="O37" s="8">
        <v>1801168.2769340849</v>
      </c>
      <c r="P37" s="9">
        <v>0</v>
      </c>
      <c r="Q37" s="10">
        <v>1801168.2769340849</v>
      </c>
      <c r="R37" s="11">
        <v>0</v>
      </c>
      <c r="S37" s="12"/>
      <c r="T37" s="13">
        <v>90058.41384670425</v>
      </c>
      <c r="U37" s="8">
        <v>1711109.8630873805</v>
      </c>
      <c r="V37" s="14">
        <v>30</v>
      </c>
      <c r="W37" s="14">
        <v>10951</v>
      </c>
      <c r="X37" s="14">
        <v>177</v>
      </c>
      <c r="Y37" s="12">
        <v>1711109.8630873805</v>
      </c>
      <c r="Z37" s="8">
        <v>27656.510434340824</v>
      </c>
      <c r="AA37" s="15">
        <v>27656.510434340824</v>
      </c>
      <c r="AB37" s="16">
        <v>1773511.766499744</v>
      </c>
      <c r="AD37" s="8">
        <v>1801168.2769340849</v>
      </c>
      <c r="AE37" s="8">
        <v>0</v>
      </c>
      <c r="AF37" s="9">
        <v>0</v>
      </c>
      <c r="AG37" s="10">
        <v>1801168.2769340849</v>
      </c>
      <c r="AH37" s="11">
        <v>27656.510434340824</v>
      </c>
      <c r="AI37" s="12"/>
      <c r="AJ37" s="13">
        <v>90058.41384670425</v>
      </c>
      <c r="AK37" s="8">
        <v>1711109.8630873805</v>
      </c>
      <c r="AL37" s="14">
        <v>30</v>
      </c>
      <c r="AM37" s="14">
        <v>10775</v>
      </c>
      <c r="AN37" s="14">
        <v>183</v>
      </c>
      <c r="AO37" s="12">
        <v>1683453.3526530396</v>
      </c>
      <c r="AP37" s="8">
        <v>28591.365525337005</v>
      </c>
      <c r="AQ37" s="15">
        <v>56247.875959677825</v>
      </c>
      <c r="AR37" s="16">
        <v>1744920.4009744071</v>
      </c>
      <c r="AT37" s="8">
        <v>1801168.2769340849</v>
      </c>
      <c r="AU37" s="8">
        <v>0</v>
      </c>
      <c r="AV37" s="9">
        <v>0</v>
      </c>
      <c r="AW37" s="10">
        <v>1801168.2769340849</v>
      </c>
      <c r="AX37" s="11">
        <v>56247.875959677825</v>
      </c>
      <c r="AY37" s="12"/>
      <c r="AZ37" s="13">
        <v>90058.41384670425</v>
      </c>
      <c r="BA37" s="8">
        <v>1711109.8630873805</v>
      </c>
      <c r="BB37" s="14">
        <v>30</v>
      </c>
      <c r="BC37" s="14">
        <v>10592</v>
      </c>
      <c r="BD37" s="14">
        <v>182</v>
      </c>
      <c r="BE37" s="12">
        <v>1654861.9871277027</v>
      </c>
      <c r="BF37" s="8">
        <v>28435.128555253199</v>
      </c>
      <c r="BG37" s="17">
        <v>484740.57572299161</v>
      </c>
      <c r="BH37" s="15">
        <v>569423.58023792261</v>
      </c>
      <c r="BI37" s="16">
        <v>1231744.6966961622</v>
      </c>
      <c r="BK37" s="8">
        <v>1801168.2769340849</v>
      </c>
      <c r="BL37" s="8">
        <v>0</v>
      </c>
      <c r="BM37" s="9">
        <v>0</v>
      </c>
      <c r="BN37" s="10">
        <v>1801168.2769340849</v>
      </c>
      <c r="BO37" s="11">
        <v>569423.58023792261</v>
      </c>
      <c r="BP37" s="12"/>
      <c r="BQ37" s="8">
        <v>90058.41384670425</v>
      </c>
      <c r="BR37" s="8">
        <v>1711109.8630873805</v>
      </c>
      <c r="BS37" s="14">
        <v>30</v>
      </c>
      <c r="BT37" s="14">
        <v>10410</v>
      </c>
      <c r="BU37" s="14">
        <v>275</v>
      </c>
      <c r="BV37" s="12">
        <v>1141686.282849458</v>
      </c>
      <c r="BW37" s="8">
        <v>30159.820152123055</v>
      </c>
      <c r="BX37" s="15">
        <v>599583.40039004572</v>
      </c>
      <c r="BY37" s="16">
        <v>1201584.8765440392</v>
      </c>
      <c r="CA37" s="8">
        <v>1801168.2769340849</v>
      </c>
      <c r="CB37" s="8">
        <v>0</v>
      </c>
      <c r="CC37" s="9">
        <v>0</v>
      </c>
      <c r="CD37" s="10">
        <v>1801168.2769340849</v>
      </c>
      <c r="CE37" s="11">
        <v>599583.40039004572</v>
      </c>
      <c r="CF37" s="12"/>
      <c r="CG37" s="8">
        <v>90058.41384670425</v>
      </c>
      <c r="CH37" s="8">
        <v>1711109.8630873805</v>
      </c>
      <c r="CI37" s="14">
        <v>30</v>
      </c>
      <c r="CJ37" s="14">
        <v>10135</v>
      </c>
      <c r="CK37" s="14">
        <v>91</v>
      </c>
      <c r="CL37" s="12">
        <v>1111526.4626973348</v>
      </c>
      <c r="CM37" s="8">
        <v>9954.8549263354689</v>
      </c>
      <c r="CN37" s="15">
        <v>609538.25531638123</v>
      </c>
      <c r="CO37" s="16">
        <v>1191630.0216177036</v>
      </c>
      <c r="CQ37" s="8">
        <v>1801168.2769340849</v>
      </c>
      <c r="CR37" s="8">
        <v>0</v>
      </c>
      <c r="CS37" s="9">
        <v>0</v>
      </c>
      <c r="CT37" s="10">
        <v>1801168.2769340849</v>
      </c>
      <c r="CU37" s="11">
        <v>609538.25531638123</v>
      </c>
      <c r="CV37" s="12"/>
      <c r="CW37" s="8">
        <v>90058.41384670425</v>
      </c>
      <c r="CX37" s="8">
        <v>1711109.8630873805</v>
      </c>
      <c r="CY37" s="14">
        <v>30</v>
      </c>
      <c r="CZ37" s="14">
        <v>10135</v>
      </c>
      <c r="DA37" s="14">
        <v>365</v>
      </c>
      <c r="DB37" s="12">
        <v>1101571.6077709994</v>
      </c>
      <c r="DC37" s="18">
        <v>40039</v>
      </c>
      <c r="DD37" s="15">
        <v>649577.25531638123</v>
      </c>
      <c r="DE37" s="16">
        <v>1151591.0216177036</v>
      </c>
      <c r="DG37" s="19">
        <v>200027</v>
      </c>
    </row>
    <row r="38" spans="1:111" s="1" customFormat="1" ht="15.75" x14ac:dyDescent="0.3">
      <c r="A38" s="1" t="s">
        <v>0</v>
      </c>
      <c r="C38" s="2">
        <v>43014</v>
      </c>
      <c r="D38" s="3">
        <v>12</v>
      </c>
      <c r="E38" s="4" t="s">
        <v>1</v>
      </c>
      <c r="F38" s="4" t="s">
        <v>2</v>
      </c>
      <c r="G38" s="20" t="s">
        <v>44</v>
      </c>
      <c r="H38" s="5" t="s">
        <v>4</v>
      </c>
      <c r="I38" s="5">
        <v>476</v>
      </c>
      <c r="J38" s="4" t="s">
        <v>6</v>
      </c>
      <c r="K38" s="5">
        <v>30</v>
      </c>
      <c r="L38" s="6">
        <v>28629106.654862761</v>
      </c>
      <c r="M38" s="7"/>
      <c r="N38" s="8">
        <v>0</v>
      </c>
      <c r="O38" s="8">
        <v>28629106.654862761</v>
      </c>
      <c r="P38" s="9">
        <v>0</v>
      </c>
      <c r="Q38" s="10">
        <v>28629106.654862761</v>
      </c>
      <c r="R38" s="11">
        <v>0</v>
      </c>
      <c r="S38" s="12"/>
      <c r="T38" s="13">
        <v>1431455.3327431381</v>
      </c>
      <c r="U38" s="8">
        <v>27197651.322119623</v>
      </c>
      <c r="V38" s="14">
        <v>30</v>
      </c>
      <c r="W38" s="14">
        <v>10951</v>
      </c>
      <c r="X38" s="14">
        <v>177</v>
      </c>
      <c r="Y38" s="12">
        <v>27197651.322119623</v>
      </c>
      <c r="Z38" s="8">
        <v>439593.12245595589</v>
      </c>
      <c r="AA38" s="15">
        <v>439593.12245595589</v>
      </c>
      <c r="AB38" s="16">
        <v>28189513.532406807</v>
      </c>
      <c r="AD38" s="8">
        <v>28629106.654862761</v>
      </c>
      <c r="AE38" s="8">
        <v>0</v>
      </c>
      <c r="AF38" s="9">
        <v>0</v>
      </c>
      <c r="AG38" s="10">
        <v>28629106.654862761</v>
      </c>
      <c r="AH38" s="11">
        <v>439593.12245595589</v>
      </c>
      <c r="AI38" s="12"/>
      <c r="AJ38" s="13">
        <v>1431455.3327431381</v>
      </c>
      <c r="AK38" s="8">
        <v>27197651.322119623</v>
      </c>
      <c r="AL38" s="14">
        <v>30</v>
      </c>
      <c r="AM38" s="14">
        <v>10775</v>
      </c>
      <c r="AN38" s="14">
        <v>183</v>
      </c>
      <c r="AO38" s="12">
        <v>26758058.199663669</v>
      </c>
      <c r="AP38" s="8">
        <v>454452.40376226924</v>
      </c>
      <c r="AQ38" s="15">
        <v>894045.52621822513</v>
      </c>
      <c r="AR38" s="16">
        <v>27735061.128644537</v>
      </c>
      <c r="AT38" s="8">
        <v>28629106.654862761</v>
      </c>
      <c r="AU38" s="8">
        <v>0</v>
      </c>
      <c r="AV38" s="9">
        <v>0</v>
      </c>
      <c r="AW38" s="10">
        <v>28629106.654862761</v>
      </c>
      <c r="AX38" s="11">
        <v>894045.52621822513</v>
      </c>
      <c r="AY38" s="12"/>
      <c r="AZ38" s="13">
        <v>1431455.3327431381</v>
      </c>
      <c r="BA38" s="8">
        <v>27197651.322119623</v>
      </c>
      <c r="BB38" s="14">
        <v>30</v>
      </c>
      <c r="BC38" s="14">
        <v>10592</v>
      </c>
      <c r="BD38" s="14">
        <v>182</v>
      </c>
      <c r="BE38" s="12">
        <v>26303605.795901399</v>
      </c>
      <c r="BF38" s="8">
        <v>451969.05729362299</v>
      </c>
      <c r="BG38" s="17">
        <v>7704826.8171452861</v>
      </c>
      <c r="BH38" s="15">
        <v>9050841.4006571341</v>
      </c>
      <c r="BI38" s="16">
        <v>19578265.254205629</v>
      </c>
      <c r="BK38" s="8">
        <v>28629106.654862761</v>
      </c>
      <c r="BL38" s="8">
        <v>0</v>
      </c>
      <c r="BM38" s="9">
        <v>0</v>
      </c>
      <c r="BN38" s="10">
        <v>28629106.654862761</v>
      </c>
      <c r="BO38" s="11">
        <v>9050841.4006571341</v>
      </c>
      <c r="BP38" s="12"/>
      <c r="BQ38" s="8">
        <v>1431455.3327431381</v>
      </c>
      <c r="BR38" s="8">
        <v>27197651.322119623</v>
      </c>
      <c r="BS38" s="14">
        <v>30</v>
      </c>
      <c r="BT38" s="14">
        <v>10410</v>
      </c>
      <c r="BU38" s="14">
        <v>275</v>
      </c>
      <c r="BV38" s="12">
        <v>18146809.921462491</v>
      </c>
      <c r="BW38" s="8">
        <v>479382.58678215038</v>
      </c>
      <c r="BX38" s="15">
        <v>9530223.9874392841</v>
      </c>
      <c r="BY38" s="16">
        <v>19098882.667423479</v>
      </c>
      <c r="CA38" s="8">
        <v>28629106.654862761</v>
      </c>
      <c r="CB38" s="8">
        <v>0</v>
      </c>
      <c r="CC38" s="9">
        <v>0</v>
      </c>
      <c r="CD38" s="10">
        <v>28629106.654862761</v>
      </c>
      <c r="CE38" s="11">
        <v>9530223.9874392841</v>
      </c>
      <c r="CF38" s="12"/>
      <c r="CG38" s="8">
        <v>1431455.3327431381</v>
      </c>
      <c r="CH38" s="8">
        <v>27197651.322119623</v>
      </c>
      <c r="CI38" s="14">
        <v>30</v>
      </c>
      <c r="CJ38" s="14">
        <v>10135</v>
      </c>
      <c r="CK38" s="14">
        <v>91</v>
      </c>
      <c r="CL38" s="12">
        <v>17667427.334680341</v>
      </c>
      <c r="CM38" s="8">
        <v>158229.85951366159</v>
      </c>
      <c r="CN38" s="15">
        <v>9688453.846952945</v>
      </c>
      <c r="CO38" s="16">
        <v>18940652.807909817</v>
      </c>
      <c r="CQ38" s="8">
        <v>28629106.654862761</v>
      </c>
      <c r="CR38" s="8">
        <v>0</v>
      </c>
      <c r="CS38" s="9">
        <v>0</v>
      </c>
      <c r="CT38" s="10">
        <v>28629106.654862761</v>
      </c>
      <c r="CU38" s="11">
        <v>9688453.846952945</v>
      </c>
      <c r="CV38" s="12"/>
      <c r="CW38" s="8">
        <v>1431455.3327431381</v>
      </c>
      <c r="CX38" s="8">
        <v>27197651.322119623</v>
      </c>
      <c r="CY38" s="14">
        <v>30</v>
      </c>
      <c r="CZ38" s="14">
        <v>10135</v>
      </c>
      <c r="DA38" s="14">
        <v>365</v>
      </c>
      <c r="DB38" s="12">
        <v>17509197.475166678</v>
      </c>
      <c r="DC38" s="18">
        <v>636413</v>
      </c>
      <c r="DD38" s="15">
        <v>10324866.846952945</v>
      </c>
      <c r="DE38" s="16">
        <v>18304239.807909817</v>
      </c>
      <c r="DG38" s="19">
        <v>200028</v>
      </c>
    </row>
    <row r="39" spans="1:111" s="1" customFormat="1" ht="15.75" x14ac:dyDescent="0.3">
      <c r="A39" s="1" t="s">
        <v>0</v>
      </c>
      <c r="C39" s="2">
        <v>43014</v>
      </c>
      <c r="D39" s="3">
        <v>13</v>
      </c>
      <c r="E39" s="4" t="s">
        <v>1</v>
      </c>
      <c r="F39" s="4" t="s">
        <v>2</v>
      </c>
      <c r="G39" s="20" t="s">
        <v>45</v>
      </c>
      <c r="H39" s="5" t="s">
        <v>4</v>
      </c>
      <c r="I39" s="5">
        <v>65.649999999999991</v>
      </c>
      <c r="J39" s="4"/>
      <c r="K39" s="5">
        <v>30</v>
      </c>
      <c r="L39" s="6">
        <v>1389816.1779819587</v>
      </c>
      <c r="M39" s="7"/>
      <c r="N39" s="8">
        <v>0</v>
      </c>
      <c r="O39" s="8">
        <v>1389816.1779819587</v>
      </c>
      <c r="P39" s="9">
        <v>0</v>
      </c>
      <c r="Q39" s="10">
        <v>1389816.1779819587</v>
      </c>
      <c r="R39" s="11">
        <v>0</v>
      </c>
      <c r="S39" s="12"/>
      <c r="T39" s="13">
        <v>69490.80889909793</v>
      </c>
      <c r="U39" s="8">
        <v>1320325.3690828606</v>
      </c>
      <c r="V39" s="14">
        <v>30</v>
      </c>
      <c r="W39" s="14">
        <v>10951</v>
      </c>
      <c r="X39" s="14">
        <v>177</v>
      </c>
      <c r="Y39" s="12">
        <v>1320325.3690828606</v>
      </c>
      <c r="Z39" s="8">
        <v>21340.296806471222</v>
      </c>
      <c r="AA39" s="15">
        <v>21340.296806471222</v>
      </c>
      <c r="AB39" s="16">
        <v>1368475.8811754875</v>
      </c>
      <c r="AD39" s="8">
        <v>1389816.1779819587</v>
      </c>
      <c r="AE39" s="8">
        <v>0</v>
      </c>
      <c r="AF39" s="9">
        <v>0</v>
      </c>
      <c r="AG39" s="10">
        <v>1389816.1779819587</v>
      </c>
      <c r="AH39" s="11">
        <v>21340.296806471222</v>
      </c>
      <c r="AI39" s="12"/>
      <c r="AJ39" s="13">
        <v>69490.80889909793</v>
      </c>
      <c r="AK39" s="8">
        <v>1320325.3690828606</v>
      </c>
      <c r="AL39" s="14">
        <v>30</v>
      </c>
      <c r="AM39" s="14">
        <v>10775</v>
      </c>
      <c r="AN39" s="14">
        <v>183</v>
      </c>
      <c r="AO39" s="12">
        <v>1298985.0722763895</v>
      </c>
      <c r="AP39" s="8">
        <v>22061.649023348426</v>
      </c>
      <c r="AQ39" s="15">
        <v>43401.945829819648</v>
      </c>
      <c r="AR39" s="16">
        <v>1346414.2321521391</v>
      </c>
      <c r="AT39" s="8">
        <v>1389816.1779819587</v>
      </c>
      <c r="AU39" s="8">
        <v>0</v>
      </c>
      <c r="AV39" s="9">
        <v>0</v>
      </c>
      <c r="AW39" s="10">
        <v>1389816.1779819587</v>
      </c>
      <c r="AX39" s="11">
        <v>43401.945829819648</v>
      </c>
      <c r="AY39" s="12"/>
      <c r="AZ39" s="13">
        <v>69490.80889909793</v>
      </c>
      <c r="BA39" s="8">
        <v>1320325.3690828606</v>
      </c>
      <c r="BB39" s="14">
        <v>30</v>
      </c>
      <c r="BC39" s="14">
        <v>10592</v>
      </c>
      <c r="BD39" s="14">
        <v>182</v>
      </c>
      <c r="BE39" s="12">
        <v>1276923.423253041</v>
      </c>
      <c r="BF39" s="8">
        <v>21941.093564204442</v>
      </c>
      <c r="BG39" s="17">
        <v>374035.17644162738</v>
      </c>
      <c r="BH39" s="15">
        <v>439378.2158356515</v>
      </c>
      <c r="BI39" s="16">
        <v>950437.96214630723</v>
      </c>
      <c r="BK39" s="8">
        <v>1389816.1779819587</v>
      </c>
      <c r="BL39" s="8">
        <v>0</v>
      </c>
      <c r="BM39" s="9">
        <v>0</v>
      </c>
      <c r="BN39" s="10">
        <v>1389816.1779819587</v>
      </c>
      <c r="BO39" s="11">
        <v>439378.2158356515</v>
      </c>
      <c r="BP39" s="12"/>
      <c r="BQ39" s="8">
        <v>69490.80889909793</v>
      </c>
      <c r="BR39" s="8">
        <v>1320325.3690828606</v>
      </c>
      <c r="BS39" s="14">
        <v>30</v>
      </c>
      <c r="BT39" s="14">
        <v>10410</v>
      </c>
      <c r="BU39" s="14">
        <v>275</v>
      </c>
      <c r="BV39" s="12">
        <v>880947.15324720915</v>
      </c>
      <c r="BW39" s="8">
        <v>23271.89886099736</v>
      </c>
      <c r="BX39" s="15">
        <v>462650.11469664884</v>
      </c>
      <c r="BY39" s="16">
        <v>927166.06328530982</v>
      </c>
      <c r="CA39" s="8">
        <v>1389816.1779819587</v>
      </c>
      <c r="CB39" s="8">
        <v>0</v>
      </c>
      <c r="CC39" s="9">
        <v>0</v>
      </c>
      <c r="CD39" s="10">
        <v>1389816.1779819587</v>
      </c>
      <c r="CE39" s="11">
        <v>462650.11469664884</v>
      </c>
      <c r="CF39" s="12"/>
      <c r="CG39" s="8">
        <v>69490.80889909793</v>
      </c>
      <c r="CH39" s="8">
        <v>1320325.3690828606</v>
      </c>
      <c r="CI39" s="14">
        <v>30</v>
      </c>
      <c r="CJ39" s="14">
        <v>10135</v>
      </c>
      <c r="CK39" s="14">
        <v>91</v>
      </c>
      <c r="CL39" s="12">
        <v>857675.25438621175</v>
      </c>
      <c r="CM39" s="8">
        <v>7681.3580403685692</v>
      </c>
      <c r="CN39" s="15">
        <v>470331.47273701744</v>
      </c>
      <c r="CO39" s="16">
        <v>919484.70524494129</v>
      </c>
      <c r="CQ39" s="8">
        <v>1389816.1779819587</v>
      </c>
      <c r="CR39" s="8">
        <v>0</v>
      </c>
      <c r="CS39" s="9">
        <v>0</v>
      </c>
      <c r="CT39" s="10">
        <v>1389816.1779819587</v>
      </c>
      <c r="CU39" s="11">
        <v>470331.47273701744</v>
      </c>
      <c r="CV39" s="12"/>
      <c r="CW39" s="8">
        <v>69490.80889909793</v>
      </c>
      <c r="CX39" s="8">
        <v>1320325.3690828606</v>
      </c>
      <c r="CY39" s="14">
        <v>30</v>
      </c>
      <c r="CZ39" s="14">
        <v>10135</v>
      </c>
      <c r="DA39" s="14">
        <v>365</v>
      </c>
      <c r="DB39" s="12">
        <v>849993.89634584321</v>
      </c>
      <c r="DC39" s="18">
        <v>30895</v>
      </c>
      <c r="DD39" s="15">
        <v>501226.47273701744</v>
      </c>
      <c r="DE39" s="16">
        <v>888589.70524494129</v>
      </c>
      <c r="DG39" s="19">
        <v>200029</v>
      </c>
    </row>
    <row r="40" spans="1:111" s="1" customFormat="1" ht="15.75" x14ac:dyDescent="0.3">
      <c r="A40" s="1" t="s">
        <v>0</v>
      </c>
      <c r="C40" s="2">
        <v>43014</v>
      </c>
      <c r="D40" s="3">
        <v>14</v>
      </c>
      <c r="E40" s="4" t="s">
        <v>1</v>
      </c>
      <c r="F40" s="4" t="s">
        <v>2</v>
      </c>
      <c r="G40" s="20" t="s">
        <v>46</v>
      </c>
      <c r="H40" s="5" t="s">
        <v>4</v>
      </c>
      <c r="I40" s="5">
        <v>65.649999999999991</v>
      </c>
      <c r="J40" s="4"/>
      <c r="K40" s="5">
        <v>30</v>
      </c>
      <c r="L40" s="6">
        <v>1847596.187163492</v>
      </c>
      <c r="M40" s="7"/>
      <c r="N40" s="8">
        <v>0</v>
      </c>
      <c r="O40" s="8">
        <v>1847596.187163492</v>
      </c>
      <c r="P40" s="9">
        <v>0</v>
      </c>
      <c r="Q40" s="10">
        <v>1847596.187163492</v>
      </c>
      <c r="R40" s="11">
        <v>0</v>
      </c>
      <c r="S40" s="12"/>
      <c r="T40" s="13">
        <v>92379.809358174592</v>
      </c>
      <c r="U40" s="8">
        <v>1755216.3778053173</v>
      </c>
      <c r="V40" s="14">
        <v>30</v>
      </c>
      <c r="W40" s="14">
        <v>10951</v>
      </c>
      <c r="X40" s="14">
        <v>177</v>
      </c>
      <c r="Y40" s="12">
        <v>1755216.3778053173</v>
      </c>
      <c r="Z40" s="8">
        <v>28369.399951743326</v>
      </c>
      <c r="AA40" s="15">
        <v>28369.399951743326</v>
      </c>
      <c r="AB40" s="16">
        <v>1819226.7872117485</v>
      </c>
      <c r="AD40" s="8">
        <v>1847596.187163492</v>
      </c>
      <c r="AE40" s="8">
        <v>0</v>
      </c>
      <c r="AF40" s="9">
        <v>0</v>
      </c>
      <c r="AG40" s="10">
        <v>1847596.187163492</v>
      </c>
      <c r="AH40" s="11">
        <v>28369.399951743326</v>
      </c>
      <c r="AI40" s="12"/>
      <c r="AJ40" s="13">
        <v>92379.809358174592</v>
      </c>
      <c r="AK40" s="8">
        <v>1755216.3778053173</v>
      </c>
      <c r="AL40" s="14">
        <v>30</v>
      </c>
      <c r="AM40" s="14">
        <v>10775</v>
      </c>
      <c r="AN40" s="14">
        <v>183</v>
      </c>
      <c r="AO40" s="12">
        <v>1726846.9778535739</v>
      </c>
      <c r="AP40" s="8">
        <v>29328.352384891321</v>
      </c>
      <c r="AQ40" s="15">
        <v>57697.752336634643</v>
      </c>
      <c r="AR40" s="16">
        <v>1789898.4348268574</v>
      </c>
      <c r="AT40" s="8">
        <v>1847596.187163492</v>
      </c>
      <c r="AU40" s="8">
        <v>0</v>
      </c>
      <c r="AV40" s="9">
        <v>0</v>
      </c>
      <c r="AW40" s="10">
        <v>1847596.187163492</v>
      </c>
      <c r="AX40" s="11">
        <v>57697.752336634643</v>
      </c>
      <c r="AY40" s="12"/>
      <c r="AZ40" s="13">
        <v>92379.809358174592</v>
      </c>
      <c r="BA40" s="8">
        <v>1755216.3778053173</v>
      </c>
      <c r="BB40" s="14">
        <v>30</v>
      </c>
      <c r="BC40" s="14">
        <v>10592</v>
      </c>
      <c r="BD40" s="14">
        <v>182</v>
      </c>
      <c r="BE40" s="12">
        <v>1697518.6254686827</v>
      </c>
      <c r="BF40" s="8">
        <v>29168.088164208861</v>
      </c>
      <c r="BG40" s="17">
        <v>497235.51704658987</v>
      </c>
      <c r="BH40" s="15">
        <v>584101.35754743335</v>
      </c>
      <c r="BI40" s="16">
        <v>1263494.8296160586</v>
      </c>
      <c r="BK40" s="8">
        <v>1847596.187163492</v>
      </c>
      <c r="BL40" s="8">
        <v>0</v>
      </c>
      <c r="BM40" s="9">
        <v>0</v>
      </c>
      <c r="BN40" s="10">
        <v>1847596.187163492</v>
      </c>
      <c r="BO40" s="11">
        <v>584101.35754743335</v>
      </c>
      <c r="BP40" s="12"/>
      <c r="BQ40" s="8">
        <v>92379.809358174592</v>
      </c>
      <c r="BR40" s="8">
        <v>1755216.3778053173</v>
      </c>
      <c r="BS40" s="14">
        <v>30</v>
      </c>
      <c r="BT40" s="14">
        <v>10410</v>
      </c>
      <c r="BU40" s="14">
        <v>275</v>
      </c>
      <c r="BV40" s="12">
        <v>1171115.0202578839</v>
      </c>
      <c r="BW40" s="8">
        <v>30937.23636608243</v>
      </c>
      <c r="BX40" s="15">
        <v>615038.5939135158</v>
      </c>
      <c r="BY40" s="16">
        <v>1232557.5932499762</v>
      </c>
      <c r="CA40" s="8">
        <v>1847596.187163492</v>
      </c>
      <c r="CB40" s="8">
        <v>0</v>
      </c>
      <c r="CC40" s="9">
        <v>0</v>
      </c>
      <c r="CD40" s="10">
        <v>1847596.187163492</v>
      </c>
      <c r="CE40" s="11">
        <v>615038.5939135158</v>
      </c>
      <c r="CF40" s="12"/>
      <c r="CG40" s="8">
        <v>92379.809358174592</v>
      </c>
      <c r="CH40" s="8">
        <v>1755216.3778053173</v>
      </c>
      <c r="CI40" s="14">
        <v>30</v>
      </c>
      <c r="CJ40" s="14">
        <v>10135</v>
      </c>
      <c r="CK40" s="14">
        <v>91</v>
      </c>
      <c r="CL40" s="12">
        <v>1140177.7838918015</v>
      </c>
      <c r="CM40" s="8">
        <v>10211.456775693707</v>
      </c>
      <c r="CN40" s="15">
        <v>625250.05068920949</v>
      </c>
      <c r="CO40" s="16">
        <v>1222346.1364742825</v>
      </c>
      <c r="CQ40" s="8">
        <v>1847596.187163492</v>
      </c>
      <c r="CR40" s="8">
        <v>0</v>
      </c>
      <c r="CS40" s="9">
        <v>0</v>
      </c>
      <c r="CT40" s="10">
        <v>1847596.187163492</v>
      </c>
      <c r="CU40" s="11">
        <v>625250.05068920949</v>
      </c>
      <c r="CV40" s="12"/>
      <c r="CW40" s="8">
        <v>92379.809358174592</v>
      </c>
      <c r="CX40" s="8">
        <v>1755216.3778053173</v>
      </c>
      <c r="CY40" s="14">
        <v>30</v>
      </c>
      <c r="CZ40" s="14">
        <v>10135</v>
      </c>
      <c r="DA40" s="14">
        <v>365</v>
      </c>
      <c r="DB40" s="12">
        <v>1129966.3271161078</v>
      </c>
      <c r="DC40" s="18">
        <v>41071</v>
      </c>
      <c r="DD40" s="15">
        <v>666321.05068920949</v>
      </c>
      <c r="DE40" s="16">
        <v>1181275.1364742825</v>
      </c>
      <c r="DG40" s="19">
        <v>200030</v>
      </c>
    </row>
    <row r="41" spans="1:111" s="1" customFormat="1" ht="15.75" x14ac:dyDescent="0.3">
      <c r="A41" s="1" t="s">
        <v>0</v>
      </c>
      <c r="C41" s="2">
        <v>43014</v>
      </c>
      <c r="D41" s="3">
        <v>15</v>
      </c>
      <c r="E41" s="4" t="s">
        <v>1</v>
      </c>
      <c r="F41" s="4" t="s">
        <v>2</v>
      </c>
      <c r="G41" s="20" t="s">
        <v>47</v>
      </c>
      <c r="H41" s="5" t="s">
        <v>4</v>
      </c>
      <c r="I41" s="5">
        <v>86.699999999999989</v>
      </c>
      <c r="J41" s="4"/>
      <c r="K41" s="5">
        <v>30</v>
      </c>
      <c r="L41" s="6">
        <v>3245140.7783884243</v>
      </c>
      <c r="M41" s="7"/>
      <c r="N41" s="8">
        <v>0</v>
      </c>
      <c r="O41" s="8">
        <v>3245140.7783884243</v>
      </c>
      <c r="P41" s="9">
        <v>0</v>
      </c>
      <c r="Q41" s="10">
        <v>3245140.7783884243</v>
      </c>
      <c r="R41" s="11">
        <v>0</v>
      </c>
      <c r="S41" s="12"/>
      <c r="T41" s="13">
        <v>162257.0389194212</v>
      </c>
      <c r="U41" s="8">
        <v>3082883.7394690029</v>
      </c>
      <c r="V41" s="14">
        <v>30</v>
      </c>
      <c r="W41" s="14">
        <v>10951</v>
      </c>
      <c r="X41" s="14">
        <v>177</v>
      </c>
      <c r="Y41" s="12">
        <v>3082883.7394690029</v>
      </c>
      <c r="Z41" s="8">
        <v>49828.364705142318</v>
      </c>
      <c r="AA41" s="15">
        <v>49828.364705142318</v>
      </c>
      <c r="AB41" s="16">
        <v>3195312.4136832822</v>
      </c>
      <c r="AD41" s="8">
        <v>3245140.7783884243</v>
      </c>
      <c r="AE41" s="8">
        <v>0</v>
      </c>
      <c r="AF41" s="9">
        <v>0</v>
      </c>
      <c r="AG41" s="10">
        <v>3245140.7783884243</v>
      </c>
      <c r="AH41" s="11">
        <v>49828.364705142318</v>
      </c>
      <c r="AI41" s="12"/>
      <c r="AJ41" s="13">
        <v>162257.0389194212</v>
      </c>
      <c r="AK41" s="8">
        <v>3082883.7394690029</v>
      </c>
      <c r="AL41" s="14">
        <v>30</v>
      </c>
      <c r="AM41" s="14">
        <v>10775</v>
      </c>
      <c r="AN41" s="14">
        <v>183</v>
      </c>
      <c r="AO41" s="12">
        <v>3033055.3747638608</v>
      </c>
      <c r="AP41" s="8">
        <v>51512.680610838659</v>
      </c>
      <c r="AQ41" s="15">
        <v>101341.04531598097</v>
      </c>
      <c r="AR41" s="16">
        <v>3143799.7330724434</v>
      </c>
      <c r="AT41" s="8">
        <v>3245140.7783884243</v>
      </c>
      <c r="AU41" s="8">
        <v>0</v>
      </c>
      <c r="AV41" s="9">
        <v>0</v>
      </c>
      <c r="AW41" s="10">
        <v>3245140.7783884243</v>
      </c>
      <c r="AX41" s="11">
        <v>101341.04531598097</v>
      </c>
      <c r="AY41" s="12"/>
      <c r="AZ41" s="13">
        <v>162257.0389194212</v>
      </c>
      <c r="BA41" s="8">
        <v>3082883.7394690029</v>
      </c>
      <c r="BB41" s="14">
        <v>30</v>
      </c>
      <c r="BC41" s="14">
        <v>10592</v>
      </c>
      <c r="BD41" s="14">
        <v>182</v>
      </c>
      <c r="BE41" s="12">
        <v>2981542.694153022</v>
      </c>
      <c r="BF41" s="8">
        <v>51231.190552855929</v>
      </c>
      <c r="BG41" s="17">
        <v>873350.60769323597</v>
      </c>
      <c r="BH41" s="15">
        <v>1025922.8435620728</v>
      </c>
      <c r="BI41" s="16">
        <v>2219217.9348263517</v>
      </c>
      <c r="BK41" s="8">
        <v>3245140.7783884243</v>
      </c>
      <c r="BL41" s="8">
        <v>0</v>
      </c>
      <c r="BM41" s="9">
        <v>0</v>
      </c>
      <c r="BN41" s="10">
        <v>3245140.7783884243</v>
      </c>
      <c r="BO41" s="11">
        <v>1025922.8435620728</v>
      </c>
      <c r="BP41" s="12"/>
      <c r="BQ41" s="8">
        <v>162257.0389194212</v>
      </c>
      <c r="BR41" s="8">
        <v>3082883.7394690029</v>
      </c>
      <c r="BS41" s="14">
        <v>30</v>
      </c>
      <c r="BT41" s="14">
        <v>10410</v>
      </c>
      <c r="BU41" s="14">
        <v>275</v>
      </c>
      <c r="BV41" s="12">
        <v>2056960.8959069301</v>
      </c>
      <c r="BW41" s="8">
        <v>54338.544320307949</v>
      </c>
      <c r="BX41" s="15">
        <v>1080261.3878823807</v>
      </c>
      <c r="BY41" s="16">
        <v>2164879.3905060436</v>
      </c>
      <c r="CA41" s="8">
        <v>3245140.7783884243</v>
      </c>
      <c r="CB41" s="8">
        <v>0</v>
      </c>
      <c r="CC41" s="9">
        <v>0</v>
      </c>
      <c r="CD41" s="10">
        <v>3245140.7783884243</v>
      </c>
      <c r="CE41" s="11">
        <v>1080261.3878823807</v>
      </c>
      <c r="CF41" s="12"/>
      <c r="CG41" s="8">
        <v>162257.0389194212</v>
      </c>
      <c r="CH41" s="8">
        <v>3082883.7394690029</v>
      </c>
      <c r="CI41" s="14">
        <v>30</v>
      </c>
      <c r="CJ41" s="14">
        <v>10135</v>
      </c>
      <c r="CK41" s="14">
        <v>91</v>
      </c>
      <c r="CL41" s="12">
        <v>2002622.3515866222</v>
      </c>
      <c r="CM41" s="8">
        <v>17935.528888717123</v>
      </c>
      <c r="CN41" s="15">
        <v>1098196.9167710978</v>
      </c>
      <c r="CO41" s="16">
        <v>2146943.8616173267</v>
      </c>
      <c r="CQ41" s="8">
        <v>3245140.7783884243</v>
      </c>
      <c r="CR41" s="8">
        <v>0</v>
      </c>
      <c r="CS41" s="9">
        <v>0</v>
      </c>
      <c r="CT41" s="10">
        <v>3245140.7783884243</v>
      </c>
      <c r="CU41" s="11">
        <v>1098196.9167710978</v>
      </c>
      <c r="CV41" s="12"/>
      <c r="CW41" s="8">
        <v>162257.0389194212</v>
      </c>
      <c r="CX41" s="8">
        <v>3082883.7394690029</v>
      </c>
      <c r="CY41" s="14">
        <v>30</v>
      </c>
      <c r="CZ41" s="14">
        <v>10135</v>
      </c>
      <c r="DA41" s="14">
        <v>365</v>
      </c>
      <c r="DB41" s="12">
        <v>1984686.8226979051</v>
      </c>
      <c r="DC41" s="18">
        <v>72138</v>
      </c>
      <c r="DD41" s="15">
        <v>1170334.9167710978</v>
      </c>
      <c r="DE41" s="16">
        <v>2074805.8616173265</v>
      </c>
      <c r="DG41" s="19">
        <v>200031</v>
      </c>
    </row>
    <row r="42" spans="1:111" s="1" customFormat="1" ht="15.75" x14ac:dyDescent="0.3">
      <c r="A42" s="1" t="s">
        <v>0</v>
      </c>
      <c r="C42" s="2">
        <v>43014</v>
      </c>
      <c r="D42" s="21" t="s">
        <v>48</v>
      </c>
      <c r="E42" s="22" t="s">
        <v>1</v>
      </c>
      <c r="F42" s="22" t="s">
        <v>2</v>
      </c>
      <c r="G42" s="22" t="s">
        <v>49</v>
      </c>
      <c r="H42" s="23"/>
      <c r="I42" s="23"/>
      <c r="J42" s="22"/>
      <c r="K42" s="23"/>
      <c r="L42" s="24">
        <v>0</v>
      </c>
      <c r="M42" s="25"/>
      <c r="N42" s="8">
        <v>0</v>
      </c>
      <c r="O42" s="8">
        <v>0</v>
      </c>
      <c r="P42" s="9">
        <v>0</v>
      </c>
      <c r="Q42" s="10">
        <v>0</v>
      </c>
      <c r="R42" s="11">
        <v>0</v>
      </c>
      <c r="S42" s="12"/>
      <c r="T42" s="13">
        <v>0</v>
      </c>
      <c r="U42" s="8">
        <v>0</v>
      </c>
      <c r="V42" s="14">
        <v>0</v>
      </c>
      <c r="W42" s="14">
        <v>0</v>
      </c>
      <c r="X42" s="14">
        <v>0</v>
      </c>
      <c r="Y42" s="12">
        <v>0</v>
      </c>
      <c r="Z42" s="8">
        <v>0</v>
      </c>
      <c r="AA42" s="15">
        <v>0</v>
      </c>
      <c r="AB42" s="16">
        <v>0</v>
      </c>
      <c r="AD42" s="8">
        <v>0</v>
      </c>
      <c r="AE42" s="8">
        <v>0</v>
      </c>
      <c r="AF42" s="9">
        <v>0</v>
      </c>
      <c r="AG42" s="10">
        <v>0</v>
      </c>
      <c r="AH42" s="11">
        <v>0</v>
      </c>
      <c r="AI42" s="12"/>
      <c r="AJ42" s="13">
        <v>0</v>
      </c>
      <c r="AK42" s="8">
        <v>0</v>
      </c>
      <c r="AL42" s="14">
        <v>0</v>
      </c>
      <c r="AM42" s="14">
        <v>0</v>
      </c>
      <c r="AN42" s="14">
        <v>0</v>
      </c>
      <c r="AO42" s="12">
        <v>0</v>
      </c>
      <c r="AP42" s="8">
        <v>0</v>
      </c>
      <c r="AQ42" s="15">
        <v>0</v>
      </c>
      <c r="AR42" s="16">
        <v>0</v>
      </c>
      <c r="AT42" s="8">
        <v>0</v>
      </c>
      <c r="AU42" s="8">
        <v>0</v>
      </c>
      <c r="AV42" s="9">
        <v>0</v>
      </c>
      <c r="AW42" s="10">
        <v>0</v>
      </c>
      <c r="AX42" s="11">
        <v>0</v>
      </c>
      <c r="AY42" s="12"/>
      <c r="AZ42" s="13">
        <v>0</v>
      </c>
      <c r="BA42" s="8">
        <v>0</v>
      </c>
      <c r="BB42" s="14">
        <v>0</v>
      </c>
      <c r="BC42" s="14">
        <v>0</v>
      </c>
      <c r="BD42" s="14">
        <v>0</v>
      </c>
      <c r="BE42" s="12">
        <v>0</v>
      </c>
      <c r="BF42" s="8">
        <v>0</v>
      </c>
      <c r="BG42" s="17">
        <v>0</v>
      </c>
      <c r="BH42" s="15">
        <v>0</v>
      </c>
      <c r="BI42" s="16">
        <v>0</v>
      </c>
      <c r="BK42" s="8">
        <v>0</v>
      </c>
      <c r="BL42" s="8">
        <v>0</v>
      </c>
      <c r="BM42" s="9">
        <v>0</v>
      </c>
      <c r="BN42" s="10">
        <v>0</v>
      </c>
      <c r="BO42" s="11">
        <v>0</v>
      </c>
      <c r="BP42" s="12"/>
      <c r="BQ42" s="8">
        <v>0</v>
      </c>
      <c r="BR42" s="8">
        <v>0</v>
      </c>
      <c r="BS42" s="14">
        <v>0</v>
      </c>
      <c r="BT42" s="14">
        <v>-540</v>
      </c>
      <c r="BU42" s="14">
        <v>0</v>
      </c>
      <c r="BV42" s="12">
        <v>0</v>
      </c>
      <c r="BW42" s="8">
        <v>0</v>
      </c>
      <c r="BX42" s="15">
        <v>0</v>
      </c>
      <c r="BY42" s="16">
        <v>0</v>
      </c>
      <c r="CA42" s="8">
        <v>0</v>
      </c>
      <c r="CB42" s="8">
        <v>0</v>
      </c>
      <c r="CC42" s="9">
        <v>0</v>
      </c>
      <c r="CD42" s="10">
        <v>0</v>
      </c>
      <c r="CE42" s="11">
        <v>0</v>
      </c>
      <c r="CF42" s="12"/>
      <c r="CG42" s="8">
        <v>0</v>
      </c>
      <c r="CH42" s="8">
        <v>0</v>
      </c>
      <c r="CI42" s="14">
        <v>0</v>
      </c>
      <c r="CJ42" s="14">
        <v>-815</v>
      </c>
      <c r="CK42" s="14">
        <v>0</v>
      </c>
      <c r="CL42" s="12">
        <v>0</v>
      </c>
      <c r="CM42" s="8">
        <v>0</v>
      </c>
      <c r="CN42" s="15">
        <v>0</v>
      </c>
      <c r="CO42" s="16">
        <v>0</v>
      </c>
      <c r="CQ42" s="8">
        <v>0</v>
      </c>
      <c r="CR42" s="8">
        <v>0</v>
      </c>
      <c r="CS42" s="9">
        <v>0</v>
      </c>
      <c r="CT42" s="10">
        <v>0</v>
      </c>
      <c r="CU42" s="11">
        <v>0</v>
      </c>
      <c r="CV42" s="12"/>
      <c r="CW42" s="8">
        <v>0</v>
      </c>
      <c r="CX42" s="8">
        <v>0</v>
      </c>
      <c r="CY42" s="14">
        <v>0</v>
      </c>
      <c r="CZ42" s="14"/>
      <c r="DA42" s="14"/>
      <c r="DB42" s="12">
        <v>0</v>
      </c>
      <c r="DC42" s="18">
        <v>0</v>
      </c>
      <c r="DD42" s="15">
        <v>0</v>
      </c>
      <c r="DE42" s="16">
        <v>0</v>
      </c>
      <c r="DG42" s="19"/>
    </row>
    <row r="43" spans="1:111" s="1" customFormat="1" ht="15.75" x14ac:dyDescent="0.3">
      <c r="A43" s="1" t="s">
        <v>0</v>
      </c>
      <c r="C43" s="2">
        <v>43014</v>
      </c>
      <c r="D43" s="3">
        <v>1</v>
      </c>
      <c r="E43" s="4" t="s">
        <v>1</v>
      </c>
      <c r="F43" s="4" t="s">
        <v>2</v>
      </c>
      <c r="G43" s="20" t="s">
        <v>50</v>
      </c>
      <c r="H43" s="5" t="s">
        <v>4</v>
      </c>
      <c r="I43" s="5">
        <v>820</v>
      </c>
      <c r="J43" s="4"/>
      <c r="K43" s="5">
        <v>30</v>
      </c>
      <c r="L43" s="6">
        <v>31858657.842012089</v>
      </c>
      <c r="M43" s="7"/>
      <c r="N43" s="8">
        <v>0</v>
      </c>
      <c r="O43" s="8">
        <v>31858657.842012089</v>
      </c>
      <c r="P43" s="9">
        <v>0</v>
      </c>
      <c r="Q43" s="10">
        <v>31858657.842012089</v>
      </c>
      <c r="R43" s="11">
        <v>0</v>
      </c>
      <c r="S43" s="12"/>
      <c r="T43" s="13">
        <v>1592932.8921006045</v>
      </c>
      <c r="U43" s="8">
        <v>30265724.949911483</v>
      </c>
      <c r="V43" s="14">
        <v>30</v>
      </c>
      <c r="W43" s="14">
        <v>10951</v>
      </c>
      <c r="X43" s="14">
        <v>177</v>
      </c>
      <c r="Y43" s="12">
        <v>30265724.949911483</v>
      </c>
      <c r="Z43" s="8">
        <v>489182.1126960399</v>
      </c>
      <c r="AA43" s="15">
        <v>489182.1126960399</v>
      </c>
      <c r="AB43" s="16">
        <v>31369475.729316048</v>
      </c>
      <c r="AD43" s="8">
        <v>31858657.842012089</v>
      </c>
      <c r="AE43" s="8">
        <v>0</v>
      </c>
      <c r="AF43" s="9">
        <v>0</v>
      </c>
      <c r="AG43" s="10">
        <v>31858657.842012089</v>
      </c>
      <c r="AH43" s="11">
        <v>489182.1126960399</v>
      </c>
      <c r="AI43" s="12"/>
      <c r="AJ43" s="13">
        <v>1592932.8921006045</v>
      </c>
      <c r="AK43" s="8">
        <v>30265724.949911483</v>
      </c>
      <c r="AL43" s="14">
        <v>30</v>
      </c>
      <c r="AM43" s="14">
        <v>10775</v>
      </c>
      <c r="AN43" s="14">
        <v>183</v>
      </c>
      <c r="AO43" s="12">
        <v>29776542.837215442</v>
      </c>
      <c r="AP43" s="8">
        <v>505717.61848820664</v>
      </c>
      <c r="AQ43" s="15">
        <v>994899.73118424648</v>
      </c>
      <c r="AR43" s="16">
        <v>30863758.110827841</v>
      </c>
      <c r="AT43" s="8">
        <v>31858657.842012089</v>
      </c>
      <c r="AU43" s="8">
        <v>0</v>
      </c>
      <c r="AV43" s="9">
        <v>0</v>
      </c>
      <c r="AW43" s="10">
        <v>31858657.842012089</v>
      </c>
      <c r="AX43" s="11">
        <v>994899.73118424648</v>
      </c>
      <c r="AY43" s="12"/>
      <c r="AZ43" s="13">
        <v>1592932.8921006045</v>
      </c>
      <c r="BA43" s="8">
        <v>30265724.949911483</v>
      </c>
      <c r="BB43" s="14">
        <v>30</v>
      </c>
      <c r="BC43" s="14">
        <v>10592</v>
      </c>
      <c r="BD43" s="14">
        <v>182</v>
      </c>
      <c r="BE43" s="12">
        <v>29270825.218727235</v>
      </c>
      <c r="BF43" s="8">
        <v>502954.13423417258</v>
      </c>
      <c r="BG43" s="17">
        <v>8573981.8660285529</v>
      </c>
      <c r="BH43" s="15">
        <v>10071835.731446972</v>
      </c>
      <c r="BI43" s="16">
        <v>21786822.110565118</v>
      </c>
      <c r="BK43" s="8">
        <v>31858657.842012089</v>
      </c>
      <c r="BL43" s="8">
        <v>0</v>
      </c>
      <c r="BM43" s="9">
        <v>0</v>
      </c>
      <c r="BN43" s="10">
        <v>31858657.842012089</v>
      </c>
      <c r="BO43" s="11">
        <v>10071835.731446972</v>
      </c>
      <c r="BP43" s="12"/>
      <c r="BQ43" s="8">
        <v>1592932.8921006045</v>
      </c>
      <c r="BR43" s="8">
        <v>30265724.949911483</v>
      </c>
      <c r="BS43" s="14">
        <v>30</v>
      </c>
      <c r="BT43" s="14">
        <v>10410</v>
      </c>
      <c r="BU43" s="14">
        <v>275</v>
      </c>
      <c r="BV43" s="12">
        <v>20193889.218464509</v>
      </c>
      <c r="BW43" s="8">
        <v>533460.08982495102</v>
      </c>
      <c r="BX43" s="15">
        <v>10605295.821271922</v>
      </c>
      <c r="BY43" s="16">
        <v>21253362.020740166</v>
      </c>
      <c r="CA43" s="8">
        <v>31858657.842012089</v>
      </c>
      <c r="CB43" s="8">
        <v>0</v>
      </c>
      <c r="CC43" s="9">
        <v>0</v>
      </c>
      <c r="CD43" s="10">
        <v>31858657.842012089</v>
      </c>
      <c r="CE43" s="11">
        <v>10605295.821271922</v>
      </c>
      <c r="CF43" s="12"/>
      <c r="CG43" s="8">
        <v>1592932.8921006045</v>
      </c>
      <c r="CH43" s="8">
        <v>30265724.949911483</v>
      </c>
      <c r="CI43" s="14">
        <v>30</v>
      </c>
      <c r="CJ43" s="14">
        <v>10135</v>
      </c>
      <c r="CK43" s="14">
        <v>91</v>
      </c>
      <c r="CL43" s="12">
        <v>19660429.12863956</v>
      </c>
      <c r="CM43" s="8">
        <v>176079.22648117819</v>
      </c>
      <c r="CN43" s="15">
        <v>10781375.047753101</v>
      </c>
      <c r="CO43" s="16">
        <v>21077282.794258989</v>
      </c>
      <c r="CQ43" s="8">
        <v>31858657.842012089</v>
      </c>
      <c r="CR43" s="8">
        <v>0</v>
      </c>
      <c r="CS43" s="9">
        <v>0</v>
      </c>
      <c r="CT43" s="10">
        <v>31858657.842012089</v>
      </c>
      <c r="CU43" s="11">
        <v>10781375.047753101</v>
      </c>
      <c r="CV43" s="12"/>
      <c r="CW43" s="8">
        <v>1592932.8921006045</v>
      </c>
      <c r="CX43" s="8">
        <v>30265724.949911483</v>
      </c>
      <c r="CY43" s="14">
        <v>30</v>
      </c>
      <c r="CZ43" s="14">
        <v>10135</v>
      </c>
      <c r="DA43" s="14">
        <v>365</v>
      </c>
      <c r="DB43" s="12">
        <v>19484349.90215838</v>
      </c>
      <c r="DC43" s="18">
        <v>708204</v>
      </c>
      <c r="DD43" s="15">
        <v>11489579.047753101</v>
      </c>
      <c r="DE43" s="16">
        <v>20369078.794258989</v>
      </c>
      <c r="DG43" s="19">
        <v>200032</v>
      </c>
    </row>
    <row r="44" spans="1:111" s="1" customFormat="1" ht="15.75" x14ac:dyDescent="0.3">
      <c r="A44" s="1" t="s">
        <v>0</v>
      </c>
      <c r="C44" s="2">
        <v>43014</v>
      </c>
      <c r="D44" s="3">
        <v>2</v>
      </c>
      <c r="E44" s="4" t="s">
        <v>1</v>
      </c>
      <c r="F44" s="4" t="s">
        <v>2</v>
      </c>
      <c r="G44" s="20" t="s">
        <v>51</v>
      </c>
      <c r="H44" s="5" t="s">
        <v>4</v>
      </c>
      <c r="I44" s="5">
        <v>666.25</v>
      </c>
      <c r="J44" s="4"/>
      <c r="K44" s="5">
        <v>30</v>
      </c>
      <c r="L44" s="6">
        <v>19990841.679367676</v>
      </c>
      <c r="M44" s="7"/>
      <c r="N44" s="8">
        <v>0</v>
      </c>
      <c r="O44" s="8">
        <v>19990841.679367676</v>
      </c>
      <c r="P44" s="9">
        <v>0</v>
      </c>
      <c r="Q44" s="10">
        <v>19990841.679367676</v>
      </c>
      <c r="R44" s="11">
        <v>0</v>
      </c>
      <c r="S44" s="12"/>
      <c r="T44" s="13">
        <v>999542.08396838384</v>
      </c>
      <c r="U44" s="8">
        <v>18991299.59539929</v>
      </c>
      <c r="V44" s="14">
        <v>30</v>
      </c>
      <c r="W44" s="14">
        <v>10951</v>
      </c>
      <c r="X44" s="14">
        <v>177</v>
      </c>
      <c r="Y44" s="12">
        <v>18991299.59539929</v>
      </c>
      <c r="Z44" s="8">
        <v>306954.61860886443</v>
      </c>
      <c r="AA44" s="15">
        <v>306954.61860886443</v>
      </c>
      <c r="AB44" s="16">
        <v>19683887.06075881</v>
      </c>
      <c r="AD44" s="8">
        <v>19990841.679367676</v>
      </c>
      <c r="AE44" s="8">
        <v>0</v>
      </c>
      <c r="AF44" s="9">
        <v>0</v>
      </c>
      <c r="AG44" s="10">
        <v>19990841.679367676</v>
      </c>
      <c r="AH44" s="11">
        <v>306954.61860886443</v>
      </c>
      <c r="AI44" s="12"/>
      <c r="AJ44" s="13">
        <v>999542.08396838384</v>
      </c>
      <c r="AK44" s="8">
        <v>18991299.59539929</v>
      </c>
      <c r="AL44" s="14">
        <v>30</v>
      </c>
      <c r="AM44" s="14">
        <v>10775</v>
      </c>
      <c r="AN44" s="14">
        <v>183</v>
      </c>
      <c r="AO44" s="12">
        <v>18684344.976790424</v>
      </c>
      <c r="AP44" s="8">
        <v>317330.40656637104</v>
      </c>
      <c r="AQ44" s="15">
        <v>624285.02517523547</v>
      </c>
      <c r="AR44" s="16">
        <v>19366556.65419244</v>
      </c>
      <c r="AT44" s="8">
        <v>19990841.679367676</v>
      </c>
      <c r="AU44" s="8">
        <v>0</v>
      </c>
      <c r="AV44" s="9">
        <v>0</v>
      </c>
      <c r="AW44" s="10">
        <v>19990841.679367676</v>
      </c>
      <c r="AX44" s="11">
        <v>624285.02517523547</v>
      </c>
      <c r="AY44" s="12"/>
      <c r="AZ44" s="13">
        <v>999542.08396838384</v>
      </c>
      <c r="BA44" s="8">
        <v>18991299.59539929</v>
      </c>
      <c r="BB44" s="14">
        <v>30</v>
      </c>
      <c r="BC44" s="14">
        <v>10592</v>
      </c>
      <c r="BD44" s="14">
        <v>182</v>
      </c>
      <c r="BE44" s="12">
        <v>18367014.570224054</v>
      </c>
      <c r="BF44" s="8">
        <v>315596.36062884988</v>
      </c>
      <c r="BG44" s="17">
        <v>5380048.1770302076</v>
      </c>
      <c r="BH44" s="15">
        <v>6319929.5628342927</v>
      </c>
      <c r="BI44" s="16">
        <v>13670912.116533384</v>
      </c>
      <c r="BK44" s="8">
        <v>19990841.679367676</v>
      </c>
      <c r="BL44" s="8">
        <v>0</v>
      </c>
      <c r="BM44" s="9">
        <v>0</v>
      </c>
      <c r="BN44" s="10">
        <v>19990841.679367676</v>
      </c>
      <c r="BO44" s="11">
        <v>6319929.5628342927</v>
      </c>
      <c r="BP44" s="12"/>
      <c r="BQ44" s="8">
        <v>999542.08396838384</v>
      </c>
      <c r="BR44" s="8">
        <v>18991299.59539929</v>
      </c>
      <c r="BS44" s="14">
        <v>30</v>
      </c>
      <c r="BT44" s="14">
        <v>10410</v>
      </c>
      <c r="BU44" s="14">
        <v>275</v>
      </c>
      <c r="BV44" s="12">
        <v>12671370.032564998</v>
      </c>
      <c r="BW44" s="8">
        <v>334738.40143663535</v>
      </c>
      <c r="BX44" s="15">
        <v>6654667.9642709279</v>
      </c>
      <c r="BY44" s="16">
        <v>13336173.715096749</v>
      </c>
      <c r="CA44" s="8">
        <v>19990841.679367676</v>
      </c>
      <c r="CB44" s="8">
        <v>0</v>
      </c>
      <c r="CC44" s="9">
        <v>0</v>
      </c>
      <c r="CD44" s="10">
        <v>19990841.679367676</v>
      </c>
      <c r="CE44" s="11">
        <v>6654667.9642709279</v>
      </c>
      <c r="CF44" s="12"/>
      <c r="CG44" s="8">
        <v>999542.08396838384</v>
      </c>
      <c r="CH44" s="8">
        <v>18991299.59539929</v>
      </c>
      <c r="CI44" s="14">
        <v>30</v>
      </c>
      <c r="CJ44" s="14">
        <v>10135</v>
      </c>
      <c r="CK44" s="14">
        <v>91</v>
      </c>
      <c r="CL44" s="12">
        <v>12336631.631128363</v>
      </c>
      <c r="CM44" s="8">
        <v>110487.13844338294</v>
      </c>
      <c r="CN44" s="15">
        <v>6765155.1027143113</v>
      </c>
      <c r="CO44" s="16">
        <v>13225686.576653365</v>
      </c>
      <c r="CQ44" s="8">
        <v>19990841.679367676</v>
      </c>
      <c r="CR44" s="8">
        <v>0</v>
      </c>
      <c r="CS44" s="9">
        <v>0</v>
      </c>
      <c r="CT44" s="10">
        <v>19990841.679367676</v>
      </c>
      <c r="CU44" s="11">
        <v>6765155.1027143113</v>
      </c>
      <c r="CV44" s="12"/>
      <c r="CW44" s="8">
        <v>999542.08396838384</v>
      </c>
      <c r="CX44" s="8">
        <v>18991299.59539929</v>
      </c>
      <c r="CY44" s="14">
        <v>30</v>
      </c>
      <c r="CZ44" s="14">
        <v>10135</v>
      </c>
      <c r="DA44" s="14">
        <v>365</v>
      </c>
      <c r="DB44" s="12">
        <v>12226144.492684979</v>
      </c>
      <c r="DC44" s="18">
        <v>444388</v>
      </c>
      <c r="DD44" s="15">
        <v>7209543.1027143113</v>
      </c>
      <c r="DE44" s="16">
        <v>12781298.576653365</v>
      </c>
      <c r="DG44" s="19">
        <v>200033</v>
      </c>
    </row>
    <row r="45" spans="1:111" s="1" customFormat="1" ht="15.75" x14ac:dyDescent="0.3">
      <c r="A45" s="1" t="s">
        <v>0</v>
      </c>
      <c r="C45" s="2">
        <v>43014</v>
      </c>
      <c r="D45" s="3">
        <v>3</v>
      </c>
      <c r="E45" s="4" t="s">
        <v>1</v>
      </c>
      <c r="F45" s="4" t="s">
        <v>2</v>
      </c>
      <c r="G45" s="20" t="s">
        <v>52</v>
      </c>
      <c r="H45" s="5" t="s">
        <v>15</v>
      </c>
      <c r="I45" s="5">
        <v>2</v>
      </c>
      <c r="J45" s="4" t="s">
        <v>53</v>
      </c>
      <c r="K45" s="5">
        <v>30</v>
      </c>
      <c r="L45" s="6">
        <v>71490212.964326948</v>
      </c>
      <c r="M45" s="7"/>
      <c r="N45" s="8">
        <v>0</v>
      </c>
      <c r="O45" s="8">
        <v>71490212.964326948</v>
      </c>
      <c r="P45" s="9">
        <v>0</v>
      </c>
      <c r="Q45" s="10">
        <v>71490212.964326948</v>
      </c>
      <c r="R45" s="11">
        <v>0</v>
      </c>
      <c r="S45" s="12"/>
      <c r="T45" s="13">
        <v>3574510.6482163477</v>
      </c>
      <c r="U45" s="8">
        <v>67915702.316110596</v>
      </c>
      <c r="V45" s="14">
        <v>30</v>
      </c>
      <c r="W45" s="14">
        <v>10951</v>
      </c>
      <c r="X45" s="14">
        <v>177</v>
      </c>
      <c r="Y45" s="12">
        <v>67915702.316110596</v>
      </c>
      <c r="Z45" s="8">
        <v>1097715.2141312736</v>
      </c>
      <c r="AA45" s="15">
        <v>1097715.2141312736</v>
      </c>
      <c r="AB45" s="16">
        <v>70392497.750195667</v>
      </c>
      <c r="AD45" s="8">
        <v>71490212.964326948</v>
      </c>
      <c r="AE45" s="8">
        <v>0</v>
      </c>
      <c r="AF45" s="9">
        <v>0</v>
      </c>
      <c r="AG45" s="10">
        <v>71490212.964326948</v>
      </c>
      <c r="AH45" s="11">
        <v>1097715.2141312736</v>
      </c>
      <c r="AI45" s="12"/>
      <c r="AJ45" s="13">
        <v>3574510.6482163477</v>
      </c>
      <c r="AK45" s="8">
        <v>67915702.316110596</v>
      </c>
      <c r="AL45" s="14">
        <v>30</v>
      </c>
      <c r="AM45" s="14">
        <v>10775</v>
      </c>
      <c r="AN45" s="14">
        <v>183</v>
      </c>
      <c r="AO45" s="12">
        <v>66817987.101979323</v>
      </c>
      <c r="AP45" s="8">
        <v>1134820.5698062382</v>
      </c>
      <c r="AQ45" s="15">
        <v>2232535.783937512</v>
      </c>
      <c r="AR45" s="16">
        <v>69257677.180389434</v>
      </c>
      <c r="AT45" s="8">
        <v>71490212.964326948</v>
      </c>
      <c r="AU45" s="8">
        <v>0</v>
      </c>
      <c r="AV45" s="9">
        <v>0</v>
      </c>
      <c r="AW45" s="10">
        <v>71490212.964326948</v>
      </c>
      <c r="AX45" s="11">
        <v>2232535.783937512</v>
      </c>
      <c r="AY45" s="12"/>
      <c r="AZ45" s="13">
        <v>3574510.6482163477</v>
      </c>
      <c r="BA45" s="8">
        <v>67915702.316110596</v>
      </c>
      <c r="BB45" s="14">
        <v>30</v>
      </c>
      <c r="BC45" s="14">
        <v>10592</v>
      </c>
      <c r="BD45" s="14">
        <v>182</v>
      </c>
      <c r="BE45" s="12">
        <v>65683166.532173082</v>
      </c>
      <c r="BF45" s="8">
        <v>1128619.3645067506</v>
      </c>
      <c r="BG45" s="17">
        <v>19239849.732349753</v>
      </c>
      <c r="BH45" s="15">
        <v>22601004.880794015</v>
      </c>
      <c r="BI45" s="16">
        <v>48889208.083532929</v>
      </c>
      <c r="BK45" s="8">
        <v>71490212.964326948</v>
      </c>
      <c r="BL45" s="8">
        <v>0</v>
      </c>
      <c r="BM45" s="9">
        <v>0</v>
      </c>
      <c r="BN45" s="10">
        <v>71490212.964326948</v>
      </c>
      <c r="BO45" s="11">
        <v>22601004.880794015</v>
      </c>
      <c r="BP45" s="12"/>
      <c r="BQ45" s="8">
        <v>3574510.6482163477</v>
      </c>
      <c r="BR45" s="8">
        <v>67915702.316110596</v>
      </c>
      <c r="BS45" s="14">
        <v>30</v>
      </c>
      <c r="BT45" s="14">
        <v>10410</v>
      </c>
      <c r="BU45" s="14">
        <v>275</v>
      </c>
      <c r="BV45" s="12">
        <v>45314697.435316578</v>
      </c>
      <c r="BW45" s="8">
        <v>1197074.1397417923</v>
      </c>
      <c r="BX45" s="15">
        <v>23798079.020535808</v>
      </c>
      <c r="BY45" s="16">
        <v>47692133.943791136</v>
      </c>
      <c r="CA45" s="8">
        <v>71490212.964326948</v>
      </c>
      <c r="CB45" s="8">
        <v>0</v>
      </c>
      <c r="CC45" s="9">
        <v>0</v>
      </c>
      <c r="CD45" s="10">
        <v>71490212.964326948</v>
      </c>
      <c r="CE45" s="11">
        <v>23798079.020535808</v>
      </c>
      <c r="CF45" s="12"/>
      <c r="CG45" s="8">
        <v>3574510.6482163477</v>
      </c>
      <c r="CH45" s="8">
        <v>67915702.316110596</v>
      </c>
      <c r="CI45" s="14">
        <v>30</v>
      </c>
      <c r="CJ45" s="14">
        <v>10135</v>
      </c>
      <c r="CK45" s="14">
        <v>91</v>
      </c>
      <c r="CL45" s="12">
        <v>44117623.295574784</v>
      </c>
      <c r="CM45" s="8">
        <v>395118.38389919972</v>
      </c>
      <c r="CN45" s="15">
        <v>24193197.404435009</v>
      </c>
      <c r="CO45" s="16">
        <v>47297015.559891939</v>
      </c>
      <c r="CQ45" s="8">
        <v>71490212.964326948</v>
      </c>
      <c r="CR45" s="8">
        <v>0</v>
      </c>
      <c r="CS45" s="9">
        <v>0</v>
      </c>
      <c r="CT45" s="10">
        <v>71490212.964326948</v>
      </c>
      <c r="CU45" s="11">
        <v>24193197.404435009</v>
      </c>
      <c r="CV45" s="12"/>
      <c r="CW45" s="8">
        <v>3574510.6482163477</v>
      </c>
      <c r="CX45" s="8">
        <v>67915702.316110596</v>
      </c>
      <c r="CY45" s="14">
        <v>30</v>
      </c>
      <c r="CZ45" s="14">
        <v>10135</v>
      </c>
      <c r="DA45" s="14">
        <v>365</v>
      </c>
      <c r="DB45" s="12">
        <v>43722504.911675587</v>
      </c>
      <c r="DC45" s="18">
        <v>1589197</v>
      </c>
      <c r="DD45" s="15">
        <v>25782394.404435009</v>
      </c>
      <c r="DE45" s="16">
        <v>45707818.559891939</v>
      </c>
      <c r="DG45" s="19">
        <v>200034</v>
      </c>
    </row>
    <row r="46" spans="1:111" s="1" customFormat="1" ht="15.75" x14ac:dyDescent="0.3">
      <c r="A46" s="1" t="s">
        <v>0</v>
      </c>
      <c r="C46" s="2">
        <v>43014</v>
      </c>
      <c r="D46" s="3">
        <v>4</v>
      </c>
      <c r="E46" s="4" t="s">
        <v>1</v>
      </c>
      <c r="F46" s="4" t="s">
        <v>2</v>
      </c>
      <c r="G46" s="20" t="s">
        <v>54</v>
      </c>
      <c r="H46" s="5" t="s">
        <v>15</v>
      </c>
      <c r="I46" s="5">
        <v>1</v>
      </c>
      <c r="J46" s="4" t="s">
        <v>55</v>
      </c>
      <c r="K46" s="5">
        <v>30</v>
      </c>
      <c r="L46" s="6">
        <v>21508404.535215762</v>
      </c>
      <c r="M46" s="7"/>
      <c r="N46" s="8">
        <v>0</v>
      </c>
      <c r="O46" s="8">
        <v>21508404.535215762</v>
      </c>
      <c r="P46" s="9">
        <v>0</v>
      </c>
      <c r="Q46" s="10">
        <v>21508404.535215762</v>
      </c>
      <c r="R46" s="11">
        <v>0</v>
      </c>
      <c r="S46" s="12"/>
      <c r="T46" s="13">
        <v>1075420.2267607881</v>
      </c>
      <c r="U46" s="8">
        <v>20432984.308454972</v>
      </c>
      <c r="V46" s="14">
        <v>30</v>
      </c>
      <c r="W46" s="14">
        <v>10951</v>
      </c>
      <c r="X46" s="14">
        <v>177</v>
      </c>
      <c r="Y46" s="12">
        <v>20432984.308454972</v>
      </c>
      <c r="Z46" s="8">
        <v>330256.43526586884</v>
      </c>
      <c r="AA46" s="15">
        <v>330256.43526586884</v>
      </c>
      <c r="AB46" s="16">
        <v>21178148.099949893</v>
      </c>
      <c r="AD46" s="8">
        <v>21508404.535215762</v>
      </c>
      <c r="AE46" s="8">
        <v>0</v>
      </c>
      <c r="AF46" s="9">
        <v>0</v>
      </c>
      <c r="AG46" s="10">
        <v>21508404.535215762</v>
      </c>
      <c r="AH46" s="11">
        <v>330256.43526586884</v>
      </c>
      <c r="AI46" s="12"/>
      <c r="AJ46" s="13">
        <v>1075420.2267607881</v>
      </c>
      <c r="AK46" s="8">
        <v>20432984.308454972</v>
      </c>
      <c r="AL46" s="14">
        <v>30</v>
      </c>
      <c r="AM46" s="14">
        <v>10775</v>
      </c>
      <c r="AN46" s="14">
        <v>183</v>
      </c>
      <c r="AO46" s="12">
        <v>20102727.873189103</v>
      </c>
      <c r="AP46" s="8">
        <v>341419.87942400057</v>
      </c>
      <c r="AQ46" s="15">
        <v>671676.31468986941</v>
      </c>
      <c r="AR46" s="16">
        <v>20836728.220525891</v>
      </c>
      <c r="AT46" s="8">
        <v>21508404.535215762</v>
      </c>
      <c r="AU46" s="8">
        <v>0</v>
      </c>
      <c r="AV46" s="9">
        <v>0</v>
      </c>
      <c r="AW46" s="10">
        <v>21508404.535215762</v>
      </c>
      <c r="AX46" s="11">
        <v>671676.31468986941</v>
      </c>
      <c r="AY46" s="12"/>
      <c r="AZ46" s="13">
        <v>1075420.2267607881</v>
      </c>
      <c r="BA46" s="8">
        <v>20432984.308454972</v>
      </c>
      <c r="BB46" s="14">
        <v>30</v>
      </c>
      <c r="BC46" s="14">
        <v>10592</v>
      </c>
      <c r="BD46" s="14">
        <v>182</v>
      </c>
      <c r="BE46" s="12">
        <v>19761307.993765101</v>
      </c>
      <c r="BF46" s="8">
        <v>339554.19702277647</v>
      </c>
      <c r="BG46" s="17">
        <v>5788463.2606512634</v>
      </c>
      <c r="BH46" s="15">
        <v>6799693.7723639095</v>
      </c>
      <c r="BI46" s="16">
        <v>14708710.762851853</v>
      </c>
      <c r="BK46" s="8">
        <v>21508404.535215762</v>
      </c>
      <c r="BL46" s="8">
        <v>0</v>
      </c>
      <c r="BM46" s="9">
        <v>0</v>
      </c>
      <c r="BN46" s="10">
        <v>21508404.535215762</v>
      </c>
      <c r="BO46" s="11">
        <v>6799693.7723639095</v>
      </c>
      <c r="BP46" s="12"/>
      <c r="BQ46" s="8">
        <v>1075420.2267607881</v>
      </c>
      <c r="BR46" s="8">
        <v>20432984.308454972</v>
      </c>
      <c r="BS46" s="14">
        <v>30</v>
      </c>
      <c r="BT46" s="14">
        <v>10410</v>
      </c>
      <c r="BU46" s="14">
        <v>275</v>
      </c>
      <c r="BV46" s="12">
        <v>13633290.536091063</v>
      </c>
      <c r="BW46" s="8">
        <v>360149.36574688205</v>
      </c>
      <c r="BX46" s="15">
        <v>7159843.1381107913</v>
      </c>
      <c r="BY46" s="16">
        <v>14348561.397104971</v>
      </c>
      <c r="CA46" s="8">
        <v>21508404.535215762</v>
      </c>
      <c r="CB46" s="8">
        <v>0</v>
      </c>
      <c r="CC46" s="9">
        <v>0</v>
      </c>
      <c r="CD46" s="10">
        <v>21508404.535215762</v>
      </c>
      <c r="CE46" s="11">
        <v>7159843.1381107913</v>
      </c>
      <c r="CF46" s="12"/>
      <c r="CG46" s="8">
        <v>1075420.2267607881</v>
      </c>
      <c r="CH46" s="8">
        <v>20432984.308454972</v>
      </c>
      <c r="CI46" s="14">
        <v>30</v>
      </c>
      <c r="CJ46" s="14">
        <v>10135</v>
      </c>
      <c r="CK46" s="14">
        <v>91</v>
      </c>
      <c r="CL46" s="12">
        <v>13273141.170344181</v>
      </c>
      <c r="CM46" s="8">
        <v>118874.53803565097</v>
      </c>
      <c r="CN46" s="15">
        <v>7278717.6761464421</v>
      </c>
      <c r="CO46" s="16">
        <v>14229686.859069319</v>
      </c>
      <c r="CQ46" s="8">
        <v>21508404.535215762</v>
      </c>
      <c r="CR46" s="8">
        <v>0</v>
      </c>
      <c r="CS46" s="9">
        <v>0</v>
      </c>
      <c r="CT46" s="10">
        <v>21508404.535215762</v>
      </c>
      <c r="CU46" s="11">
        <v>7278717.6761464421</v>
      </c>
      <c r="CV46" s="12"/>
      <c r="CW46" s="8">
        <v>1075420.2267607881</v>
      </c>
      <c r="CX46" s="8">
        <v>20432984.308454972</v>
      </c>
      <c r="CY46" s="14">
        <v>30</v>
      </c>
      <c r="CZ46" s="14">
        <v>10135</v>
      </c>
      <c r="DA46" s="14">
        <v>365</v>
      </c>
      <c r="DB46" s="12">
        <v>13154266.63230853</v>
      </c>
      <c r="DC46" s="18">
        <v>478123</v>
      </c>
      <c r="DD46" s="15">
        <v>7756840.6761464421</v>
      </c>
      <c r="DE46" s="16">
        <v>13751563.859069319</v>
      </c>
      <c r="DG46" s="19">
        <v>200035</v>
      </c>
    </row>
    <row r="47" spans="1:111" s="1" customFormat="1" ht="15.75" x14ac:dyDescent="0.3">
      <c r="A47" s="1" t="s">
        <v>0</v>
      </c>
      <c r="C47" s="2">
        <v>43014</v>
      </c>
      <c r="D47" s="3">
        <v>5</v>
      </c>
      <c r="E47" s="4" t="s">
        <v>1</v>
      </c>
      <c r="F47" s="4" t="s">
        <v>2</v>
      </c>
      <c r="G47" s="20" t="s">
        <v>56</v>
      </c>
      <c r="H47" s="5" t="s">
        <v>4</v>
      </c>
      <c r="I47" s="5">
        <v>61.75</v>
      </c>
      <c r="J47" s="4" t="s">
        <v>57</v>
      </c>
      <c r="K47" s="5">
        <v>30</v>
      </c>
      <c r="L47" s="6">
        <v>1937028.3401072449</v>
      </c>
      <c r="M47" s="7"/>
      <c r="N47" s="8">
        <v>0</v>
      </c>
      <c r="O47" s="8">
        <v>1937028.3401072449</v>
      </c>
      <c r="P47" s="9">
        <v>0</v>
      </c>
      <c r="Q47" s="10">
        <v>1937028.3401072449</v>
      </c>
      <c r="R47" s="11">
        <v>0</v>
      </c>
      <c r="S47" s="12"/>
      <c r="T47" s="13">
        <v>96851.417005362251</v>
      </c>
      <c r="U47" s="8">
        <v>1840176.9231018827</v>
      </c>
      <c r="V47" s="14">
        <v>30</v>
      </c>
      <c r="W47" s="14">
        <v>10951</v>
      </c>
      <c r="X47" s="14">
        <v>177</v>
      </c>
      <c r="Y47" s="12">
        <v>1840176.9231018827</v>
      </c>
      <c r="Z47" s="8">
        <v>29742.60938626913</v>
      </c>
      <c r="AA47" s="15">
        <v>29742.60938626913</v>
      </c>
      <c r="AB47" s="16">
        <v>1907285.7307209757</v>
      </c>
      <c r="AD47" s="8">
        <v>1937028.3401072449</v>
      </c>
      <c r="AE47" s="8">
        <v>0</v>
      </c>
      <c r="AF47" s="9">
        <v>0</v>
      </c>
      <c r="AG47" s="10">
        <v>1937028.3401072449</v>
      </c>
      <c r="AH47" s="11">
        <v>29742.60938626913</v>
      </c>
      <c r="AI47" s="12"/>
      <c r="AJ47" s="13">
        <v>96851.417005362251</v>
      </c>
      <c r="AK47" s="8">
        <v>1840176.9231018827</v>
      </c>
      <c r="AL47" s="14">
        <v>30</v>
      </c>
      <c r="AM47" s="14">
        <v>10775</v>
      </c>
      <c r="AN47" s="14">
        <v>183</v>
      </c>
      <c r="AO47" s="12">
        <v>1810434.3137156134</v>
      </c>
      <c r="AP47" s="8">
        <v>30747.979527606243</v>
      </c>
      <c r="AQ47" s="15">
        <v>60490.58891387537</v>
      </c>
      <c r="AR47" s="16">
        <v>1876537.7511933695</v>
      </c>
      <c r="AT47" s="8">
        <v>1937028.3401072449</v>
      </c>
      <c r="AU47" s="8">
        <v>0</v>
      </c>
      <c r="AV47" s="9">
        <v>0</v>
      </c>
      <c r="AW47" s="10">
        <v>1937028.3401072449</v>
      </c>
      <c r="AX47" s="11">
        <v>60490.58891387537</v>
      </c>
      <c r="AY47" s="12"/>
      <c r="AZ47" s="13">
        <v>96851.417005362251</v>
      </c>
      <c r="BA47" s="8">
        <v>1840176.9231018827</v>
      </c>
      <c r="BB47" s="14">
        <v>30</v>
      </c>
      <c r="BC47" s="14">
        <v>10592</v>
      </c>
      <c r="BD47" s="14">
        <v>182</v>
      </c>
      <c r="BE47" s="12">
        <v>1779686.3341880073</v>
      </c>
      <c r="BF47" s="8">
        <v>30579.957781553752</v>
      </c>
      <c r="BG47" s="17">
        <v>521304.00296279392</v>
      </c>
      <c r="BH47" s="15">
        <v>612374.54965822306</v>
      </c>
      <c r="BI47" s="16">
        <v>1324653.7904490218</v>
      </c>
      <c r="BK47" s="8">
        <v>1937028.3401072449</v>
      </c>
      <c r="BL47" s="8">
        <v>0</v>
      </c>
      <c r="BM47" s="9">
        <v>0</v>
      </c>
      <c r="BN47" s="10">
        <v>1937028.3401072449</v>
      </c>
      <c r="BO47" s="11">
        <v>612374.54965822306</v>
      </c>
      <c r="BP47" s="12"/>
      <c r="BQ47" s="8">
        <v>96851.417005362251</v>
      </c>
      <c r="BR47" s="8">
        <v>1840176.9231018827</v>
      </c>
      <c r="BS47" s="14">
        <v>30</v>
      </c>
      <c r="BT47" s="14">
        <v>10410</v>
      </c>
      <c r="BU47" s="14">
        <v>275</v>
      </c>
      <c r="BV47" s="12">
        <v>1227802.3734436596</v>
      </c>
      <c r="BW47" s="8">
        <v>32434.740893084188</v>
      </c>
      <c r="BX47" s="15">
        <v>644809.29055130726</v>
      </c>
      <c r="BY47" s="16">
        <v>1292219.0495559378</v>
      </c>
      <c r="CA47" s="8">
        <v>1937028.3401072449</v>
      </c>
      <c r="CB47" s="8">
        <v>0</v>
      </c>
      <c r="CC47" s="9">
        <v>0</v>
      </c>
      <c r="CD47" s="10">
        <v>1937028.3401072449</v>
      </c>
      <c r="CE47" s="11">
        <v>644809.29055130726</v>
      </c>
      <c r="CF47" s="12"/>
      <c r="CG47" s="8">
        <v>96851.417005362251</v>
      </c>
      <c r="CH47" s="8">
        <v>1840176.9231018827</v>
      </c>
      <c r="CI47" s="14">
        <v>30</v>
      </c>
      <c r="CJ47" s="14">
        <v>10135</v>
      </c>
      <c r="CK47" s="14">
        <v>91</v>
      </c>
      <c r="CL47" s="12">
        <v>1195367.6325505753</v>
      </c>
      <c r="CM47" s="8">
        <v>10705.738248283446</v>
      </c>
      <c r="CN47" s="15">
        <v>655515.02879959065</v>
      </c>
      <c r="CO47" s="16">
        <v>1281513.3113076543</v>
      </c>
      <c r="CQ47" s="8">
        <v>1937028.3401072449</v>
      </c>
      <c r="CR47" s="8">
        <v>0</v>
      </c>
      <c r="CS47" s="9">
        <v>0</v>
      </c>
      <c r="CT47" s="10">
        <v>1937028.3401072449</v>
      </c>
      <c r="CU47" s="11">
        <v>655515.02879959065</v>
      </c>
      <c r="CV47" s="12"/>
      <c r="CW47" s="8">
        <v>96851.417005362251</v>
      </c>
      <c r="CX47" s="8">
        <v>1840176.9231018827</v>
      </c>
      <c r="CY47" s="14">
        <v>30</v>
      </c>
      <c r="CZ47" s="14">
        <v>10135</v>
      </c>
      <c r="DA47" s="14">
        <v>365</v>
      </c>
      <c r="DB47" s="12">
        <v>1184661.894302292</v>
      </c>
      <c r="DC47" s="18">
        <v>43059</v>
      </c>
      <c r="DD47" s="15">
        <v>698574.02879959065</v>
      </c>
      <c r="DE47" s="16">
        <v>1238454.3113076543</v>
      </c>
      <c r="DG47" s="19">
        <v>200036</v>
      </c>
    </row>
    <row r="48" spans="1:111" s="1" customFormat="1" ht="15.75" x14ac:dyDescent="0.3">
      <c r="A48" s="1" t="s">
        <v>0</v>
      </c>
      <c r="C48" s="2">
        <v>43014</v>
      </c>
      <c r="D48" s="21" t="s">
        <v>58</v>
      </c>
      <c r="E48" s="22" t="s">
        <v>1</v>
      </c>
      <c r="F48" s="22" t="s">
        <v>2</v>
      </c>
      <c r="G48" s="22" t="s">
        <v>59</v>
      </c>
      <c r="H48" s="23"/>
      <c r="I48" s="23"/>
      <c r="J48" s="22"/>
      <c r="K48" s="23"/>
      <c r="L48" s="24">
        <v>0</v>
      </c>
      <c r="M48" s="25"/>
      <c r="N48" s="8">
        <v>0</v>
      </c>
      <c r="O48" s="8">
        <v>0</v>
      </c>
      <c r="P48" s="9">
        <v>0</v>
      </c>
      <c r="Q48" s="10">
        <v>0</v>
      </c>
      <c r="R48" s="11">
        <v>0</v>
      </c>
      <c r="S48" s="12"/>
      <c r="T48" s="13">
        <v>0</v>
      </c>
      <c r="U48" s="8">
        <v>0</v>
      </c>
      <c r="V48" s="14">
        <v>0</v>
      </c>
      <c r="W48" s="14">
        <v>0</v>
      </c>
      <c r="X48" s="14">
        <v>0</v>
      </c>
      <c r="Y48" s="12">
        <v>0</v>
      </c>
      <c r="Z48" s="8">
        <v>0</v>
      </c>
      <c r="AA48" s="15">
        <v>0</v>
      </c>
      <c r="AB48" s="16">
        <v>0</v>
      </c>
      <c r="AD48" s="8">
        <v>0</v>
      </c>
      <c r="AE48" s="8">
        <v>0</v>
      </c>
      <c r="AF48" s="9">
        <v>0</v>
      </c>
      <c r="AG48" s="10">
        <v>0</v>
      </c>
      <c r="AH48" s="11">
        <v>0</v>
      </c>
      <c r="AI48" s="12"/>
      <c r="AJ48" s="13">
        <v>0</v>
      </c>
      <c r="AK48" s="8">
        <v>0</v>
      </c>
      <c r="AL48" s="14">
        <v>0</v>
      </c>
      <c r="AM48" s="14">
        <v>0</v>
      </c>
      <c r="AN48" s="14">
        <v>0</v>
      </c>
      <c r="AO48" s="12">
        <v>0</v>
      </c>
      <c r="AP48" s="8">
        <v>0</v>
      </c>
      <c r="AQ48" s="15">
        <v>0</v>
      </c>
      <c r="AR48" s="16">
        <v>0</v>
      </c>
      <c r="AT48" s="8">
        <v>0</v>
      </c>
      <c r="AU48" s="8">
        <v>0</v>
      </c>
      <c r="AV48" s="9">
        <v>0</v>
      </c>
      <c r="AW48" s="10">
        <v>0</v>
      </c>
      <c r="AX48" s="11">
        <v>0</v>
      </c>
      <c r="AY48" s="12"/>
      <c r="AZ48" s="13">
        <v>0</v>
      </c>
      <c r="BA48" s="8">
        <v>0</v>
      </c>
      <c r="BB48" s="14">
        <v>0</v>
      </c>
      <c r="BC48" s="14">
        <v>0</v>
      </c>
      <c r="BD48" s="14">
        <v>0</v>
      </c>
      <c r="BE48" s="12">
        <v>0</v>
      </c>
      <c r="BF48" s="8">
        <v>0</v>
      </c>
      <c r="BG48" s="17">
        <v>0</v>
      </c>
      <c r="BH48" s="15">
        <v>0</v>
      </c>
      <c r="BI48" s="16">
        <v>0</v>
      </c>
      <c r="BK48" s="8">
        <v>0</v>
      </c>
      <c r="BL48" s="8">
        <v>0</v>
      </c>
      <c r="BM48" s="9">
        <v>0</v>
      </c>
      <c r="BN48" s="10">
        <v>0</v>
      </c>
      <c r="BO48" s="11">
        <v>0</v>
      </c>
      <c r="BP48" s="12"/>
      <c r="BQ48" s="8">
        <v>0</v>
      </c>
      <c r="BR48" s="8">
        <v>0</v>
      </c>
      <c r="BS48" s="14">
        <v>0</v>
      </c>
      <c r="BT48" s="14">
        <v>-540</v>
      </c>
      <c r="BU48" s="14">
        <v>0</v>
      </c>
      <c r="BV48" s="12">
        <v>0</v>
      </c>
      <c r="BW48" s="8">
        <v>0</v>
      </c>
      <c r="BX48" s="15">
        <v>0</v>
      </c>
      <c r="BY48" s="16">
        <v>0</v>
      </c>
      <c r="CA48" s="8">
        <v>0</v>
      </c>
      <c r="CB48" s="8">
        <v>0</v>
      </c>
      <c r="CC48" s="9">
        <v>0</v>
      </c>
      <c r="CD48" s="10">
        <v>0</v>
      </c>
      <c r="CE48" s="11">
        <v>0</v>
      </c>
      <c r="CF48" s="12"/>
      <c r="CG48" s="8">
        <v>0</v>
      </c>
      <c r="CH48" s="8">
        <v>0</v>
      </c>
      <c r="CI48" s="14">
        <v>0</v>
      </c>
      <c r="CJ48" s="14">
        <v>-815</v>
      </c>
      <c r="CK48" s="14">
        <v>0</v>
      </c>
      <c r="CL48" s="12">
        <v>0</v>
      </c>
      <c r="CM48" s="8">
        <v>0</v>
      </c>
      <c r="CN48" s="15">
        <v>0</v>
      </c>
      <c r="CO48" s="16">
        <v>0</v>
      </c>
      <c r="CQ48" s="8">
        <v>0</v>
      </c>
      <c r="CR48" s="8">
        <v>0</v>
      </c>
      <c r="CS48" s="9">
        <v>0</v>
      </c>
      <c r="CT48" s="10">
        <v>0</v>
      </c>
      <c r="CU48" s="11">
        <v>0</v>
      </c>
      <c r="CV48" s="12"/>
      <c r="CW48" s="8">
        <v>0</v>
      </c>
      <c r="CX48" s="8">
        <v>0</v>
      </c>
      <c r="CY48" s="14">
        <v>0</v>
      </c>
      <c r="CZ48" s="14"/>
      <c r="DA48" s="14"/>
      <c r="DB48" s="12">
        <v>0</v>
      </c>
      <c r="DC48" s="18">
        <v>0</v>
      </c>
      <c r="DD48" s="15">
        <v>0</v>
      </c>
      <c r="DE48" s="16">
        <v>0</v>
      </c>
      <c r="DG48" s="19"/>
    </row>
    <row r="49" spans="1:111" s="1" customFormat="1" ht="15.75" x14ac:dyDescent="0.3">
      <c r="A49" s="1" t="s">
        <v>0</v>
      </c>
      <c r="C49" s="2">
        <v>43014</v>
      </c>
      <c r="D49" s="3">
        <v>1</v>
      </c>
      <c r="E49" s="4" t="s">
        <v>1</v>
      </c>
      <c r="F49" s="4" t="s">
        <v>2</v>
      </c>
      <c r="G49" s="20" t="s">
        <v>60</v>
      </c>
      <c r="H49" s="5" t="s">
        <v>4</v>
      </c>
      <c r="I49" s="5">
        <v>420</v>
      </c>
      <c r="J49" s="4"/>
      <c r="K49" s="5">
        <v>30</v>
      </c>
      <c r="L49" s="6">
        <v>42592022.244201675</v>
      </c>
      <c r="M49" s="7"/>
      <c r="N49" s="8">
        <v>0</v>
      </c>
      <c r="O49" s="8">
        <v>42592022.244201675</v>
      </c>
      <c r="P49" s="9">
        <v>0</v>
      </c>
      <c r="Q49" s="10">
        <v>42592022.244201675</v>
      </c>
      <c r="R49" s="11">
        <v>0</v>
      </c>
      <c r="S49" s="12"/>
      <c r="T49" s="13">
        <v>2129601.1122100838</v>
      </c>
      <c r="U49" s="8">
        <v>40462421.131991588</v>
      </c>
      <c r="V49" s="14">
        <v>30</v>
      </c>
      <c r="W49" s="14">
        <v>10951</v>
      </c>
      <c r="X49" s="14">
        <v>177</v>
      </c>
      <c r="Y49" s="12">
        <v>40462421.131991588</v>
      </c>
      <c r="Z49" s="8">
        <v>653990.36986234237</v>
      </c>
      <c r="AA49" s="15">
        <v>653990.36986234237</v>
      </c>
      <c r="AB49" s="16">
        <v>41938031.874339335</v>
      </c>
      <c r="AD49" s="8">
        <v>42592022.244201675</v>
      </c>
      <c r="AE49" s="8">
        <v>0</v>
      </c>
      <c r="AF49" s="9">
        <v>0</v>
      </c>
      <c r="AG49" s="10">
        <v>42592022.244201675</v>
      </c>
      <c r="AH49" s="11">
        <v>653990.36986234237</v>
      </c>
      <c r="AI49" s="12"/>
      <c r="AJ49" s="13">
        <v>2129601.1122100838</v>
      </c>
      <c r="AK49" s="8">
        <v>40462421.131991588</v>
      </c>
      <c r="AL49" s="14">
        <v>30</v>
      </c>
      <c r="AM49" s="14">
        <v>10775</v>
      </c>
      <c r="AN49" s="14">
        <v>183</v>
      </c>
      <c r="AO49" s="12">
        <v>39808430.762129247</v>
      </c>
      <c r="AP49" s="8">
        <v>676096.78231736913</v>
      </c>
      <c r="AQ49" s="15">
        <v>1330087.1521797115</v>
      </c>
      <c r="AR49" s="16">
        <v>41261935.092021964</v>
      </c>
      <c r="AT49" s="8">
        <v>42592022.244201675</v>
      </c>
      <c r="AU49" s="8">
        <v>0</v>
      </c>
      <c r="AV49" s="9">
        <v>0</v>
      </c>
      <c r="AW49" s="10">
        <v>42592022.244201675</v>
      </c>
      <c r="AX49" s="11">
        <v>1330087.1521797115</v>
      </c>
      <c r="AY49" s="12"/>
      <c r="AZ49" s="13">
        <v>2129601.1122100838</v>
      </c>
      <c r="BA49" s="8">
        <v>40462421.131991588</v>
      </c>
      <c r="BB49" s="14">
        <v>30</v>
      </c>
      <c r="BC49" s="14">
        <v>10592</v>
      </c>
      <c r="BD49" s="14">
        <v>182</v>
      </c>
      <c r="BE49" s="12">
        <v>39132333.979811877</v>
      </c>
      <c r="BF49" s="8">
        <v>672402.26438120857</v>
      </c>
      <c r="BG49" s="17">
        <v>11462605.492366409</v>
      </c>
      <c r="BH49" s="15">
        <v>13465094.908927329</v>
      </c>
      <c r="BI49" s="16">
        <v>29126927.335274346</v>
      </c>
      <c r="BK49" s="8">
        <v>42592022.244201675</v>
      </c>
      <c r="BL49" s="8">
        <v>0</v>
      </c>
      <c r="BM49" s="9">
        <v>0</v>
      </c>
      <c r="BN49" s="10">
        <v>42592022.244201675</v>
      </c>
      <c r="BO49" s="11">
        <v>13465094.908927329</v>
      </c>
      <c r="BP49" s="12"/>
      <c r="BQ49" s="8">
        <v>2129601.1122100838</v>
      </c>
      <c r="BR49" s="8">
        <v>40462421.131991588</v>
      </c>
      <c r="BS49" s="14">
        <v>30</v>
      </c>
      <c r="BT49" s="14">
        <v>10410</v>
      </c>
      <c r="BU49" s="14">
        <v>275</v>
      </c>
      <c r="BV49" s="12">
        <v>26997326.223064259</v>
      </c>
      <c r="BW49" s="8">
        <v>713185.85123368597</v>
      </c>
      <c r="BX49" s="15">
        <v>14178280.760161014</v>
      </c>
      <c r="BY49" s="16">
        <v>28413741.484040663</v>
      </c>
      <c r="CA49" s="8">
        <v>42592022.244201675</v>
      </c>
      <c r="CB49" s="8">
        <v>0</v>
      </c>
      <c r="CC49" s="9">
        <v>0</v>
      </c>
      <c r="CD49" s="10">
        <v>42592022.244201675</v>
      </c>
      <c r="CE49" s="11">
        <v>14178280.760161014</v>
      </c>
      <c r="CF49" s="12"/>
      <c r="CG49" s="8">
        <v>2129601.1122100838</v>
      </c>
      <c r="CH49" s="8">
        <v>40462421.131991588</v>
      </c>
      <c r="CI49" s="14">
        <v>30</v>
      </c>
      <c r="CJ49" s="14">
        <v>10135</v>
      </c>
      <c r="CK49" s="14">
        <v>91</v>
      </c>
      <c r="CL49" s="12">
        <v>26284140.371830575</v>
      </c>
      <c r="CM49" s="8">
        <v>235401.32695541444</v>
      </c>
      <c r="CN49" s="15">
        <v>14413682.08711643</v>
      </c>
      <c r="CO49" s="16">
        <v>28178340.157085247</v>
      </c>
      <c r="CQ49" s="8">
        <v>42592022.244201675</v>
      </c>
      <c r="CR49" s="8">
        <v>0</v>
      </c>
      <c r="CS49" s="9">
        <v>0</v>
      </c>
      <c r="CT49" s="10">
        <v>42592022.244201675</v>
      </c>
      <c r="CU49" s="11">
        <v>14413682.08711643</v>
      </c>
      <c r="CV49" s="12"/>
      <c r="CW49" s="8">
        <v>2129601.1122100838</v>
      </c>
      <c r="CX49" s="8">
        <v>40462421.131991588</v>
      </c>
      <c r="CY49" s="14">
        <v>30</v>
      </c>
      <c r="CZ49" s="14">
        <v>10135</v>
      </c>
      <c r="DA49" s="14">
        <v>365</v>
      </c>
      <c r="DB49" s="12">
        <v>26048739.04487516</v>
      </c>
      <c r="DC49" s="18">
        <v>946802</v>
      </c>
      <c r="DD49" s="15">
        <v>15360484.08711643</v>
      </c>
      <c r="DE49" s="16">
        <v>27231538.157085247</v>
      </c>
      <c r="DG49" s="19">
        <v>200037</v>
      </c>
    </row>
    <row r="50" spans="1:111" s="1" customFormat="1" ht="15.75" x14ac:dyDescent="0.3">
      <c r="A50" s="1" t="s">
        <v>0</v>
      </c>
      <c r="C50" s="2">
        <v>43014</v>
      </c>
      <c r="D50" s="3">
        <v>2</v>
      </c>
      <c r="E50" s="4" t="s">
        <v>1</v>
      </c>
      <c r="F50" s="4" t="s">
        <v>2</v>
      </c>
      <c r="G50" s="20" t="s">
        <v>61</v>
      </c>
      <c r="H50" s="5" t="s">
        <v>4</v>
      </c>
      <c r="I50" s="5">
        <v>140</v>
      </c>
      <c r="J50" s="4"/>
      <c r="K50" s="5">
        <v>30</v>
      </c>
      <c r="L50" s="6">
        <v>14197340.748067223</v>
      </c>
      <c r="M50" s="7"/>
      <c r="N50" s="8">
        <v>0</v>
      </c>
      <c r="O50" s="8">
        <v>14197340.748067223</v>
      </c>
      <c r="P50" s="9">
        <v>0</v>
      </c>
      <c r="Q50" s="10">
        <v>14197340.748067223</v>
      </c>
      <c r="R50" s="11">
        <v>0</v>
      </c>
      <c r="S50" s="12"/>
      <c r="T50" s="13">
        <v>709867.03740336117</v>
      </c>
      <c r="U50" s="8">
        <v>13487473.710663861</v>
      </c>
      <c r="V50" s="14">
        <v>30</v>
      </c>
      <c r="W50" s="14">
        <v>10951</v>
      </c>
      <c r="X50" s="14">
        <v>177</v>
      </c>
      <c r="Y50" s="12">
        <v>13487473.710663861</v>
      </c>
      <c r="Z50" s="8">
        <v>217996.78995411407</v>
      </c>
      <c r="AA50" s="15">
        <v>217996.78995411407</v>
      </c>
      <c r="AB50" s="16">
        <v>13979343.958113108</v>
      </c>
      <c r="AD50" s="8">
        <v>14197340.748067223</v>
      </c>
      <c r="AE50" s="8">
        <v>0</v>
      </c>
      <c r="AF50" s="9">
        <v>0</v>
      </c>
      <c r="AG50" s="10">
        <v>14197340.748067223</v>
      </c>
      <c r="AH50" s="11">
        <v>217996.78995411407</v>
      </c>
      <c r="AI50" s="12"/>
      <c r="AJ50" s="13">
        <v>709867.03740336117</v>
      </c>
      <c r="AK50" s="8">
        <v>13487473.710663861</v>
      </c>
      <c r="AL50" s="14">
        <v>30</v>
      </c>
      <c r="AM50" s="14">
        <v>10775</v>
      </c>
      <c r="AN50" s="14">
        <v>183</v>
      </c>
      <c r="AO50" s="12">
        <v>13269476.920709746</v>
      </c>
      <c r="AP50" s="8">
        <v>225365.59410578964</v>
      </c>
      <c r="AQ50" s="15">
        <v>443362.38405990368</v>
      </c>
      <c r="AR50" s="16">
        <v>13753978.364007318</v>
      </c>
      <c r="AT50" s="8">
        <v>14197340.748067223</v>
      </c>
      <c r="AU50" s="8">
        <v>0</v>
      </c>
      <c r="AV50" s="9">
        <v>0</v>
      </c>
      <c r="AW50" s="10">
        <v>14197340.748067223</v>
      </c>
      <c r="AX50" s="11">
        <v>443362.38405990368</v>
      </c>
      <c r="AY50" s="12"/>
      <c r="AZ50" s="13">
        <v>709867.03740336117</v>
      </c>
      <c r="BA50" s="8">
        <v>13487473.710663861</v>
      </c>
      <c r="BB50" s="14">
        <v>30</v>
      </c>
      <c r="BC50" s="14">
        <v>10592</v>
      </c>
      <c r="BD50" s="14">
        <v>182</v>
      </c>
      <c r="BE50" s="12">
        <v>13044111.326603957</v>
      </c>
      <c r="BF50" s="8">
        <v>224134.08812706952</v>
      </c>
      <c r="BG50" s="17">
        <v>3820868.4974554689</v>
      </c>
      <c r="BH50" s="15">
        <v>4488364.9696424417</v>
      </c>
      <c r="BI50" s="16">
        <v>9708975.7784247808</v>
      </c>
      <c r="BK50" s="8">
        <v>14197340.748067223</v>
      </c>
      <c r="BL50" s="8">
        <v>0</v>
      </c>
      <c r="BM50" s="9">
        <v>0</v>
      </c>
      <c r="BN50" s="10">
        <v>14197340.748067223</v>
      </c>
      <c r="BO50" s="11">
        <v>4488364.9696424417</v>
      </c>
      <c r="BP50" s="12"/>
      <c r="BQ50" s="8">
        <v>709867.03740336117</v>
      </c>
      <c r="BR50" s="8">
        <v>13487473.710663861</v>
      </c>
      <c r="BS50" s="14">
        <v>30</v>
      </c>
      <c r="BT50" s="14">
        <v>10410</v>
      </c>
      <c r="BU50" s="14">
        <v>275</v>
      </c>
      <c r="BV50" s="12">
        <v>8999108.7410214189</v>
      </c>
      <c r="BW50" s="8">
        <v>237728.61707789529</v>
      </c>
      <c r="BX50" s="15">
        <v>4726093.5867203372</v>
      </c>
      <c r="BY50" s="16">
        <v>9471247.1613468863</v>
      </c>
      <c r="CA50" s="8">
        <v>14197340.748067223</v>
      </c>
      <c r="CB50" s="8">
        <v>0</v>
      </c>
      <c r="CC50" s="9">
        <v>0</v>
      </c>
      <c r="CD50" s="10">
        <v>14197340.748067223</v>
      </c>
      <c r="CE50" s="11">
        <v>4726093.5867203372</v>
      </c>
      <c r="CF50" s="12"/>
      <c r="CG50" s="8">
        <v>709867.03740336117</v>
      </c>
      <c r="CH50" s="8">
        <v>13487473.710663861</v>
      </c>
      <c r="CI50" s="14">
        <v>30</v>
      </c>
      <c r="CJ50" s="14">
        <v>10135</v>
      </c>
      <c r="CK50" s="14">
        <v>91</v>
      </c>
      <c r="CL50" s="12">
        <v>8761380.1239435226</v>
      </c>
      <c r="CM50" s="8">
        <v>78467.108985138126</v>
      </c>
      <c r="CN50" s="15">
        <v>4804560.6957054753</v>
      </c>
      <c r="CO50" s="16">
        <v>9392780.0523617472</v>
      </c>
      <c r="CQ50" s="8">
        <v>14197340.748067223</v>
      </c>
      <c r="CR50" s="8">
        <v>0</v>
      </c>
      <c r="CS50" s="9">
        <v>0</v>
      </c>
      <c r="CT50" s="10">
        <v>14197340.748067223</v>
      </c>
      <c r="CU50" s="11">
        <v>4804560.6957054753</v>
      </c>
      <c r="CV50" s="12"/>
      <c r="CW50" s="8">
        <v>709867.03740336117</v>
      </c>
      <c r="CX50" s="8">
        <v>13487473.710663861</v>
      </c>
      <c r="CY50" s="14">
        <v>30</v>
      </c>
      <c r="CZ50" s="14">
        <v>10135</v>
      </c>
      <c r="DA50" s="14">
        <v>365</v>
      </c>
      <c r="DB50" s="12">
        <v>8682913.0149583854</v>
      </c>
      <c r="DC50" s="18">
        <v>315601</v>
      </c>
      <c r="DD50" s="15">
        <v>5120161.6957054753</v>
      </c>
      <c r="DE50" s="16">
        <v>9077179.0523617472</v>
      </c>
      <c r="DG50" s="19">
        <v>200038</v>
      </c>
    </row>
    <row r="51" spans="1:111" s="1" customFormat="1" ht="15.75" x14ac:dyDescent="0.3">
      <c r="A51" s="1" t="s">
        <v>0</v>
      </c>
      <c r="C51" s="2">
        <v>43014</v>
      </c>
      <c r="D51" s="21" t="s">
        <v>62</v>
      </c>
      <c r="E51" s="22" t="s">
        <v>1</v>
      </c>
      <c r="F51" s="22" t="s">
        <v>2</v>
      </c>
      <c r="G51" s="22" t="s">
        <v>63</v>
      </c>
      <c r="H51" s="23"/>
      <c r="I51" s="23"/>
      <c r="J51" s="22"/>
      <c r="K51" s="23"/>
      <c r="L51" s="24">
        <v>0</v>
      </c>
      <c r="M51" s="25"/>
      <c r="N51" s="8">
        <v>0</v>
      </c>
      <c r="O51" s="8">
        <v>0</v>
      </c>
      <c r="P51" s="9">
        <v>0</v>
      </c>
      <c r="Q51" s="10">
        <v>0</v>
      </c>
      <c r="R51" s="11">
        <v>0</v>
      </c>
      <c r="S51" s="12"/>
      <c r="T51" s="13">
        <v>0</v>
      </c>
      <c r="U51" s="8">
        <v>0</v>
      </c>
      <c r="V51" s="14">
        <v>0</v>
      </c>
      <c r="W51" s="14">
        <v>0</v>
      </c>
      <c r="X51" s="14">
        <v>0</v>
      </c>
      <c r="Y51" s="12">
        <v>0</v>
      </c>
      <c r="Z51" s="8">
        <v>0</v>
      </c>
      <c r="AA51" s="15">
        <v>0</v>
      </c>
      <c r="AB51" s="16">
        <v>0</v>
      </c>
      <c r="AD51" s="8">
        <v>0</v>
      </c>
      <c r="AE51" s="8">
        <v>0</v>
      </c>
      <c r="AF51" s="9">
        <v>0</v>
      </c>
      <c r="AG51" s="10">
        <v>0</v>
      </c>
      <c r="AH51" s="11">
        <v>0</v>
      </c>
      <c r="AI51" s="12"/>
      <c r="AJ51" s="13">
        <v>0</v>
      </c>
      <c r="AK51" s="8">
        <v>0</v>
      </c>
      <c r="AL51" s="14">
        <v>0</v>
      </c>
      <c r="AM51" s="14">
        <v>0</v>
      </c>
      <c r="AN51" s="14">
        <v>0</v>
      </c>
      <c r="AO51" s="12">
        <v>0</v>
      </c>
      <c r="AP51" s="8">
        <v>0</v>
      </c>
      <c r="AQ51" s="15">
        <v>0</v>
      </c>
      <c r="AR51" s="16">
        <v>0</v>
      </c>
      <c r="AT51" s="8">
        <v>0</v>
      </c>
      <c r="AU51" s="8">
        <v>0</v>
      </c>
      <c r="AV51" s="9">
        <v>0</v>
      </c>
      <c r="AW51" s="10">
        <v>0</v>
      </c>
      <c r="AX51" s="11">
        <v>0</v>
      </c>
      <c r="AY51" s="12"/>
      <c r="AZ51" s="13">
        <v>0</v>
      </c>
      <c r="BA51" s="8">
        <v>0</v>
      </c>
      <c r="BB51" s="14">
        <v>0</v>
      </c>
      <c r="BC51" s="14">
        <v>-358</v>
      </c>
      <c r="BD51" s="14">
        <v>0</v>
      </c>
      <c r="BE51" s="12">
        <v>0</v>
      </c>
      <c r="BF51" s="8">
        <v>0</v>
      </c>
      <c r="BG51" s="17">
        <v>0</v>
      </c>
      <c r="BH51" s="15">
        <v>0</v>
      </c>
      <c r="BI51" s="16">
        <v>0</v>
      </c>
      <c r="BK51" s="8">
        <v>0</v>
      </c>
      <c r="BL51" s="8">
        <v>0</v>
      </c>
      <c r="BM51" s="9">
        <v>0</v>
      </c>
      <c r="BN51" s="10">
        <v>0</v>
      </c>
      <c r="BO51" s="11">
        <v>0</v>
      </c>
      <c r="BP51" s="12"/>
      <c r="BQ51" s="8">
        <v>0</v>
      </c>
      <c r="BR51" s="8">
        <v>0</v>
      </c>
      <c r="BS51" s="14">
        <v>0</v>
      </c>
      <c r="BT51" s="14">
        <v>-540</v>
      </c>
      <c r="BU51" s="14">
        <v>0</v>
      </c>
      <c r="BV51" s="12">
        <v>0</v>
      </c>
      <c r="BW51" s="8">
        <v>0</v>
      </c>
      <c r="BX51" s="15">
        <v>0</v>
      </c>
      <c r="BY51" s="16">
        <v>0</v>
      </c>
      <c r="CA51" s="8">
        <v>0</v>
      </c>
      <c r="CB51" s="8">
        <v>0</v>
      </c>
      <c r="CC51" s="9">
        <v>0</v>
      </c>
      <c r="CD51" s="10">
        <v>0</v>
      </c>
      <c r="CE51" s="11">
        <v>0</v>
      </c>
      <c r="CF51" s="12"/>
      <c r="CG51" s="8">
        <v>0</v>
      </c>
      <c r="CH51" s="8">
        <v>0</v>
      </c>
      <c r="CI51" s="14">
        <v>0</v>
      </c>
      <c r="CJ51" s="14">
        <v>-815</v>
      </c>
      <c r="CK51" s="14">
        <v>0</v>
      </c>
      <c r="CL51" s="12">
        <v>0</v>
      </c>
      <c r="CM51" s="8">
        <v>0</v>
      </c>
      <c r="CN51" s="15">
        <v>0</v>
      </c>
      <c r="CO51" s="16">
        <v>0</v>
      </c>
      <c r="CQ51" s="8">
        <v>0</v>
      </c>
      <c r="CR51" s="8">
        <v>0</v>
      </c>
      <c r="CS51" s="9">
        <v>0</v>
      </c>
      <c r="CT51" s="10">
        <v>0</v>
      </c>
      <c r="CU51" s="11">
        <v>0</v>
      </c>
      <c r="CV51" s="12"/>
      <c r="CW51" s="8">
        <v>0</v>
      </c>
      <c r="CX51" s="8">
        <v>0</v>
      </c>
      <c r="CY51" s="14">
        <v>0</v>
      </c>
      <c r="CZ51" s="14">
        <v>-815</v>
      </c>
      <c r="DA51" s="14">
        <v>365</v>
      </c>
      <c r="DB51" s="12">
        <v>0</v>
      </c>
      <c r="DC51" s="18">
        <v>0</v>
      </c>
      <c r="DD51" s="15">
        <v>0</v>
      </c>
      <c r="DE51" s="16">
        <v>0</v>
      </c>
      <c r="DG51" s="19"/>
    </row>
    <row r="52" spans="1:111" s="1" customFormat="1" ht="15.75" x14ac:dyDescent="0.3">
      <c r="A52" s="1" t="s">
        <v>0</v>
      </c>
      <c r="C52" s="2">
        <v>43014</v>
      </c>
      <c r="D52" s="3">
        <v>2</v>
      </c>
      <c r="E52" s="4" t="s">
        <v>1</v>
      </c>
      <c r="F52" s="4" t="s">
        <v>2</v>
      </c>
      <c r="G52" s="20" t="s">
        <v>64</v>
      </c>
      <c r="H52" s="5" t="s">
        <v>4</v>
      </c>
      <c r="I52" s="5">
        <v>747.71999999999991</v>
      </c>
      <c r="J52" s="4"/>
      <c r="K52" s="5">
        <v>30</v>
      </c>
      <c r="L52" s="6">
        <v>24287574.191003889</v>
      </c>
      <c r="M52" s="7"/>
      <c r="N52" s="8">
        <v>0</v>
      </c>
      <c r="O52" s="8">
        <v>24287574.191003889</v>
      </c>
      <c r="P52" s="9">
        <v>0</v>
      </c>
      <c r="Q52" s="10">
        <v>24287574.191003889</v>
      </c>
      <c r="R52" s="11">
        <v>0</v>
      </c>
      <c r="S52" s="12"/>
      <c r="T52" s="13">
        <v>1214378.7095501944</v>
      </c>
      <c r="U52" s="8">
        <v>23073195.481453694</v>
      </c>
      <c r="V52" s="14">
        <v>30</v>
      </c>
      <c r="W52" s="14">
        <v>10951</v>
      </c>
      <c r="X52" s="14">
        <v>177</v>
      </c>
      <c r="Y52" s="12">
        <v>23073195.481453694</v>
      </c>
      <c r="Z52" s="8">
        <v>372929.92422767816</v>
      </c>
      <c r="AA52" s="15">
        <v>372929.92422767816</v>
      </c>
      <c r="AB52" s="16">
        <v>23914644.266776212</v>
      </c>
      <c r="AD52" s="8">
        <v>24287574.191003889</v>
      </c>
      <c r="AE52" s="8">
        <v>0</v>
      </c>
      <c r="AF52" s="9">
        <v>0</v>
      </c>
      <c r="AG52" s="10">
        <v>24287574.191003889</v>
      </c>
      <c r="AH52" s="11">
        <v>372929.92422767816</v>
      </c>
      <c r="AI52" s="12"/>
      <c r="AJ52" s="13">
        <v>1214378.7095501944</v>
      </c>
      <c r="AK52" s="8">
        <v>23073195.481453694</v>
      </c>
      <c r="AL52" s="14">
        <v>30</v>
      </c>
      <c r="AM52" s="14">
        <v>10775</v>
      </c>
      <c r="AN52" s="14">
        <v>183</v>
      </c>
      <c r="AO52" s="12">
        <v>22700265.557226017</v>
      </c>
      <c r="AP52" s="8">
        <v>385535.83266564837</v>
      </c>
      <c r="AQ52" s="15">
        <v>758465.75689332653</v>
      </c>
      <c r="AR52" s="16">
        <v>23529108.434110563</v>
      </c>
      <c r="AT52" s="8">
        <v>24287574.191003889</v>
      </c>
      <c r="AU52" s="8">
        <v>0</v>
      </c>
      <c r="AV52" s="9">
        <v>0</v>
      </c>
      <c r="AW52" s="10">
        <v>24287574.191003889</v>
      </c>
      <c r="AX52" s="11">
        <v>758465.75689332653</v>
      </c>
      <c r="AY52" s="12"/>
      <c r="AZ52" s="13">
        <v>1214378.7095501944</v>
      </c>
      <c r="BA52" s="8">
        <v>23073195.481453694</v>
      </c>
      <c r="BB52" s="14">
        <v>30</v>
      </c>
      <c r="BC52" s="14">
        <v>10592</v>
      </c>
      <c r="BD52" s="14">
        <v>182</v>
      </c>
      <c r="BE52" s="12">
        <v>22314729.724560369</v>
      </c>
      <c r="BF52" s="8">
        <v>383429.07948168309</v>
      </c>
      <c r="BG52" s="17">
        <v>6536409.0890508974</v>
      </c>
      <c r="BH52" s="15">
        <v>7678303.9254259076</v>
      </c>
      <c r="BI52" s="16">
        <v>16609270.265577981</v>
      </c>
      <c r="BK52" s="8">
        <v>24287574.191003889</v>
      </c>
      <c r="BL52" s="8">
        <v>0</v>
      </c>
      <c r="BM52" s="9">
        <v>0</v>
      </c>
      <c r="BN52" s="10">
        <v>24287574.191003889</v>
      </c>
      <c r="BO52" s="11">
        <v>7678303.9254259076</v>
      </c>
      <c r="BP52" s="12"/>
      <c r="BQ52" s="8">
        <v>1214378.7095501944</v>
      </c>
      <c r="BR52" s="8">
        <v>23073195.481453694</v>
      </c>
      <c r="BS52" s="14">
        <v>30</v>
      </c>
      <c r="BT52" s="14">
        <v>10410</v>
      </c>
      <c r="BU52" s="14">
        <v>275</v>
      </c>
      <c r="BV52" s="12">
        <v>15394891.556027787</v>
      </c>
      <c r="BW52" s="8">
        <v>406685.41574521048</v>
      </c>
      <c r="BX52" s="15">
        <v>8084989.3411711184</v>
      </c>
      <c r="BY52" s="16">
        <v>16202584.849832769</v>
      </c>
      <c r="CA52" s="8">
        <v>24287574.191003889</v>
      </c>
      <c r="CB52" s="8">
        <v>0</v>
      </c>
      <c r="CC52" s="9">
        <v>0</v>
      </c>
      <c r="CD52" s="10">
        <v>24287574.191003889</v>
      </c>
      <c r="CE52" s="11">
        <v>8084989.3411711184</v>
      </c>
      <c r="CF52" s="12"/>
      <c r="CG52" s="8">
        <v>1214378.7095501944</v>
      </c>
      <c r="CH52" s="8">
        <v>23073195.481453694</v>
      </c>
      <c r="CI52" s="14">
        <v>30</v>
      </c>
      <c r="CJ52" s="14">
        <v>10135</v>
      </c>
      <c r="CK52" s="14">
        <v>91</v>
      </c>
      <c r="CL52" s="12">
        <v>14988206.140282575</v>
      </c>
      <c r="CM52" s="8">
        <v>134234.69682444411</v>
      </c>
      <c r="CN52" s="15">
        <v>8219224.0379955629</v>
      </c>
      <c r="CO52" s="16">
        <v>16068350.153008327</v>
      </c>
      <c r="CQ52" s="8">
        <v>24287574.191003889</v>
      </c>
      <c r="CR52" s="8">
        <v>0</v>
      </c>
      <c r="CS52" s="9">
        <v>0</v>
      </c>
      <c r="CT52" s="10">
        <v>24287574.191003889</v>
      </c>
      <c r="CU52" s="11">
        <v>8219224.0379955629</v>
      </c>
      <c r="CV52" s="12"/>
      <c r="CW52" s="8">
        <v>1214378.7095501944</v>
      </c>
      <c r="CX52" s="8">
        <v>23073195.481453694</v>
      </c>
      <c r="CY52" s="14">
        <v>30</v>
      </c>
      <c r="CZ52" s="14">
        <v>10135</v>
      </c>
      <c r="DA52" s="14">
        <v>365</v>
      </c>
      <c r="DB52" s="12">
        <v>14853971.443458132</v>
      </c>
      <c r="DC52" s="18">
        <v>539902</v>
      </c>
      <c r="DD52" s="15">
        <v>8759126.037995562</v>
      </c>
      <c r="DE52" s="16">
        <v>15528448.153008327</v>
      </c>
      <c r="DG52" s="19">
        <v>200039</v>
      </c>
    </row>
    <row r="53" spans="1:111" s="1" customFormat="1" ht="15.75" x14ac:dyDescent="0.3">
      <c r="A53" s="1" t="s">
        <v>0</v>
      </c>
      <c r="C53" s="2">
        <v>43014</v>
      </c>
      <c r="D53" s="3">
        <v>3</v>
      </c>
      <c r="E53" s="4" t="s">
        <v>1</v>
      </c>
      <c r="F53" s="4" t="s">
        <v>2</v>
      </c>
      <c r="G53" s="20" t="s">
        <v>65</v>
      </c>
      <c r="H53" s="5" t="s">
        <v>4</v>
      </c>
      <c r="I53" s="5">
        <v>228</v>
      </c>
      <c r="J53" s="4" t="s">
        <v>6</v>
      </c>
      <c r="K53" s="5">
        <v>30</v>
      </c>
      <c r="L53" s="6">
        <v>12852279.884920564</v>
      </c>
      <c r="M53" s="7"/>
      <c r="N53" s="8">
        <v>0</v>
      </c>
      <c r="O53" s="8">
        <v>12852279.884920564</v>
      </c>
      <c r="P53" s="9">
        <v>0</v>
      </c>
      <c r="Q53" s="10">
        <v>12852279.884920564</v>
      </c>
      <c r="R53" s="11">
        <v>0</v>
      </c>
      <c r="S53" s="12"/>
      <c r="T53" s="13">
        <v>642613.99424602825</v>
      </c>
      <c r="U53" s="8">
        <v>12209665.890674535</v>
      </c>
      <c r="V53" s="14">
        <v>30</v>
      </c>
      <c r="W53" s="14">
        <v>10951</v>
      </c>
      <c r="X53" s="14">
        <v>177</v>
      </c>
      <c r="Y53" s="12">
        <v>12209665.890674535</v>
      </c>
      <c r="Z53" s="8">
        <v>197343.70036064219</v>
      </c>
      <c r="AA53" s="15">
        <v>197343.70036064219</v>
      </c>
      <c r="AB53" s="16">
        <v>12654936.184559921</v>
      </c>
      <c r="AD53" s="8">
        <v>12852279.884920564</v>
      </c>
      <c r="AE53" s="8">
        <v>0</v>
      </c>
      <c r="AF53" s="9">
        <v>0</v>
      </c>
      <c r="AG53" s="10">
        <v>12852279.884920564</v>
      </c>
      <c r="AH53" s="11">
        <v>197343.70036064219</v>
      </c>
      <c r="AI53" s="12"/>
      <c r="AJ53" s="13">
        <v>642613.99424602825</v>
      </c>
      <c r="AK53" s="8">
        <v>12209665.890674535</v>
      </c>
      <c r="AL53" s="14">
        <v>30</v>
      </c>
      <c r="AM53" s="14">
        <v>10775</v>
      </c>
      <c r="AN53" s="14">
        <v>183</v>
      </c>
      <c r="AO53" s="12">
        <v>12012322.190313892</v>
      </c>
      <c r="AP53" s="8">
        <v>204014.38151530785</v>
      </c>
      <c r="AQ53" s="15">
        <v>401358.08187595004</v>
      </c>
      <c r="AR53" s="16">
        <v>12450921.803044613</v>
      </c>
      <c r="AT53" s="8">
        <v>12852279.884920564</v>
      </c>
      <c r="AU53" s="8">
        <v>0</v>
      </c>
      <c r="AV53" s="9">
        <v>0</v>
      </c>
      <c r="AW53" s="10">
        <v>12852279.884920564</v>
      </c>
      <c r="AX53" s="11">
        <v>401358.08187595004</v>
      </c>
      <c r="AY53" s="12"/>
      <c r="AZ53" s="13">
        <v>642613.99424602825</v>
      </c>
      <c r="BA53" s="8">
        <v>12209665.890674535</v>
      </c>
      <c r="BB53" s="14">
        <v>30</v>
      </c>
      <c r="BC53" s="14">
        <v>10592</v>
      </c>
      <c r="BD53" s="14">
        <v>182</v>
      </c>
      <c r="BE53" s="12">
        <v>11808307.808798585</v>
      </c>
      <c r="BF53" s="8">
        <v>202899.54882943188</v>
      </c>
      <c r="BG53" s="17">
        <v>3458878.1240218398</v>
      </c>
      <c r="BH53" s="15">
        <v>4063135.754727222</v>
      </c>
      <c r="BI53" s="16">
        <v>8789144.1301933415</v>
      </c>
      <c r="BK53" s="8">
        <v>12852279.884920564</v>
      </c>
      <c r="BL53" s="8">
        <v>0</v>
      </c>
      <c r="BM53" s="9">
        <v>0</v>
      </c>
      <c r="BN53" s="10">
        <v>12852279.884920564</v>
      </c>
      <c r="BO53" s="11">
        <v>4063135.754727222</v>
      </c>
      <c r="BP53" s="12"/>
      <c r="BQ53" s="8">
        <v>642613.99424602825</v>
      </c>
      <c r="BR53" s="8">
        <v>12209665.890674535</v>
      </c>
      <c r="BS53" s="14">
        <v>30</v>
      </c>
      <c r="BT53" s="14">
        <v>10410</v>
      </c>
      <c r="BU53" s="14">
        <v>275</v>
      </c>
      <c r="BV53" s="12">
        <v>8146530.1359473132</v>
      </c>
      <c r="BW53" s="8">
        <v>215206.12751061583</v>
      </c>
      <c r="BX53" s="15">
        <v>4278341.8822378376</v>
      </c>
      <c r="BY53" s="16">
        <v>8573938.0026827268</v>
      </c>
      <c r="CA53" s="8">
        <v>12852279.884920564</v>
      </c>
      <c r="CB53" s="8">
        <v>0</v>
      </c>
      <c r="CC53" s="9">
        <v>0</v>
      </c>
      <c r="CD53" s="10">
        <v>12852279.884920564</v>
      </c>
      <c r="CE53" s="11">
        <v>4278341.8822378376</v>
      </c>
      <c r="CF53" s="12"/>
      <c r="CG53" s="8">
        <v>642613.99424602825</v>
      </c>
      <c r="CH53" s="8">
        <v>12209665.890674535</v>
      </c>
      <c r="CI53" s="14">
        <v>30</v>
      </c>
      <c r="CJ53" s="14">
        <v>10135</v>
      </c>
      <c r="CK53" s="14">
        <v>91</v>
      </c>
      <c r="CL53" s="12">
        <v>7931324.0084366975</v>
      </c>
      <c r="CM53" s="8">
        <v>71033.108547095471</v>
      </c>
      <c r="CN53" s="15">
        <v>4349374.9907849329</v>
      </c>
      <c r="CO53" s="16">
        <v>8502904.8941356316</v>
      </c>
      <c r="CQ53" s="8">
        <v>12852279.884920564</v>
      </c>
      <c r="CR53" s="8">
        <v>0</v>
      </c>
      <c r="CS53" s="9">
        <v>0</v>
      </c>
      <c r="CT53" s="10">
        <v>12852279.884920564</v>
      </c>
      <c r="CU53" s="11">
        <v>4349374.9907849329</v>
      </c>
      <c r="CV53" s="12"/>
      <c r="CW53" s="8">
        <v>642613.99424602825</v>
      </c>
      <c r="CX53" s="8">
        <v>12209665.890674535</v>
      </c>
      <c r="CY53" s="14">
        <v>30</v>
      </c>
      <c r="CZ53" s="14">
        <v>10135</v>
      </c>
      <c r="DA53" s="14">
        <v>365</v>
      </c>
      <c r="DB53" s="12">
        <v>7860290.8998896023</v>
      </c>
      <c r="DC53" s="18">
        <v>285701</v>
      </c>
      <c r="DD53" s="15">
        <v>4635075.9907849329</v>
      </c>
      <c r="DE53" s="16">
        <v>8217203.8941356307</v>
      </c>
      <c r="DG53" s="19">
        <v>200040</v>
      </c>
    </row>
    <row r="54" spans="1:111" s="1" customFormat="1" ht="15.75" x14ac:dyDescent="0.3">
      <c r="A54" s="1" t="s">
        <v>0</v>
      </c>
      <c r="C54" s="2">
        <v>43014</v>
      </c>
      <c r="D54" s="3">
        <v>4</v>
      </c>
      <c r="E54" s="4" t="s">
        <v>1</v>
      </c>
      <c r="F54" s="4" t="s">
        <v>2</v>
      </c>
      <c r="G54" s="20" t="s">
        <v>66</v>
      </c>
      <c r="H54" s="5" t="s">
        <v>4</v>
      </c>
      <c r="I54" s="5">
        <v>165</v>
      </c>
      <c r="J54" s="4"/>
      <c r="K54" s="5">
        <v>30</v>
      </c>
      <c r="L54" s="6">
        <v>6008960.9279510155</v>
      </c>
      <c r="M54" s="7"/>
      <c r="N54" s="8">
        <v>0</v>
      </c>
      <c r="O54" s="8">
        <v>6008960.9279510155</v>
      </c>
      <c r="P54" s="9">
        <v>0</v>
      </c>
      <c r="Q54" s="10">
        <v>6008960.9279510155</v>
      </c>
      <c r="R54" s="11">
        <v>0</v>
      </c>
      <c r="S54" s="12"/>
      <c r="T54" s="13">
        <v>300448.04639755079</v>
      </c>
      <c r="U54" s="8">
        <v>5708512.8815534646</v>
      </c>
      <c r="V54" s="14">
        <v>30</v>
      </c>
      <c r="W54" s="14">
        <v>10951</v>
      </c>
      <c r="X54" s="14">
        <v>177</v>
      </c>
      <c r="Y54" s="12">
        <v>5708512.8815534646</v>
      </c>
      <c r="Z54" s="8">
        <v>92266.165650165582</v>
      </c>
      <c r="AA54" s="15">
        <v>92266.165650165582</v>
      </c>
      <c r="AB54" s="16">
        <v>5916694.7623008499</v>
      </c>
      <c r="AD54" s="8">
        <v>6008960.9279510155</v>
      </c>
      <c r="AE54" s="8">
        <v>0</v>
      </c>
      <c r="AF54" s="9">
        <v>0</v>
      </c>
      <c r="AG54" s="10">
        <v>6008960.9279510155</v>
      </c>
      <c r="AH54" s="11">
        <v>92266.165650165582</v>
      </c>
      <c r="AI54" s="12"/>
      <c r="AJ54" s="13">
        <v>300448.04639755079</v>
      </c>
      <c r="AK54" s="8">
        <v>5708512.8815534646</v>
      </c>
      <c r="AL54" s="14">
        <v>30</v>
      </c>
      <c r="AM54" s="14">
        <v>10775</v>
      </c>
      <c r="AN54" s="14">
        <v>183</v>
      </c>
      <c r="AO54" s="12">
        <v>5616246.7159032989</v>
      </c>
      <c r="AP54" s="8">
        <v>95384.979026478308</v>
      </c>
      <c r="AQ54" s="15">
        <v>187651.14467664389</v>
      </c>
      <c r="AR54" s="16">
        <v>5821309.7832743712</v>
      </c>
      <c r="AT54" s="8">
        <v>6008960.9279510155</v>
      </c>
      <c r="AU54" s="8">
        <v>0</v>
      </c>
      <c r="AV54" s="9">
        <v>0</v>
      </c>
      <c r="AW54" s="10">
        <v>6008960.9279510155</v>
      </c>
      <c r="AX54" s="11">
        <v>187651.14467664389</v>
      </c>
      <c r="AY54" s="12"/>
      <c r="AZ54" s="13">
        <v>300448.04639755079</v>
      </c>
      <c r="BA54" s="8">
        <v>5708512.8815534646</v>
      </c>
      <c r="BB54" s="14">
        <v>30</v>
      </c>
      <c r="BC54" s="14">
        <v>10592</v>
      </c>
      <c r="BD54" s="14">
        <v>182</v>
      </c>
      <c r="BE54" s="12">
        <v>5520861.7368768211</v>
      </c>
      <c r="BF54" s="8">
        <v>94863.749632890991</v>
      </c>
      <c r="BG54" s="17">
        <v>1617165.4903172229</v>
      </c>
      <c r="BH54" s="15">
        <v>1899680.3846267578</v>
      </c>
      <c r="BI54" s="16">
        <v>4109280.5433242577</v>
      </c>
      <c r="BK54" s="8">
        <v>6008960.9279510155</v>
      </c>
      <c r="BL54" s="8">
        <v>0</v>
      </c>
      <c r="BM54" s="9">
        <v>0</v>
      </c>
      <c r="BN54" s="10">
        <v>6008960.9279510155</v>
      </c>
      <c r="BO54" s="11">
        <v>1899680.3846267578</v>
      </c>
      <c r="BP54" s="12"/>
      <c r="BQ54" s="8">
        <v>300448.04639755079</v>
      </c>
      <c r="BR54" s="8">
        <v>5708512.8815534646</v>
      </c>
      <c r="BS54" s="14">
        <v>30</v>
      </c>
      <c r="BT54" s="14">
        <v>10410</v>
      </c>
      <c r="BU54" s="14">
        <v>275</v>
      </c>
      <c r="BV54" s="12">
        <v>3808832.4969267067</v>
      </c>
      <c r="BW54" s="8">
        <v>100617.57316569111</v>
      </c>
      <c r="BX54" s="15">
        <v>2000297.9577924488</v>
      </c>
      <c r="BY54" s="16">
        <v>4008662.9701585667</v>
      </c>
      <c r="CA54" s="8">
        <v>6008960.9279510155</v>
      </c>
      <c r="CB54" s="8">
        <v>0</v>
      </c>
      <c r="CC54" s="9">
        <v>0</v>
      </c>
      <c r="CD54" s="10">
        <v>6008960.9279510155</v>
      </c>
      <c r="CE54" s="11">
        <v>2000297.9577924488</v>
      </c>
      <c r="CF54" s="12"/>
      <c r="CG54" s="8">
        <v>300448.04639755079</v>
      </c>
      <c r="CH54" s="8">
        <v>5708512.8815534646</v>
      </c>
      <c r="CI54" s="14">
        <v>30</v>
      </c>
      <c r="CJ54" s="14">
        <v>10135</v>
      </c>
      <c r="CK54" s="14">
        <v>91</v>
      </c>
      <c r="CL54" s="12">
        <v>3708214.9237610158</v>
      </c>
      <c r="CM54" s="8">
        <v>33210.852679235606</v>
      </c>
      <c r="CN54" s="15">
        <v>2033508.8104716844</v>
      </c>
      <c r="CO54" s="16">
        <v>3975452.1174793309</v>
      </c>
      <c r="CQ54" s="8">
        <v>6008960.9279510155</v>
      </c>
      <c r="CR54" s="8">
        <v>0</v>
      </c>
      <c r="CS54" s="9">
        <v>0</v>
      </c>
      <c r="CT54" s="10">
        <v>6008960.9279510155</v>
      </c>
      <c r="CU54" s="11">
        <v>2033508.8104716844</v>
      </c>
      <c r="CV54" s="12"/>
      <c r="CW54" s="8">
        <v>300448.04639755079</v>
      </c>
      <c r="CX54" s="8">
        <v>5708512.8815534646</v>
      </c>
      <c r="CY54" s="14">
        <v>30</v>
      </c>
      <c r="CZ54" s="14">
        <v>10135</v>
      </c>
      <c r="DA54" s="14">
        <v>365</v>
      </c>
      <c r="DB54" s="12">
        <v>3675004.0710817799</v>
      </c>
      <c r="DC54" s="18">
        <v>133577</v>
      </c>
      <c r="DD54" s="15">
        <v>2167085.8104716847</v>
      </c>
      <c r="DE54" s="16">
        <v>3841875.1174793309</v>
      </c>
      <c r="DG54" s="19">
        <v>200041</v>
      </c>
    </row>
    <row r="55" spans="1:111" s="1" customFormat="1" ht="15.75" x14ac:dyDescent="0.3">
      <c r="A55" s="1" t="s">
        <v>0</v>
      </c>
      <c r="C55" s="2">
        <v>43014</v>
      </c>
      <c r="D55" s="21" t="s">
        <v>67</v>
      </c>
      <c r="E55" s="22" t="s">
        <v>1</v>
      </c>
      <c r="F55" s="22" t="s">
        <v>2</v>
      </c>
      <c r="G55" s="22" t="s">
        <v>68</v>
      </c>
      <c r="H55" s="23"/>
      <c r="I55" s="23"/>
      <c r="J55" s="22"/>
      <c r="K55" s="23"/>
      <c r="L55" s="24">
        <v>0</v>
      </c>
      <c r="M55" s="25"/>
      <c r="N55" s="8">
        <v>0</v>
      </c>
      <c r="O55" s="8">
        <v>0</v>
      </c>
      <c r="P55" s="9">
        <v>0</v>
      </c>
      <c r="Q55" s="10">
        <v>0</v>
      </c>
      <c r="R55" s="11">
        <v>0</v>
      </c>
      <c r="S55" s="12"/>
      <c r="T55" s="13">
        <v>0</v>
      </c>
      <c r="U55" s="8">
        <v>0</v>
      </c>
      <c r="V55" s="14">
        <v>0</v>
      </c>
      <c r="W55" s="14">
        <v>0</v>
      </c>
      <c r="X55" s="14">
        <v>0</v>
      </c>
      <c r="Y55" s="12">
        <v>0</v>
      </c>
      <c r="Z55" s="8">
        <v>0</v>
      </c>
      <c r="AA55" s="15">
        <v>0</v>
      </c>
      <c r="AB55" s="16">
        <v>0</v>
      </c>
      <c r="AD55" s="8">
        <v>0</v>
      </c>
      <c r="AE55" s="8">
        <v>0</v>
      </c>
      <c r="AF55" s="9">
        <v>0</v>
      </c>
      <c r="AG55" s="10">
        <v>0</v>
      </c>
      <c r="AH55" s="11">
        <v>0</v>
      </c>
      <c r="AI55" s="12"/>
      <c r="AJ55" s="13">
        <v>0</v>
      </c>
      <c r="AK55" s="8">
        <v>0</v>
      </c>
      <c r="AL55" s="14">
        <v>0</v>
      </c>
      <c r="AM55" s="14">
        <v>0</v>
      </c>
      <c r="AN55" s="14">
        <v>0</v>
      </c>
      <c r="AO55" s="12">
        <v>0</v>
      </c>
      <c r="AP55" s="8">
        <v>0</v>
      </c>
      <c r="AQ55" s="15">
        <v>0</v>
      </c>
      <c r="AR55" s="16">
        <v>0</v>
      </c>
      <c r="AT55" s="8">
        <v>0</v>
      </c>
      <c r="AU55" s="8">
        <v>0</v>
      </c>
      <c r="AV55" s="9">
        <v>0</v>
      </c>
      <c r="AW55" s="10">
        <v>0</v>
      </c>
      <c r="AX55" s="11">
        <v>0</v>
      </c>
      <c r="AY55" s="12"/>
      <c r="AZ55" s="13">
        <v>0</v>
      </c>
      <c r="BA55" s="8">
        <v>0</v>
      </c>
      <c r="BB55" s="14">
        <v>0</v>
      </c>
      <c r="BC55" s="14">
        <v>0</v>
      </c>
      <c r="BD55" s="14">
        <v>0</v>
      </c>
      <c r="BE55" s="12">
        <v>0</v>
      </c>
      <c r="BF55" s="8">
        <v>0</v>
      </c>
      <c r="BG55" s="17">
        <v>0</v>
      </c>
      <c r="BH55" s="15">
        <v>0</v>
      </c>
      <c r="BI55" s="16">
        <v>0</v>
      </c>
      <c r="BK55" s="8">
        <v>0</v>
      </c>
      <c r="BL55" s="8">
        <v>0</v>
      </c>
      <c r="BM55" s="9">
        <v>0</v>
      </c>
      <c r="BN55" s="10">
        <v>0</v>
      </c>
      <c r="BO55" s="11">
        <v>0</v>
      </c>
      <c r="BP55" s="12"/>
      <c r="BQ55" s="8">
        <v>0</v>
      </c>
      <c r="BR55" s="8">
        <v>0</v>
      </c>
      <c r="BS55" s="14">
        <v>0</v>
      </c>
      <c r="BT55" s="14">
        <v>-540</v>
      </c>
      <c r="BU55" s="14">
        <v>0</v>
      </c>
      <c r="BV55" s="12">
        <v>0</v>
      </c>
      <c r="BW55" s="8">
        <v>0</v>
      </c>
      <c r="BX55" s="15">
        <v>0</v>
      </c>
      <c r="BY55" s="16">
        <v>0</v>
      </c>
      <c r="CA55" s="8">
        <v>0</v>
      </c>
      <c r="CB55" s="8">
        <v>0</v>
      </c>
      <c r="CC55" s="9">
        <v>0</v>
      </c>
      <c r="CD55" s="10">
        <v>0</v>
      </c>
      <c r="CE55" s="11">
        <v>0</v>
      </c>
      <c r="CF55" s="12"/>
      <c r="CG55" s="8">
        <v>0</v>
      </c>
      <c r="CH55" s="8">
        <v>0</v>
      </c>
      <c r="CI55" s="14">
        <v>0</v>
      </c>
      <c r="CJ55" s="14">
        <v>-815</v>
      </c>
      <c r="CK55" s="14">
        <v>0</v>
      </c>
      <c r="CL55" s="12">
        <v>0</v>
      </c>
      <c r="CM55" s="8">
        <v>0</v>
      </c>
      <c r="CN55" s="15">
        <v>0</v>
      </c>
      <c r="CO55" s="16">
        <v>0</v>
      </c>
      <c r="CQ55" s="8">
        <v>0</v>
      </c>
      <c r="CR55" s="8">
        <v>0</v>
      </c>
      <c r="CS55" s="9">
        <v>0</v>
      </c>
      <c r="CT55" s="10">
        <v>0</v>
      </c>
      <c r="CU55" s="11">
        <v>0</v>
      </c>
      <c r="CV55" s="12"/>
      <c r="CW55" s="8">
        <v>0</v>
      </c>
      <c r="CX55" s="8">
        <v>0</v>
      </c>
      <c r="CY55" s="14">
        <v>0</v>
      </c>
      <c r="CZ55" s="14"/>
      <c r="DA55" s="14"/>
      <c r="DB55" s="12">
        <v>0</v>
      </c>
      <c r="DC55" s="18">
        <v>0</v>
      </c>
      <c r="DD55" s="15">
        <v>0</v>
      </c>
      <c r="DE55" s="16">
        <v>0</v>
      </c>
      <c r="DG55" s="19"/>
    </row>
    <row r="56" spans="1:111" s="1" customFormat="1" ht="15.75" x14ac:dyDescent="0.3">
      <c r="A56" s="1" t="s">
        <v>0</v>
      </c>
      <c r="C56" s="2">
        <v>43014</v>
      </c>
      <c r="D56" s="3">
        <v>2</v>
      </c>
      <c r="E56" s="4" t="s">
        <v>1</v>
      </c>
      <c r="F56" s="4" t="s">
        <v>2</v>
      </c>
      <c r="G56" s="20" t="s">
        <v>69</v>
      </c>
      <c r="H56" s="5" t="s">
        <v>4</v>
      </c>
      <c r="I56" s="5">
        <v>165</v>
      </c>
      <c r="J56" s="4" t="s">
        <v>10</v>
      </c>
      <c r="K56" s="5">
        <v>30</v>
      </c>
      <c r="L56" s="6">
        <v>10552120.764406595</v>
      </c>
      <c r="M56" s="7"/>
      <c r="N56" s="8">
        <v>0</v>
      </c>
      <c r="O56" s="8">
        <v>10552120.764406595</v>
      </c>
      <c r="P56" s="9">
        <v>0</v>
      </c>
      <c r="Q56" s="10">
        <v>10552120.764406595</v>
      </c>
      <c r="R56" s="11">
        <v>0</v>
      </c>
      <c r="S56" s="12"/>
      <c r="T56" s="13">
        <v>527606.03822032968</v>
      </c>
      <c r="U56" s="8">
        <v>10024514.726186264</v>
      </c>
      <c r="V56" s="14">
        <v>30</v>
      </c>
      <c r="W56" s="14">
        <v>10951</v>
      </c>
      <c r="X56" s="14">
        <v>177</v>
      </c>
      <c r="Y56" s="12">
        <v>10024514.726186264</v>
      </c>
      <c r="Z56" s="8">
        <v>162025.30422198601</v>
      </c>
      <c r="AA56" s="15">
        <v>162025.30422198601</v>
      </c>
      <c r="AB56" s="16">
        <v>10390095.46018461</v>
      </c>
      <c r="AD56" s="8">
        <v>10552120.764406595</v>
      </c>
      <c r="AE56" s="8">
        <v>0</v>
      </c>
      <c r="AF56" s="9">
        <v>0</v>
      </c>
      <c r="AG56" s="10">
        <v>10552120.764406595</v>
      </c>
      <c r="AH56" s="11">
        <v>162025.30422198601</v>
      </c>
      <c r="AI56" s="12"/>
      <c r="AJ56" s="13">
        <v>527606.03822032968</v>
      </c>
      <c r="AK56" s="8">
        <v>10024514.726186264</v>
      </c>
      <c r="AL56" s="14">
        <v>30</v>
      </c>
      <c r="AM56" s="14">
        <v>10775</v>
      </c>
      <c r="AN56" s="14">
        <v>183</v>
      </c>
      <c r="AO56" s="12">
        <v>9862489.4219642784</v>
      </c>
      <c r="AP56" s="8">
        <v>167502.14053080863</v>
      </c>
      <c r="AQ56" s="15">
        <v>329527.44475279463</v>
      </c>
      <c r="AR56" s="16">
        <v>10222593.319653802</v>
      </c>
      <c r="AT56" s="8">
        <v>10552120.764406595</v>
      </c>
      <c r="AU56" s="8">
        <v>0</v>
      </c>
      <c r="AV56" s="9">
        <v>0</v>
      </c>
      <c r="AW56" s="10">
        <v>10552120.764406595</v>
      </c>
      <c r="AX56" s="11">
        <v>329527.44475279463</v>
      </c>
      <c r="AY56" s="12"/>
      <c r="AZ56" s="13">
        <v>527606.03822032968</v>
      </c>
      <c r="BA56" s="8">
        <v>10024514.726186264</v>
      </c>
      <c r="BB56" s="14">
        <v>30</v>
      </c>
      <c r="BC56" s="14">
        <v>10592</v>
      </c>
      <c r="BD56" s="14">
        <v>182</v>
      </c>
      <c r="BE56" s="12">
        <v>9694987.2814334705</v>
      </c>
      <c r="BF56" s="8">
        <v>166586.82828747088</v>
      </c>
      <c r="BG56" s="17">
        <v>2839846.3152725045</v>
      </c>
      <c r="BH56" s="15">
        <v>3335960.5883127702</v>
      </c>
      <c r="BI56" s="16">
        <v>7216160.1760938251</v>
      </c>
      <c r="BK56" s="8">
        <v>10552120.764406595</v>
      </c>
      <c r="BL56" s="8">
        <v>0</v>
      </c>
      <c r="BM56" s="9">
        <v>0</v>
      </c>
      <c r="BN56" s="10">
        <v>10552120.764406595</v>
      </c>
      <c r="BO56" s="11">
        <v>3335960.5883127702</v>
      </c>
      <c r="BP56" s="12"/>
      <c r="BQ56" s="8">
        <v>527606.03822032968</v>
      </c>
      <c r="BR56" s="8">
        <v>10024514.726186264</v>
      </c>
      <c r="BS56" s="14">
        <v>30</v>
      </c>
      <c r="BT56" s="14">
        <v>10410</v>
      </c>
      <c r="BU56" s="14">
        <v>275</v>
      </c>
      <c r="BV56" s="12">
        <v>6688554.1378734941</v>
      </c>
      <c r="BW56" s="8">
        <v>176690.91142317108</v>
      </c>
      <c r="BX56" s="15">
        <v>3512651.4997359412</v>
      </c>
      <c r="BY56" s="16">
        <v>7039469.2646706542</v>
      </c>
      <c r="CA56" s="8">
        <v>10552120.764406595</v>
      </c>
      <c r="CB56" s="8">
        <v>0</v>
      </c>
      <c r="CC56" s="9">
        <v>0</v>
      </c>
      <c r="CD56" s="10">
        <v>10552120.764406595</v>
      </c>
      <c r="CE56" s="11">
        <v>3512651.4997359412</v>
      </c>
      <c r="CF56" s="12"/>
      <c r="CG56" s="8">
        <v>527606.03822032968</v>
      </c>
      <c r="CH56" s="8">
        <v>10024514.726186264</v>
      </c>
      <c r="CI56" s="14">
        <v>30</v>
      </c>
      <c r="CJ56" s="14">
        <v>10135</v>
      </c>
      <c r="CK56" s="14">
        <v>91</v>
      </c>
      <c r="CL56" s="12">
        <v>6511863.2264503231</v>
      </c>
      <c r="CM56" s="8">
        <v>58320.387228696447</v>
      </c>
      <c r="CN56" s="15">
        <v>3570971.8869646378</v>
      </c>
      <c r="CO56" s="16">
        <v>6981148.8774419576</v>
      </c>
      <c r="CQ56" s="8">
        <v>10552120.764406595</v>
      </c>
      <c r="CR56" s="8">
        <v>0</v>
      </c>
      <c r="CS56" s="9">
        <v>0</v>
      </c>
      <c r="CT56" s="10">
        <v>10552120.764406595</v>
      </c>
      <c r="CU56" s="11">
        <v>3570971.8869646378</v>
      </c>
      <c r="CV56" s="12"/>
      <c r="CW56" s="8">
        <v>527606.03822032968</v>
      </c>
      <c r="CX56" s="8">
        <v>10024514.726186264</v>
      </c>
      <c r="CY56" s="14">
        <v>30</v>
      </c>
      <c r="CZ56" s="14">
        <v>10135</v>
      </c>
      <c r="DA56" s="14">
        <v>365</v>
      </c>
      <c r="DB56" s="12">
        <v>6453542.8392216265</v>
      </c>
      <c r="DC56" s="18">
        <v>234569</v>
      </c>
      <c r="DD56" s="15">
        <v>3805540.8869646378</v>
      </c>
      <c r="DE56" s="16">
        <v>6746579.8774419576</v>
      </c>
      <c r="DG56" s="19">
        <v>200042</v>
      </c>
    </row>
    <row r="57" spans="1:111" s="1" customFormat="1" ht="15.75" x14ac:dyDescent="0.3">
      <c r="A57" s="1" t="s">
        <v>0</v>
      </c>
      <c r="C57" s="2">
        <v>43014</v>
      </c>
      <c r="D57" s="3">
        <v>3</v>
      </c>
      <c r="E57" s="4" t="s">
        <v>1</v>
      </c>
      <c r="F57" s="4" t="s">
        <v>2</v>
      </c>
      <c r="G57" s="20" t="s">
        <v>70</v>
      </c>
      <c r="H57" s="5" t="s">
        <v>4</v>
      </c>
      <c r="I57" s="5">
        <v>496</v>
      </c>
      <c r="J57" s="4"/>
      <c r="K57" s="5">
        <v>30</v>
      </c>
      <c r="L57" s="6">
        <v>10781334.542967783</v>
      </c>
      <c r="M57" s="7"/>
      <c r="N57" s="8">
        <v>0</v>
      </c>
      <c r="O57" s="8">
        <v>10781334.542967783</v>
      </c>
      <c r="P57" s="9">
        <v>0</v>
      </c>
      <c r="Q57" s="10">
        <v>10781334.542967783</v>
      </c>
      <c r="R57" s="11">
        <v>0</v>
      </c>
      <c r="S57" s="12"/>
      <c r="T57" s="13">
        <v>539066.72714838909</v>
      </c>
      <c r="U57" s="8">
        <v>10242267.815819394</v>
      </c>
      <c r="V57" s="14">
        <v>30</v>
      </c>
      <c r="W57" s="14">
        <v>10951</v>
      </c>
      <c r="X57" s="14">
        <v>177</v>
      </c>
      <c r="Y57" s="12">
        <v>10242267.815819394</v>
      </c>
      <c r="Z57" s="8">
        <v>165544.82726691925</v>
      </c>
      <c r="AA57" s="15">
        <v>165544.82726691925</v>
      </c>
      <c r="AB57" s="16">
        <v>10615789.715700865</v>
      </c>
      <c r="AD57" s="8">
        <v>10781334.542967783</v>
      </c>
      <c r="AE57" s="8">
        <v>0</v>
      </c>
      <c r="AF57" s="9">
        <v>0</v>
      </c>
      <c r="AG57" s="10">
        <v>10781334.542967783</v>
      </c>
      <c r="AH57" s="11">
        <v>165544.82726691925</v>
      </c>
      <c r="AI57" s="12"/>
      <c r="AJ57" s="13">
        <v>539066.72714838909</v>
      </c>
      <c r="AK57" s="8">
        <v>10242267.815819394</v>
      </c>
      <c r="AL57" s="14">
        <v>30</v>
      </c>
      <c r="AM57" s="14">
        <v>10775</v>
      </c>
      <c r="AN57" s="14">
        <v>183</v>
      </c>
      <c r="AO57" s="12">
        <v>10076722.988552475</v>
      </c>
      <c r="AP57" s="8">
        <v>171140.63173133208</v>
      </c>
      <c r="AQ57" s="15">
        <v>336685.45899825136</v>
      </c>
      <c r="AR57" s="16">
        <v>10444649.083969532</v>
      </c>
      <c r="AT57" s="8">
        <v>10781334.542967783</v>
      </c>
      <c r="AU57" s="8">
        <v>0</v>
      </c>
      <c r="AV57" s="9">
        <v>0</v>
      </c>
      <c r="AW57" s="10">
        <v>10781334.542967783</v>
      </c>
      <c r="AX57" s="11">
        <v>336685.45899825136</v>
      </c>
      <c r="AY57" s="12"/>
      <c r="AZ57" s="13">
        <v>539066.72714838909</v>
      </c>
      <c r="BA57" s="8">
        <v>10242267.815819394</v>
      </c>
      <c r="BB57" s="14">
        <v>30</v>
      </c>
      <c r="BC57" s="14">
        <v>10592</v>
      </c>
      <c r="BD57" s="14">
        <v>182</v>
      </c>
      <c r="BE57" s="12">
        <v>9905582.3568211421</v>
      </c>
      <c r="BF57" s="8">
        <v>170205.43702241767</v>
      </c>
      <c r="BG57" s="17">
        <v>2901533.6214538682</v>
      </c>
      <c r="BH57" s="15">
        <v>3408424.5174745372</v>
      </c>
      <c r="BI57" s="16">
        <v>7372910.0254932456</v>
      </c>
      <c r="BK57" s="8">
        <v>10781334.542967783</v>
      </c>
      <c r="BL57" s="8">
        <v>0</v>
      </c>
      <c r="BM57" s="9">
        <v>0</v>
      </c>
      <c r="BN57" s="10">
        <v>10781334.542967783</v>
      </c>
      <c r="BO57" s="11">
        <v>3408424.5174745372</v>
      </c>
      <c r="BP57" s="12"/>
      <c r="BQ57" s="8">
        <v>539066.72714838909</v>
      </c>
      <c r="BR57" s="8">
        <v>10242267.815819394</v>
      </c>
      <c r="BS57" s="14">
        <v>30</v>
      </c>
      <c r="BT57" s="14">
        <v>10410</v>
      </c>
      <c r="BU57" s="14">
        <v>275</v>
      </c>
      <c r="BV57" s="12">
        <v>6833843.2983448561</v>
      </c>
      <c r="BW57" s="8">
        <v>180529.00163735211</v>
      </c>
      <c r="BX57" s="15">
        <v>3588953.5191118894</v>
      </c>
      <c r="BY57" s="16">
        <v>7192381.0238558939</v>
      </c>
      <c r="CA57" s="8">
        <v>10781334.542967783</v>
      </c>
      <c r="CB57" s="8">
        <v>0</v>
      </c>
      <c r="CC57" s="9">
        <v>0</v>
      </c>
      <c r="CD57" s="10">
        <v>10781334.542967783</v>
      </c>
      <c r="CE57" s="11">
        <v>3588953.5191118894</v>
      </c>
      <c r="CF57" s="12"/>
      <c r="CG57" s="8">
        <v>539066.72714838909</v>
      </c>
      <c r="CH57" s="8">
        <v>10242267.815819394</v>
      </c>
      <c r="CI57" s="14">
        <v>30</v>
      </c>
      <c r="CJ57" s="14">
        <v>10135</v>
      </c>
      <c r="CK57" s="14">
        <v>91</v>
      </c>
      <c r="CL57" s="12">
        <v>6653314.2967075044</v>
      </c>
      <c r="CM57" s="8">
        <v>59587.22605875726</v>
      </c>
      <c r="CN57" s="15">
        <v>3648540.7451706468</v>
      </c>
      <c r="CO57" s="16">
        <v>7132793.797797136</v>
      </c>
      <c r="CQ57" s="8">
        <v>10781334.542967783</v>
      </c>
      <c r="CR57" s="8">
        <v>0</v>
      </c>
      <c r="CS57" s="9">
        <v>0</v>
      </c>
      <c r="CT57" s="10">
        <v>10781334.542967783</v>
      </c>
      <c r="CU57" s="11">
        <v>3648540.7451706468</v>
      </c>
      <c r="CV57" s="12"/>
      <c r="CW57" s="8">
        <v>539066.72714838909</v>
      </c>
      <c r="CX57" s="8">
        <v>10242267.815819394</v>
      </c>
      <c r="CY57" s="14">
        <v>30</v>
      </c>
      <c r="CZ57" s="14">
        <v>10135</v>
      </c>
      <c r="DA57" s="14">
        <v>365</v>
      </c>
      <c r="DB57" s="12">
        <v>6593727.0706487466</v>
      </c>
      <c r="DC57" s="18">
        <v>239664</v>
      </c>
      <c r="DD57" s="15">
        <v>3888204.7451706468</v>
      </c>
      <c r="DE57" s="16">
        <v>6893129.797797136</v>
      </c>
      <c r="DG57" s="19">
        <v>200043</v>
      </c>
    </row>
    <row r="58" spans="1:111" s="1" customFormat="1" ht="15.75" x14ac:dyDescent="0.3">
      <c r="A58" s="1" t="s">
        <v>0</v>
      </c>
      <c r="C58" s="2">
        <v>43014</v>
      </c>
      <c r="D58" s="3">
        <v>4</v>
      </c>
      <c r="E58" s="4" t="s">
        <v>1</v>
      </c>
      <c r="F58" s="4" t="s">
        <v>2</v>
      </c>
      <c r="G58" s="20" t="s">
        <v>71</v>
      </c>
      <c r="H58" s="5" t="s">
        <v>4</v>
      </c>
      <c r="I58" s="5">
        <v>188.59625</v>
      </c>
      <c r="J58" s="4"/>
      <c r="K58" s="5">
        <v>30</v>
      </c>
      <c r="L58" s="6">
        <v>118891212.6377892</v>
      </c>
      <c r="M58" s="7"/>
      <c r="N58" s="8">
        <v>0</v>
      </c>
      <c r="O58" s="8">
        <v>118891212.6377892</v>
      </c>
      <c r="P58" s="9">
        <v>0</v>
      </c>
      <c r="Q58" s="10">
        <v>118891212.6377892</v>
      </c>
      <c r="R58" s="11">
        <v>0</v>
      </c>
      <c r="S58" s="12"/>
      <c r="T58" s="13">
        <v>5944560.6318894597</v>
      </c>
      <c r="U58" s="8">
        <v>112946652.00589974</v>
      </c>
      <c r="V58" s="14">
        <v>30</v>
      </c>
      <c r="W58" s="14">
        <v>10951</v>
      </c>
      <c r="X58" s="14">
        <v>177</v>
      </c>
      <c r="Y58" s="12">
        <v>112946652.00589974</v>
      </c>
      <c r="Z58" s="8">
        <v>1825546.2884708478</v>
      </c>
      <c r="AA58" s="15">
        <v>1825546.2884708478</v>
      </c>
      <c r="AB58" s="16">
        <v>117065666.34931836</v>
      </c>
      <c r="AD58" s="8">
        <v>118891212.6377892</v>
      </c>
      <c r="AE58" s="8">
        <v>0</v>
      </c>
      <c r="AF58" s="9">
        <v>0</v>
      </c>
      <c r="AG58" s="10">
        <v>118891212.6377892</v>
      </c>
      <c r="AH58" s="11">
        <v>1825546.2884708478</v>
      </c>
      <c r="AI58" s="12"/>
      <c r="AJ58" s="13">
        <v>5944560.6318894597</v>
      </c>
      <c r="AK58" s="8">
        <v>112946652.00589974</v>
      </c>
      <c r="AL58" s="14">
        <v>30</v>
      </c>
      <c r="AM58" s="14">
        <v>10775</v>
      </c>
      <c r="AN58" s="14">
        <v>183</v>
      </c>
      <c r="AO58" s="12">
        <v>111121105.71742889</v>
      </c>
      <c r="AP58" s="8">
        <v>1887254.0460593491</v>
      </c>
      <c r="AQ58" s="15">
        <v>3712800.3345301971</v>
      </c>
      <c r="AR58" s="16">
        <v>115178412.30325902</v>
      </c>
      <c r="AT58" s="8">
        <v>118891212.6377892</v>
      </c>
      <c r="AU58" s="8">
        <v>0</v>
      </c>
      <c r="AV58" s="9">
        <v>0</v>
      </c>
      <c r="AW58" s="10">
        <v>118891212.6377892</v>
      </c>
      <c r="AX58" s="11">
        <v>3712800.3345301971</v>
      </c>
      <c r="AY58" s="12"/>
      <c r="AZ58" s="13">
        <v>5944560.6318894597</v>
      </c>
      <c r="BA58" s="8">
        <v>112946652.00589974</v>
      </c>
      <c r="BB58" s="14">
        <v>30</v>
      </c>
      <c r="BC58" s="14">
        <v>10592</v>
      </c>
      <c r="BD58" s="14">
        <v>182</v>
      </c>
      <c r="BE58" s="12">
        <v>109233851.67136955</v>
      </c>
      <c r="BF58" s="8">
        <v>1876941.1824196808</v>
      </c>
      <c r="BG58" s="17">
        <v>31996674.380999889</v>
      </c>
      <c r="BH58" s="15">
        <v>37586415.89794977</v>
      </c>
      <c r="BI58" s="16">
        <v>81304796.739839435</v>
      </c>
      <c r="BK58" s="8">
        <v>118891212.6377892</v>
      </c>
      <c r="BL58" s="8">
        <v>0</v>
      </c>
      <c r="BM58" s="9">
        <v>0</v>
      </c>
      <c r="BN58" s="10">
        <v>118891212.6377892</v>
      </c>
      <c r="BO58" s="11">
        <v>37586415.89794977</v>
      </c>
      <c r="BP58" s="12"/>
      <c r="BQ58" s="8">
        <v>5944560.6318894597</v>
      </c>
      <c r="BR58" s="8">
        <v>112946652.00589974</v>
      </c>
      <c r="BS58" s="14">
        <v>30</v>
      </c>
      <c r="BT58" s="14">
        <v>10410</v>
      </c>
      <c r="BU58" s="14">
        <v>275</v>
      </c>
      <c r="BV58" s="12">
        <v>75360236.107949972</v>
      </c>
      <c r="BW58" s="8">
        <v>1990784.3352244229</v>
      </c>
      <c r="BX58" s="15">
        <v>39577200.23317419</v>
      </c>
      <c r="BY58" s="16">
        <v>79314012.404615015</v>
      </c>
      <c r="CA58" s="8">
        <v>118891212.6377892</v>
      </c>
      <c r="CB58" s="8">
        <v>0</v>
      </c>
      <c r="CC58" s="9">
        <v>0</v>
      </c>
      <c r="CD58" s="10">
        <v>118891212.6377892</v>
      </c>
      <c r="CE58" s="11">
        <v>39577200.23317419</v>
      </c>
      <c r="CF58" s="12"/>
      <c r="CG58" s="8">
        <v>5944560.6318894597</v>
      </c>
      <c r="CH58" s="8">
        <v>112946652.00589974</v>
      </c>
      <c r="CI58" s="14">
        <v>30</v>
      </c>
      <c r="CJ58" s="14">
        <v>10135</v>
      </c>
      <c r="CK58" s="14">
        <v>91</v>
      </c>
      <c r="CL58" s="12">
        <v>73369451.772725552</v>
      </c>
      <c r="CM58" s="8">
        <v>657098.38940751378</v>
      </c>
      <c r="CN58" s="15">
        <v>40234298.622581705</v>
      </c>
      <c r="CO58" s="16">
        <v>78656914.015207499</v>
      </c>
      <c r="CQ58" s="8">
        <v>118891212.6377892</v>
      </c>
      <c r="CR58" s="8">
        <v>0</v>
      </c>
      <c r="CS58" s="9">
        <v>0</v>
      </c>
      <c r="CT58" s="10">
        <v>118891212.6377892</v>
      </c>
      <c r="CU58" s="11">
        <v>40234298.622581705</v>
      </c>
      <c r="CV58" s="12"/>
      <c r="CW58" s="8">
        <v>5944560.6318894597</v>
      </c>
      <c r="CX58" s="8">
        <v>112946652.00589974</v>
      </c>
      <c r="CY58" s="14">
        <v>30</v>
      </c>
      <c r="CZ58" s="14">
        <v>10135</v>
      </c>
      <c r="DA58" s="14">
        <v>365</v>
      </c>
      <c r="DB58" s="12">
        <v>72712353.383318037</v>
      </c>
      <c r="DC58" s="18">
        <v>2642901</v>
      </c>
      <c r="DD58" s="15">
        <v>42877199.622581705</v>
      </c>
      <c r="DE58" s="16">
        <v>76014013.015207499</v>
      </c>
      <c r="DG58" s="19">
        <v>200044</v>
      </c>
    </row>
    <row r="59" spans="1:111" s="1" customFormat="1" ht="15.75" x14ac:dyDescent="0.3">
      <c r="A59" s="1" t="s">
        <v>0</v>
      </c>
      <c r="C59" s="2">
        <v>43014</v>
      </c>
      <c r="D59" s="21" t="s">
        <v>72</v>
      </c>
      <c r="E59" s="22" t="s">
        <v>1</v>
      </c>
      <c r="F59" s="22" t="s">
        <v>2</v>
      </c>
      <c r="G59" s="22" t="s">
        <v>73</v>
      </c>
      <c r="H59" s="23"/>
      <c r="I59" s="23"/>
      <c r="J59" s="22"/>
      <c r="K59" s="23"/>
      <c r="L59" s="24">
        <v>0</v>
      </c>
      <c r="M59" s="25"/>
      <c r="N59" s="8">
        <v>0</v>
      </c>
      <c r="O59" s="8">
        <v>0</v>
      </c>
      <c r="P59" s="9">
        <v>0</v>
      </c>
      <c r="Q59" s="10">
        <v>0</v>
      </c>
      <c r="R59" s="11">
        <v>0</v>
      </c>
      <c r="S59" s="12"/>
      <c r="T59" s="13">
        <v>0</v>
      </c>
      <c r="U59" s="8">
        <v>0</v>
      </c>
      <c r="V59" s="14">
        <v>0</v>
      </c>
      <c r="W59" s="14">
        <v>0</v>
      </c>
      <c r="X59" s="14">
        <v>0</v>
      </c>
      <c r="Y59" s="12">
        <v>0</v>
      </c>
      <c r="Z59" s="8">
        <v>0</v>
      </c>
      <c r="AA59" s="15">
        <v>0</v>
      </c>
      <c r="AB59" s="16">
        <v>0</v>
      </c>
      <c r="AD59" s="8">
        <v>0</v>
      </c>
      <c r="AE59" s="8">
        <v>0</v>
      </c>
      <c r="AF59" s="9">
        <v>0</v>
      </c>
      <c r="AG59" s="10">
        <v>0</v>
      </c>
      <c r="AH59" s="11">
        <v>0</v>
      </c>
      <c r="AI59" s="12"/>
      <c r="AJ59" s="13">
        <v>0</v>
      </c>
      <c r="AK59" s="8">
        <v>0</v>
      </c>
      <c r="AL59" s="14">
        <v>0</v>
      </c>
      <c r="AM59" s="14">
        <v>0</v>
      </c>
      <c r="AN59" s="14">
        <v>0</v>
      </c>
      <c r="AO59" s="12">
        <v>0</v>
      </c>
      <c r="AP59" s="8">
        <v>0</v>
      </c>
      <c r="AQ59" s="15">
        <v>0</v>
      </c>
      <c r="AR59" s="16">
        <v>0</v>
      </c>
      <c r="AT59" s="8">
        <v>0</v>
      </c>
      <c r="AU59" s="8">
        <v>0</v>
      </c>
      <c r="AV59" s="9">
        <v>0</v>
      </c>
      <c r="AW59" s="10">
        <v>0</v>
      </c>
      <c r="AX59" s="11">
        <v>0</v>
      </c>
      <c r="AY59" s="12"/>
      <c r="AZ59" s="13">
        <v>0</v>
      </c>
      <c r="BA59" s="8">
        <v>0</v>
      </c>
      <c r="BB59" s="14">
        <v>0</v>
      </c>
      <c r="BC59" s="14">
        <v>0</v>
      </c>
      <c r="BD59" s="14">
        <v>0</v>
      </c>
      <c r="BE59" s="12">
        <v>0</v>
      </c>
      <c r="BF59" s="8">
        <v>0</v>
      </c>
      <c r="BG59" s="17">
        <v>0</v>
      </c>
      <c r="BH59" s="15">
        <v>0</v>
      </c>
      <c r="BI59" s="16">
        <v>0</v>
      </c>
      <c r="BK59" s="8">
        <v>0</v>
      </c>
      <c r="BL59" s="8">
        <v>0</v>
      </c>
      <c r="BM59" s="9">
        <v>0</v>
      </c>
      <c r="BN59" s="10">
        <v>0</v>
      </c>
      <c r="BO59" s="11">
        <v>0</v>
      </c>
      <c r="BP59" s="12"/>
      <c r="BQ59" s="8">
        <v>0</v>
      </c>
      <c r="BR59" s="8">
        <v>0</v>
      </c>
      <c r="BS59" s="14">
        <v>0</v>
      </c>
      <c r="BT59" s="14">
        <v>-540</v>
      </c>
      <c r="BU59" s="14">
        <v>0</v>
      </c>
      <c r="BV59" s="12">
        <v>0</v>
      </c>
      <c r="BW59" s="8">
        <v>0</v>
      </c>
      <c r="BX59" s="15">
        <v>0</v>
      </c>
      <c r="BY59" s="16">
        <v>0</v>
      </c>
      <c r="CA59" s="8">
        <v>0</v>
      </c>
      <c r="CB59" s="8">
        <v>0</v>
      </c>
      <c r="CC59" s="9">
        <v>0</v>
      </c>
      <c r="CD59" s="10">
        <v>0</v>
      </c>
      <c r="CE59" s="11">
        <v>0</v>
      </c>
      <c r="CF59" s="12"/>
      <c r="CG59" s="8">
        <v>0</v>
      </c>
      <c r="CH59" s="8">
        <v>0</v>
      </c>
      <c r="CI59" s="14">
        <v>0</v>
      </c>
      <c r="CJ59" s="14">
        <v>-815</v>
      </c>
      <c r="CK59" s="14">
        <v>0</v>
      </c>
      <c r="CL59" s="12">
        <v>0</v>
      </c>
      <c r="CM59" s="8">
        <v>0</v>
      </c>
      <c r="CN59" s="15">
        <v>0</v>
      </c>
      <c r="CO59" s="16">
        <v>0</v>
      </c>
      <c r="CQ59" s="8">
        <v>0</v>
      </c>
      <c r="CR59" s="8">
        <v>0</v>
      </c>
      <c r="CS59" s="9">
        <v>0</v>
      </c>
      <c r="CT59" s="10">
        <v>0</v>
      </c>
      <c r="CU59" s="11">
        <v>0</v>
      </c>
      <c r="CV59" s="12"/>
      <c r="CW59" s="8">
        <v>0</v>
      </c>
      <c r="CX59" s="8">
        <v>0</v>
      </c>
      <c r="CY59" s="14">
        <v>0</v>
      </c>
      <c r="CZ59" s="14"/>
      <c r="DA59" s="14"/>
      <c r="DB59" s="12">
        <v>0</v>
      </c>
      <c r="DC59" s="18">
        <v>0</v>
      </c>
      <c r="DD59" s="15">
        <v>0</v>
      </c>
      <c r="DE59" s="16">
        <v>0</v>
      </c>
      <c r="DG59" s="19"/>
    </row>
    <row r="60" spans="1:111" s="1" customFormat="1" ht="15.75" x14ac:dyDescent="0.3">
      <c r="A60" s="1" t="s">
        <v>0</v>
      </c>
      <c r="C60" s="2">
        <v>43014</v>
      </c>
      <c r="D60" s="3">
        <v>1</v>
      </c>
      <c r="E60" s="4" t="s">
        <v>1</v>
      </c>
      <c r="F60" s="4" t="s">
        <v>2</v>
      </c>
      <c r="G60" s="20" t="s">
        <v>74</v>
      </c>
      <c r="H60" s="5" t="s">
        <v>4</v>
      </c>
      <c r="I60" s="5">
        <v>3652.1600000000003</v>
      </c>
      <c r="J60" s="4"/>
      <c r="K60" s="5">
        <v>30</v>
      </c>
      <c r="L60" s="6">
        <v>22228269.514914252</v>
      </c>
      <c r="M60" s="7"/>
      <c r="N60" s="8">
        <v>0</v>
      </c>
      <c r="O60" s="8">
        <v>22228269.514914252</v>
      </c>
      <c r="P60" s="9">
        <v>0</v>
      </c>
      <c r="Q60" s="10">
        <v>22228269.514914252</v>
      </c>
      <c r="R60" s="11">
        <v>0</v>
      </c>
      <c r="S60" s="12"/>
      <c r="T60" s="13">
        <v>1111413.4757457124</v>
      </c>
      <c r="U60" s="8">
        <v>21116856.039168537</v>
      </c>
      <c r="V60" s="14">
        <v>30</v>
      </c>
      <c r="W60" s="14">
        <v>10951</v>
      </c>
      <c r="X60" s="14">
        <v>177</v>
      </c>
      <c r="Y60" s="12">
        <v>21116856.039168537</v>
      </c>
      <c r="Z60" s="8">
        <v>341309.79078922753</v>
      </c>
      <c r="AA60" s="15">
        <v>341309.79078922753</v>
      </c>
      <c r="AB60" s="16">
        <v>21886959.724125024</v>
      </c>
      <c r="AD60" s="8">
        <v>22228269.514914252</v>
      </c>
      <c r="AE60" s="8">
        <v>0</v>
      </c>
      <c r="AF60" s="9">
        <v>0</v>
      </c>
      <c r="AG60" s="10">
        <v>22228269.514914252</v>
      </c>
      <c r="AH60" s="11">
        <v>341309.79078922753</v>
      </c>
      <c r="AI60" s="12"/>
      <c r="AJ60" s="13">
        <v>1111413.4757457124</v>
      </c>
      <c r="AK60" s="8">
        <v>21116856.039168537</v>
      </c>
      <c r="AL60" s="14">
        <v>30</v>
      </c>
      <c r="AM60" s="14">
        <v>10775</v>
      </c>
      <c r="AN60" s="14">
        <v>183</v>
      </c>
      <c r="AO60" s="12">
        <v>20775546.248379309</v>
      </c>
      <c r="AP60" s="8">
        <v>352846.86435762537</v>
      </c>
      <c r="AQ60" s="15">
        <v>694156.65514685283</v>
      </c>
      <c r="AR60" s="16">
        <v>21534112.8597674</v>
      </c>
      <c r="AT60" s="8">
        <v>22228269.514914252</v>
      </c>
      <c r="AU60" s="8">
        <v>0</v>
      </c>
      <c r="AV60" s="9">
        <v>0</v>
      </c>
      <c r="AW60" s="10">
        <v>22228269.514914252</v>
      </c>
      <c r="AX60" s="11">
        <v>694156.65514685283</v>
      </c>
      <c r="AY60" s="12"/>
      <c r="AZ60" s="13">
        <v>1111413.4757457124</v>
      </c>
      <c r="BA60" s="8">
        <v>21116856.039168537</v>
      </c>
      <c r="BB60" s="14">
        <v>30</v>
      </c>
      <c r="BC60" s="14">
        <v>10592</v>
      </c>
      <c r="BD60" s="14">
        <v>182</v>
      </c>
      <c r="BE60" s="12">
        <v>20422699.384021685</v>
      </c>
      <c r="BF60" s="8">
        <v>350918.73941578047</v>
      </c>
      <c r="BG60" s="17">
        <v>5982197.3882008772</v>
      </c>
      <c r="BH60" s="15">
        <v>7027272.7827635109</v>
      </c>
      <c r="BI60" s="16">
        <v>15200996.732150741</v>
      </c>
      <c r="BK60" s="8">
        <v>22228269.514914252</v>
      </c>
      <c r="BL60" s="8">
        <v>0</v>
      </c>
      <c r="BM60" s="9">
        <v>0</v>
      </c>
      <c r="BN60" s="10">
        <v>22228269.514914252</v>
      </c>
      <c r="BO60" s="11">
        <v>7027272.7827635109</v>
      </c>
      <c r="BP60" s="12"/>
      <c r="BQ60" s="8">
        <v>1111413.4757457124</v>
      </c>
      <c r="BR60" s="8">
        <v>21116856.039168537</v>
      </c>
      <c r="BS60" s="14">
        <v>30</v>
      </c>
      <c r="BT60" s="14">
        <v>10410</v>
      </c>
      <c r="BU60" s="14">
        <v>275</v>
      </c>
      <c r="BV60" s="12">
        <v>14089583.256405026</v>
      </c>
      <c r="BW60" s="8">
        <v>372203.20802222693</v>
      </c>
      <c r="BX60" s="15">
        <v>7399475.9907857375</v>
      </c>
      <c r="BY60" s="16">
        <v>14828793.524128515</v>
      </c>
      <c r="CA60" s="8">
        <v>22228269.514914252</v>
      </c>
      <c r="CB60" s="8">
        <v>0</v>
      </c>
      <c r="CC60" s="9">
        <v>0</v>
      </c>
      <c r="CD60" s="10">
        <v>22228269.514914252</v>
      </c>
      <c r="CE60" s="11">
        <v>7399475.9907857375</v>
      </c>
      <c r="CF60" s="12"/>
      <c r="CG60" s="8">
        <v>1111413.4757457124</v>
      </c>
      <c r="CH60" s="8">
        <v>21116856.039168537</v>
      </c>
      <c r="CI60" s="14">
        <v>30</v>
      </c>
      <c r="CJ60" s="14">
        <v>10135</v>
      </c>
      <c r="CK60" s="14">
        <v>91</v>
      </c>
      <c r="CL60" s="12">
        <v>13717380.0483828</v>
      </c>
      <c r="CM60" s="8">
        <v>122853.15098993081</v>
      </c>
      <c r="CN60" s="15">
        <v>7522329.1417756686</v>
      </c>
      <c r="CO60" s="16">
        <v>14705940.373138584</v>
      </c>
      <c r="CQ60" s="8">
        <v>22228269.514914252</v>
      </c>
      <c r="CR60" s="8">
        <v>0</v>
      </c>
      <c r="CS60" s="9">
        <v>0</v>
      </c>
      <c r="CT60" s="10">
        <v>22228269.514914252</v>
      </c>
      <c r="CU60" s="11">
        <v>7522329.1417756686</v>
      </c>
      <c r="CV60" s="12"/>
      <c r="CW60" s="8">
        <v>1111413.4757457124</v>
      </c>
      <c r="CX60" s="8">
        <v>21116856.039168537</v>
      </c>
      <c r="CY60" s="14">
        <v>30</v>
      </c>
      <c r="CZ60" s="14">
        <v>10135</v>
      </c>
      <c r="DA60" s="14">
        <v>365</v>
      </c>
      <c r="DB60" s="12">
        <v>13594526.897392869</v>
      </c>
      <c r="DC60" s="18">
        <v>494125</v>
      </c>
      <c r="DD60" s="15">
        <v>8016454.1417756686</v>
      </c>
      <c r="DE60" s="16">
        <v>14211815.373138584</v>
      </c>
      <c r="DG60" s="19">
        <v>200045</v>
      </c>
    </row>
    <row r="61" spans="1:111" s="1" customFormat="1" ht="15.75" x14ac:dyDescent="0.3">
      <c r="A61" s="1" t="s">
        <v>0</v>
      </c>
      <c r="C61" s="2">
        <v>43014</v>
      </c>
      <c r="D61" s="3">
        <v>2</v>
      </c>
      <c r="E61" s="4" t="s">
        <v>1</v>
      </c>
      <c r="F61" s="4" t="s">
        <v>2</v>
      </c>
      <c r="G61" s="20" t="s">
        <v>75</v>
      </c>
      <c r="H61" s="5" t="s">
        <v>4</v>
      </c>
      <c r="I61" s="5">
        <v>5000</v>
      </c>
      <c r="J61" s="4"/>
      <c r="K61" s="5">
        <v>60</v>
      </c>
      <c r="L61" s="6">
        <v>72455293.482272401</v>
      </c>
      <c r="M61" s="7"/>
      <c r="N61" s="8">
        <v>0</v>
      </c>
      <c r="O61" s="8">
        <v>72455293.482272401</v>
      </c>
      <c r="P61" s="9">
        <v>0</v>
      </c>
      <c r="Q61" s="10">
        <v>72455293.482272401</v>
      </c>
      <c r="R61" s="11">
        <v>0</v>
      </c>
      <c r="S61" s="12"/>
      <c r="T61" s="13">
        <v>3622764.6741136201</v>
      </c>
      <c r="U61" s="8">
        <v>68832528.808158785</v>
      </c>
      <c r="V61" s="14">
        <v>60</v>
      </c>
      <c r="W61" s="14">
        <v>21901</v>
      </c>
      <c r="X61" s="14">
        <v>177</v>
      </c>
      <c r="Y61" s="12">
        <v>68832528.808158785</v>
      </c>
      <c r="Z61" s="8">
        <v>556292.29711173486</v>
      </c>
      <c r="AA61" s="15">
        <v>556292.29711173486</v>
      </c>
      <c r="AB61" s="16">
        <v>71899001.185160667</v>
      </c>
      <c r="AD61" s="8">
        <v>72455293.482272401</v>
      </c>
      <c r="AE61" s="8">
        <v>0</v>
      </c>
      <c r="AF61" s="9">
        <v>0</v>
      </c>
      <c r="AG61" s="10">
        <v>72455293.482272401</v>
      </c>
      <c r="AH61" s="11">
        <v>556292.29711173486</v>
      </c>
      <c r="AI61" s="12"/>
      <c r="AJ61" s="13">
        <v>3622764.6741136201</v>
      </c>
      <c r="AK61" s="8">
        <v>68832528.808158785</v>
      </c>
      <c r="AL61" s="14">
        <v>60</v>
      </c>
      <c r="AM61" s="14">
        <v>21725</v>
      </c>
      <c r="AN61" s="14">
        <v>183</v>
      </c>
      <c r="AO61" s="12">
        <v>68276236.51104705</v>
      </c>
      <c r="AP61" s="8">
        <v>575123.18902285898</v>
      </c>
      <c r="AQ61" s="15">
        <v>1131415.4861345938</v>
      </c>
      <c r="AR61" s="16">
        <v>71323877.996137813</v>
      </c>
      <c r="AT61" s="8">
        <v>72455293.482272401</v>
      </c>
      <c r="AU61" s="8">
        <v>0</v>
      </c>
      <c r="AV61" s="9">
        <v>0</v>
      </c>
      <c r="AW61" s="10">
        <v>72455293.482272401</v>
      </c>
      <c r="AX61" s="11">
        <v>1131415.4861345938</v>
      </c>
      <c r="AY61" s="12"/>
      <c r="AZ61" s="13">
        <v>3622764.6741136201</v>
      </c>
      <c r="BA61" s="8">
        <v>68832528.808158785</v>
      </c>
      <c r="BB61" s="14">
        <v>60</v>
      </c>
      <c r="BC61" s="14">
        <v>21542</v>
      </c>
      <c r="BD61" s="14">
        <v>182</v>
      </c>
      <c r="BE61" s="12">
        <v>67701113.322024196</v>
      </c>
      <c r="BF61" s="8">
        <v>571980.43935606745</v>
      </c>
      <c r="BG61" s="17">
        <v>19499577.649990089</v>
      </c>
      <c r="BH61" s="15">
        <v>21202973.575480752</v>
      </c>
      <c r="BI61" s="16">
        <v>51252319.90679165</v>
      </c>
      <c r="BK61" s="8">
        <v>72455293.482272401</v>
      </c>
      <c r="BL61" s="8">
        <v>0</v>
      </c>
      <c r="BM61" s="9">
        <v>0</v>
      </c>
      <c r="BN61" s="10">
        <v>72455293.482272401</v>
      </c>
      <c r="BO61" s="11">
        <v>21202973.575480752</v>
      </c>
      <c r="BP61" s="12"/>
      <c r="BQ61" s="8">
        <v>3622764.6741136201</v>
      </c>
      <c r="BR61" s="8">
        <v>68832528.808158785</v>
      </c>
      <c r="BS61" s="14">
        <v>60</v>
      </c>
      <c r="BT61" s="14">
        <v>21360</v>
      </c>
      <c r="BU61" s="14">
        <v>275</v>
      </c>
      <c r="BV61" s="12">
        <v>47629555.232678033</v>
      </c>
      <c r="BW61" s="8">
        <v>613208.22513981548</v>
      </c>
      <c r="BX61" s="15">
        <v>21816181.800620567</v>
      </c>
      <c r="BY61" s="16">
        <v>50639111.681651831</v>
      </c>
      <c r="CA61" s="8">
        <v>72455293.482272401</v>
      </c>
      <c r="CB61" s="8">
        <v>0</v>
      </c>
      <c r="CC61" s="9">
        <v>0</v>
      </c>
      <c r="CD61" s="10">
        <v>72455293.482272401</v>
      </c>
      <c r="CE61" s="11">
        <v>21816181.800620567</v>
      </c>
      <c r="CF61" s="12"/>
      <c r="CG61" s="8">
        <v>3622764.6741136201</v>
      </c>
      <c r="CH61" s="8">
        <v>68832528.808158785</v>
      </c>
      <c r="CI61" s="14">
        <v>60</v>
      </c>
      <c r="CJ61" s="14">
        <v>21085</v>
      </c>
      <c r="CK61" s="14">
        <v>91</v>
      </c>
      <c r="CL61" s="12">
        <v>47016347.007538214</v>
      </c>
      <c r="CM61" s="8">
        <v>202380.95721274693</v>
      </c>
      <c r="CN61" s="15">
        <v>22018562.757833313</v>
      </c>
      <c r="CO61" s="16">
        <v>50436730.724439085</v>
      </c>
      <c r="CQ61" s="8">
        <v>72455293.482272401</v>
      </c>
      <c r="CR61" s="8">
        <v>0</v>
      </c>
      <c r="CS61" s="9">
        <v>0</v>
      </c>
      <c r="CT61" s="10">
        <v>72455293.482272401</v>
      </c>
      <c r="CU61" s="11">
        <v>22018562.757833313</v>
      </c>
      <c r="CV61" s="12"/>
      <c r="CW61" s="8">
        <v>3622764.6741136201</v>
      </c>
      <c r="CX61" s="8">
        <v>68832528.808158785</v>
      </c>
      <c r="CY61" s="14">
        <v>60</v>
      </c>
      <c r="CZ61" s="14">
        <v>21085</v>
      </c>
      <c r="DA61" s="14">
        <v>365</v>
      </c>
      <c r="DB61" s="12">
        <v>46813966.050325468</v>
      </c>
      <c r="DC61" s="18">
        <v>813981</v>
      </c>
      <c r="DD61" s="15">
        <v>22832543.757833313</v>
      </c>
      <c r="DE61" s="16">
        <v>49622749.724439085</v>
      </c>
      <c r="DG61" s="19">
        <v>200046</v>
      </c>
    </row>
    <row r="62" spans="1:111" s="1" customFormat="1" ht="15.75" x14ac:dyDescent="0.3">
      <c r="A62" s="1" t="s">
        <v>0</v>
      </c>
      <c r="C62" s="2">
        <v>43014</v>
      </c>
      <c r="D62" s="3">
        <v>3</v>
      </c>
      <c r="E62" s="4" t="s">
        <v>1</v>
      </c>
      <c r="F62" s="4" t="s">
        <v>2</v>
      </c>
      <c r="G62" s="20" t="s">
        <v>76</v>
      </c>
      <c r="H62" s="5" t="s">
        <v>4</v>
      </c>
      <c r="I62" s="5">
        <v>49</v>
      </c>
      <c r="J62" s="4"/>
      <c r="K62" s="5">
        <v>30</v>
      </c>
      <c r="L62" s="6">
        <v>732087.29153221962</v>
      </c>
      <c r="M62" s="7"/>
      <c r="N62" s="8">
        <v>0</v>
      </c>
      <c r="O62" s="8">
        <v>732087.29153221962</v>
      </c>
      <c r="P62" s="9">
        <v>0</v>
      </c>
      <c r="Q62" s="10">
        <v>732087.29153221962</v>
      </c>
      <c r="R62" s="11">
        <v>0</v>
      </c>
      <c r="S62" s="12"/>
      <c r="T62" s="13">
        <v>36604.364576610977</v>
      </c>
      <c r="U62" s="8">
        <v>695482.92695560865</v>
      </c>
      <c r="V62" s="14">
        <v>30</v>
      </c>
      <c r="W62" s="14">
        <v>10951</v>
      </c>
      <c r="X62" s="14">
        <v>177</v>
      </c>
      <c r="Y62" s="12">
        <v>695482.92695560865</v>
      </c>
      <c r="Z62" s="8">
        <v>11241.026214148729</v>
      </c>
      <c r="AA62" s="15">
        <v>11241.026214148729</v>
      </c>
      <c r="AB62" s="16">
        <v>720846.26531807089</v>
      </c>
      <c r="AD62" s="8">
        <v>732087.29153221962</v>
      </c>
      <c r="AE62" s="8">
        <v>0</v>
      </c>
      <c r="AF62" s="9">
        <v>0</v>
      </c>
      <c r="AG62" s="10">
        <v>732087.29153221962</v>
      </c>
      <c r="AH62" s="11">
        <v>11241.026214148729</v>
      </c>
      <c r="AI62" s="12"/>
      <c r="AJ62" s="13">
        <v>36604.364576610977</v>
      </c>
      <c r="AK62" s="8">
        <v>695482.92695560865</v>
      </c>
      <c r="AL62" s="14">
        <v>30</v>
      </c>
      <c r="AM62" s="14">
        <v>10775</v>
      </c>
      <c r="AN62" s="14">
        <v>183</v>
      </c>
      <c r="AO62" s="12">
        <v>684241.90074145992</v>
      </c>
      <c r="AP62" s="8">
        <v>11620.999335098577</v>
      </c>
      <c r="AQ62" s="15">
        <v>22862.025549247308</v>
      </c>
      <c r="AR62" s="16">
        <v>709225.26598297234</v>
      </c>
      <c r="AT62" s="8">
        <v>732087.29153221962</v>
      </c>
      <c r="AU62" s="8">
        <v>0</v>
      </c>
      <c r="AV62" s="9">
        <v>0</v>
      </c>
      <c r="AW62" s="10">
        <v>732087.29153221962</v>
      </c>
      <c r="AX62" s="11">
        <v>22862.025549247308</v>
      </c>
      <c r="AY62" s="12"/>
      <c r="AZ62" s="13">
        <v>36604.364576610977</v>
      </c>
      <c r="BA62" s="8">
        <v>695482.92695560865</v>
      </c>
      <c r="BB62" s="14">
        <v>30</v>
      </c>
      <c r="BC62" s="14">
        <v>10592</v>
      </c>
      <c r="BD62" s="14">
        <v>182</v>
      </c>
      <c r="BE62" s="12">
        <v>672620.90140636137</v>
      </c>
      <c r="BF62" s="8">
        <v>11557.496606491481</v>
      </c>
      <c r="BG62" s="17">
        <v>197023.46511502573</v>
      </c>
      <c r="BH62" s="15">
        <v>231442.98727076451</v>
      </c>
      <c r="BI62" s="16">
        <v>500644.30426145508</v>
      </c>
      <c r="BK62" s="8">
        <v>732087.29153221962</v>
      </c>
      <c r="BL62" s="8">
        <v>0</v>
      </c>
      <c r="BM62" s="9">
        <v>0</v>
      </c>
      <c r="BN62" s="10">
        <v>732087.29153221962</v>
      </c>
      <c r="BO62" s="11">
        <v>231442.98727076451</v>
      </c>
      <c r="BP62" s="12"/>
      <c r="BQ62" s="8">
        <v>36604.364576610977</v>
      </c>
      <c r="BR62" s="8">
        <v>695482.92695560865</v>
      </c>
      <c r="BS62" s="14">
        <v>30</v>
      </c>
      <c r="BT62" s="14">
        <v>10410</v>
      </c>
      <c r="BU62" s="14">
        <v>275</v>
      </c>
      <c r="BV62" s="12">
        <v>464039.93968484411</v>
      </c>
      <c r="BW62" s="8">
        <v>12258.499847582338</v>
      </c>
      <c r="BX62" s="15">
        <v>243701.48711834685</v>
      </c>
      <c r="BY62" s="16">
        <v>488385.80441387277</v>
      </c>
      <c r="CA62" s="8">
        <v>732087.29153221962</v>
      </c>
      <c r="CB62" s="8">
        <v>0</v>
      </c>
      <c r="CC62" s="9">
        <v>0</v>
      </c>
      <c r="CD62" s="10">
        <v>732087.29153221962</v>
      </c>
      <c r="CE62" s="11">
        <v>243701.48711834685</v>
      </c>
      <c r="CF62" s="12"/>
      <c r="CG62" s="8">
        <v>36604.364576610977</v>
      </c>
      <c r="CH62" s="8">
        <v>695482.92695560865</v>
      </c>
      <c r="CI62" s="14">
        <v>30</v>
      </c>
      <c r="CJ62" s="14">
        <v>10135</v>
      </c>
      <c r="CK62" s="14">
        <v>91</v>
      </c>
      <c r="CL62" s="12">
        <v>451781.4398372618</v>
      </c>
      <c r="CM62" s="8">
        <v>4046.1643001076527</v>
      </c>
      <c r="CN62" s="15">
        <v>247747.65141845451</v>
      </c>
      <c r="CO62" s="16">
        <v>484339.64011376514</v>
      </c>
      <c r="CQ62" s="8">
        <v>732087.29153221962</v>
      </c>
      <c r="CR62" s="8">
        <v>0</v>
      </c>
      <c r="CS62" s="9">
        <v>0</v>
      </c>
      <c r="CT62" s="10">
        <v>732087.29153221962</v>
      </c>
      <c r="CU62" s="11">
        <v>247747.65141845451</v>
      </c>
      <c r="CV62" s="12"/>
      <c r="CW62" s="8">
        <v>36604.364576610977</v>
      </c>
      <c r="CX62" s="8">
        <v>695482.92695560865</v>
      </c>
      <c r="CY62" s="14">
        <v>30</v>
      </c>
      <c r="CZ62" s="14">
        <v>10135</v>
      </c>
      <c r="DA62" s="14">
        <v>365</v>
      </c>
      <c r="DB62" s="12">
        <v>447735.27553715417</v>
      </c>
      <c r="DC62" s="18">
        <v>16274</v>
      </c>
      <c r="DD62" s="15">
        <v>264021.65141845448</v>
      </c>
      <c r="DE62" s="16">
        <v>468065.64011376514</v>
      </c>
      <c r="DG62" s="19">
        <v>200047</v>
      </c>
    </row>
    <row r="63" spans="1:111" s="1" customFormat="1" ht="15.75" x14ac:dyDescent="0.3">
      <c r="A63" s="1" t="s">
        <v>0</v>
      </c>
      <c r="C63" s="2">
        <v>43014</v>
      </c>
      <c r="D63" s="3">
        <v>4</v>
      </c>
      <c r="E63" s="4" t="s">
        <v>1</v>
      </c>
      <c r="F63" s="4" t="s">
        <v>2</v>
      </c>
      <c r="G63" s="20" t="s">
        <v>77</v>
      </c>
      <c r="H63" s="5" t="s">
        <v>4</v>
      </c>
      <c r="I63" s="5">
        <v>24.96</v>
      </c>
      <c r="J63" s="4"/>
      <c r="K63" s="5">
        <v>30</v>
      </c>
      <c r="L63" s="6">
        <v>2830083.3939583185</v>
      </c>
      <c r="M63" s="7"/>
      <c r="N63" s="8">
        <v>0</v>
      </c>
      <c r="O63" s="8">
        <v>2830083.3939583185</v>
      </c>
      <c r="P63" s="9">
        <v>0</v>
      </c>
      <c r="Q63" s="10">
        <v>2830083.3939583185</v>
      </c>
      <c r="R63" s="11">
        <v>0</v>
      </c>
      <c r="S63" s="12"/>
      <c r="T63" s="13">
        <v>141504.16969791593</v>
      </c>
      <c r="U63" s="8">
        <v>2688579.2242604024</v>
      </c>
      <c r="V63" s="14">
        <v>30</v>
      </c>
      <c r="W63" s="14">
        <v>10951</v>
      </c>
      <c r="X63" s="14">
        <v>177</v>
      </c>
      <c r="Y63" s="12">
        <v>2688579.2242604024</v>
      </c>
      <c r="Z63" s="8">
        <v>43455.257300163568</v>
      </c>
      <c r="AA63" s="15">
        <v>43455.257300163568</v>
      </c>
      <c r="AB63" s="16">
        <v>2786628.1366581549</v>
      </c>
      <c r="AD63" s="8">
        <v>2830083.3939583185</v>
      </c>
      <c r="AE63" s="8">
        <v>0</v>
      </c>
      <c r="AF63" s="9">
        <v>0</v>
      </c>
      <c r="AG63" s="10">
        <v>2830083.3939583185</v>
      </c>
      <c r="AH63" s="11">
        <v>43455.257300163568</v>
      </c>
      <c r="AI63" s="12"/>
      <c r="AJ63" s="13">
        <v>141504.16969791593</v>
      </c>
      <c r="AK63" s="8">
        <v>2688579.2242604024</v>
      </c>
      <c r="AL63" s="14">
        <v>30</v>
      </c>
      <c r="AM63" s="14">
        <v>10775</v>
      </c>
      <c r="AN63" s="14">
        <v>183</v>
      </c>
      <c r="AO63" s="12">
        <v>2645123.9669602388</v>
      </c>
      <c r="AP63" s="8">
        <v>44924.147188280622</v>
      </c>
      <c r="AQ63" s="15">
        <v>88379.404488444183</v>
      </c>
      <c r="AR63" s="16">
        <v>2741703.9894698742</v>
      </c>
      <c r="AT63" s="8">
        <v>2830083.3939583185</v>
      </c>
      <c r="AU63" s="8">
        <v>0</v>
      </c>
      <c r="AV63" s="9">
        <v>0</v>
      </c>
      <c r="AW63" s="10">
        <v>2830083.3939583185</v>
      </c>
      <c r="AX63" s="11">
        <v>88379.404488444183</v>
      </c>
      <c r="AY63" s="12"/>
      <c r="AZ63" s="13">
        <v>141504.16969791593</v>
      </c>
      <c r="BA63" s="8">
        <v>2688579.2242604024</v>
      </c>
      <c r="BB63" s="14">
        <v>30</v>
      </c>
      <c r="BC63" s="14">
        <v>10592</v>
      </c>
      <c r="BD63" s="14">
        <v>182</v>
      </c>
      <c r="BE63" s="12">
        <v>2600199.819771958</v>
      </c>
      <c r="BF63" s="8">
        <v>44678.66004517526</v>
      </c>
      <c r="BG63" s="17">
        <v>761648.02106473991</v>
      </c>
      <c r="BH63" s="15">
        <v>894706.08559835935</v>
      </c>
      <c r="BI63" s="16">
        <v>1935377.3083599592</v>
      </c>
      <c r="BK63" s="8">
        <v>2830083.3939583185</v>
      </c>
      <c r="BL63" s="8">
        <v>0</v>
      </c>
      <c r="BM63" s="9">
        <v>0</v>
      </c>
      <c r="BN63" s="10">
        <v>2830083.3939583185</v>
      </c>
      <c r="BO63" s="11">
        <v>894706.08559835935</v>
      </c>
      <c r="BP63" s="12"/>
      <c r="BQ63" s="8">
        <v>141504.16969791593</v>
      </c>
      <c r="BR63" s="8">
        <v>2688579.2242604024</v>
      </c>
      <c r="BS63" s="14">
        <v>30</v>
      </c>
      <c r="BT63" s="14">
        <v>10410</v>
      </c>
      <c r="BU63" s="14">
        <v>275</v>
      </c>
      <c r="BV63" s="12">
        <v>1793873.138662043</v>
      </c>
      <c r="BW63" s="8">
        <v>47388.579551590956</v>
      </c>
      <c r="BX63" s="15">
        <v>942094.66514995031</v>
      </c>
      <c r="BY63" s="16">
        <v>1887988.7288083681</v>
      </c>
      <c r="CA63" s="8">
        <v>2830083.3939583185</v>
      </c>
      <c r="CB63" s="8">
        <v>0</v>
      </c>
      <c r="CC63" s="9">
        <v>0</v>
      </c>
      <c r="CD63" s="10">
        <v>2830083.3939583185</v>
      </c>
      <c r="CE63" s="11">
        <v>942094.66514995031</v>
      </c>
      <c r="CF63" s="12"/>
      <c r="CG63" s="8">
        <v>141504.16969791593</v>
      </c>
      <c r="CH63" s="8">
        <v>2688579.2242604024</v>
      </c>
      <c r="CI63" s="14">
        <v>30</v>
      </c>
      <c r="CJ63" s="14">
        <v>10135</v>
      </c>
      <c r="CK63" s="14">
        <v>91</v>
      </c>
      <c r="CL63" s="12">
        <v>1746484.559110452</v>
      </c>
      <c r="CM63" s="8">
        <v>15641.553305747671</v>
      </c>
      <c r="CN63" s="15">
        <v>957736.21845569799</v>
      </c>
      <c r="CO63" s="16">
        <v>1872347.1755026206</v>
      </c>
      <c r="CQ63" s="8">
        <v>2830083.3939583185</v>
      </c>
      <c r="CR63" s="8">
        <v>0</v>
      </c>
      <c r="CS63" s="9">
        <v>0</v>
      </c>
      <c r="CT63" s="10">
        <v>2830083.3939583185</v>
      </c>
      <c r="CU63" s="11">
        <v>957736.21845569799</v>
      </c>
      <c r="CV63" s="12"/>
      <c r="CW63" s="8">
        <v>141504.16969791593</v>
      </c>
      <c r="CX63" s="8">
        <v>2688579.2242604024</v>
      </c>
      <c r="CY63" s="14">
        <v>30</v>
      </c>
      <c r="CZ63" s="14">
        <v>10135</v>
      </c>
      <c r="DA63" s="14">
        <v>365</v>
      </c>
      <c r="DB63" s="12">
        <v>1730843.0058047045</v>
      </c>
      <c r="DC63" s="18">
        <v>62912</v>
      </c>
      <c r="DD63" s="15">
        <v>1020648.218455698</v>
      </c>
      <c r="DE63" s="16">
        <v>1809435.1755026206</v>
      </c>
      <c r="DG63" s="19">
        <v>200048</v>
      </c>
    </row>
    <row r="64" spans="1:111" s="1" customFormat="1" ht="15.75" x14ac:dyDescent="0.3">
      <c r="A64" s="1" t="s">
        <v>0</v>
      </c>
      <c r="C64" s="2">
        <v>43014</v>
      </c>
      <c r="D64" s="3">
        <v>5</v>
      </c>
      <c r="E64" s="4" t="s">
        <v>1</v>
      </c>
      <c r="F64" s="4" t="s">
        <v>2</v>
      </c>
      <c r="G64" s="20" t="s">
        <v>78</v>
      </c>
      <c r="H64" s="5" t="s">
        <v>4</v>
      </c>
      <c r="I64" s="5">
        <v>27.55125</v>
      </c>
      <c r="J64" s="4"/>
      <c r="K64" s="5">
        <v>30</v>
      </c>
      <c r="L64" s="6">
        <v>765614.41515814955</v>
      </c>
      <c r="M64" s="7"/>
      <c r="N64" s="8">
        <v>0</v>
      </c>
      <c r="O64" s="8">
        <v>765614.41515814955</v>
      </c>
      <c r="P64" s="9">
        <v>0</v>
      </c>
      <c r="Q64" s="10">
        <v>765614.41515814955</v>
      </c>
      <c r="R64" s="11">
        <v>0</v>
      </c>
      <c r="S64" s="12"/>
      <c r="T64" s="13">
        <v>38280.720757907482</v>
      </c>
      <c r="U64" s="8">
        <v>727333.69440024206</v>
      </c>
      <c r="V64" s="14">
        <v>30</v>
      </c>
      <c r="W64" s="14">
        <v>10951</v>
      </c>
      <c r="X64" s="14">
        <v>177</v>
      </c>
      <c r="Y64" s="12">
        <v>727333.69440024206</v>
      </c>
      <c r="Z64" s="8">
        <v>11755.827222065825</v>
      </c>
      <c r="AA64" s="15">
        <v>11755.827222065825</v>
      </c>
      <c r="AB64" s="16">
        <v>753858.58793608379</v>
      </c>
      <c r="AD64" s="8">
        <v>765614.41515814955</v>
      </c>
      <c r="AE64" s="8">
        <v>0</v>
      </c>
      <c r="AF64" s="9">
        <v>0</v>
      </c>
      <c r="AG64" s="10">
        <v>765614.41515814955</v>
      </c>
      <c r="AH64" s="11">
        <v>11755.827222065825</v>
      </c>
      <c r="AI64" s="12"/>
      <c r="AJ64" s="13">
        <v>38280.720757907482</v>
      </c>
      <c r="AK64" s="8">
        <v>727333.69440024206</v>
      </c>
      <c r="AL64" s="14">
        <v>30</v>
      </c>
      <c r="AM64" s="14">
        <v>10775</v>
      </c>
      <c r="AN64" s="14">
        <v>183</v>
      </c>
      <c r="AO64" s="12">
        <v>715577.8671781763</v>
      </c>
      <c r="AP64" s="8">
        <v>12153.201827712877</v>
      </c>
      <c r="AQ64" s="15">
        <v>23909.029049778703</v>
      </c>
      <c r="AR64" s="16">
        <v>741705.38610837085</v>
      </c>
      <c r="AT64" s="8">
        <v>765614.41515814955</v>
      </c>
      <c r="AU64" s="8">
        <v>0</v>
      </c>
      <c r="AV64" s="9">
        <v>0</v>
      </c>
      <c r="AW64" s="10">
        <v>765614.41515814955</v>
      </c>
      <c r="AX64" s="11">
        <v>23909.029049778703</v>
      </c>
      <c r="AY64" s="12"/>
      <c r="AZ64" s="13">
        <v>38280.720757907482</v>
      </c>
      <c r="BA64" s="8">
        <v>727333.69440024206</v>
      </c>
      <c r="BB64" s="14">
        <v>30</v>
      </c>
      <c r="BC64" s="14">
        <v>10592</v>
      </c>
      <c r="BD64" s="14">
        <v>182</v>
      </c>
      <c r="BE64" s="12">
        <v>703424.66535046336</v>
      </c>
      <c r="BF64" s="8">
        <v>12086.790888763626</v>
      </c>
      <c r="BG64" s="17">
        <v>206046.47391264513</v>
      </c>
      <c r="BH64" s="15">
        <v>242042.29385118745</v>
      </c>
      <c r="BI64" s="16">
        <v>523572.1213069621</v>
      </c>
      <c r="BK64" s="8">
        <v>765614.41515814955</v>
      </c>
      <c r="BL64" s="8">
        <v>0</v>
      </c>
      <c r="BM64" s="9">
        <v>0</v>
      </c>
      <c r="BN64" s="10">
        <v>765614.41515814955</v>
      </c>
      <c r="BO64" s="11">
        <v>242042.29385118745</v>
      </c>
      <c r="BP64" s="12"/>
      <c r="BQ64" s="8">
        <v>38280.720757907482</v>
      </c>
      <c r="BR64" s="8">
        <v>727333.69440024206</v>
      </c>
      <c r="BS64" s="14">
        <v>30</v>
      </c>
      <c r="BT64" s="14">
        <v>10410</v>
      </c>
      <c r="BU64" s="14">
        <v>275</v>
      </c>
      <c r="BV64" s="12">
        <v>485291.40054905461</v>
      </c>
      <c r="BW64" s="8">
        <v>12819.897709028821</v>
      </c>
      <c r="BX64" s="15">
        <v>254862.19156021628</v>
      </c>
      <c r="BY64" s="16">
        <v>510752.22359793331</v>
      </c>
      <c r="CA64" s="8">
        <v>765614.41515814955</v>
      </c>
      <c r="CB64" s="8">
        <v>0</v>
      </c>
      <c r="CC64" s="9">
        <v>0</v>
      </c>
      <c r="CD64" s="10">
        <v>765614.41515814955</v>
      </c>
      <c r="CE64" s="11">
        <v>254862.19156021628</v>
      </c>
      <c r="CF64" s="12"/>
      <c r="CG64" s="8">
        <v>38280.720757907482</v>
      </c>
      <c r="CH64" s="8">
        <v>727333.69440024206</v>
      </c>
      <c r="CI64" s="14">
        <v>30</v>
      </c>
      <c r="CJ64" s="14">
        <v>10135</v>
      </c>
      <c r="CK64" s="14">
        <v>91</v>
      </c>
      <c r="CL64" s="12">
        <v>472471.50284002582</v>
      </c>
      <c r="CM64" s="8">
        <v>4231.4649497291102</v>
      </c>
      <c r="CN64" s="15">
        <v>259093.6565099454</v>
      </c>
      <c r="CO64" s="16">
        <v>506520.75864820415</v>
      </c>
      <c r="CQ64" s="8">
        <v>765614.41515814955</v>
      </c>
      <c r="CR64" s="8">
        <v>0</v>
      </c>
      <c r="CS64" s="9">
        <v>0</v>
      </c>
      <c r="CT64" s="10">
        <v>765614.41515814955</v>
      </c>
      <c r="CU64" s="11">
        <v>259093.6565099454</v>
      </c>
      <c r="CV64" s="12"/>
      <c r="CW64" s="8">
        <v>38280.720757907482</v>
      </c>
      <c r="CX64" s="8">
        <v>727333.69440024206</v>
      </c>
      <c r="CY64" s="14">
        <v>30</v>
      </c>
      <c r="CZ64" s="14">
        <v>10135</v>
      </c>
      <c r="DA64" s="14">
        <v>365</v>
      </c>
      <c r="DB64" s="12">
        <v>468240.03789029666</v>
      </c>
      <c r="DC64" s="18">
        <v>17019</v>
      </c>
      <c r="DD64" s="15">
        <v>276112.6565099454</v>
      </c>
      <c r="DE64" s="16">
        <v>489501.75864820415</v>
      </c>
      <c r="DG64" s="19">
        <v>200049</v>
      </c>
    </row>
    <row r="65" spans="1:111" s="1" customFormat="1" ht="15.75" x14ac:dyDescent="0.3">
      <c r="A65" s="1" t="s">
        <v>0</v>
      </c>
      <c r="C65" s="2">
        <v>43014</v>
      </c>
      <c r="D65" s="3">
        <v>6</v>
      </c>
      <c r="E65" s="4" t="s">
        <v>1</v>
      </c>
      <c r="F65" s="4" t="s">
        <v>2</v>
      </c>
      <c r="G65" s="20" t="s">
        <v>79</v>
      </c>
      <c r="H65" s="5" t="s">
        <v>4</v>
      </c>
      <c r="I65" s="5">
        <v>7.8</v>
      </c>
      <c r="J65" s="4"/>
      <c r="K65" s="5">
        <v>30</v>
      </c>
      <c r="L65" s="6">
        <v>143614.91583403829</v>
      </c>
      <c r="M65" s="7"/>
      <c r="N65" s="8">
        <v>0</v>
      </c>
      <c r="O65" s="8">
        <v>143614.91583403829</v>
      </c>
      <c r="P65" s="9">
        <v>0</v>
      </c>
      <c r="Q65" s="10">
        <v>143614.91583403829</v>
      </c>
      <c r="R65" s="11">
        <v>0</v>
      </c>
      <c r="S65" s="12"/>
      <c r="T65" s="13">
        <v>7180.7457917019146</v>
      </c>
      <c r="U65" s="8">
        <v>136434.17004233637</v>
      </c>
      <c r="V65" s="14">
        <v>30</v>
      </c>
      <c r="W65" s="14">
        <v>10951</v>
      </c>
      <c r="X65" s="14">
        <v>177</v>
      </c>
      <c r="Y65" s="12">
        <v>136434.17004233637</v>
      </c>
      <c r="Z65" s="8">
        <v>2205.1728698286493</v>
      </c>
      <c r="AA65" s="15">
        <v>2205.1728698286493</v>
      </c>
      <c r="AB65" s="16">
        <v>141409.74296420964</v>
      </c>
      <c r="AD65" s="8">
        <v>143614.91583403829</v>
      </c>
      <c r="AE65" s="8">
        <v>0</v>
      </c>
      <c r="AF65" s="9">
        <v>0</v>
      </c>
      <c r="AG65" s="10">
        <v>143614.91583403829</v>
      </c>
      <c r="AH65" s="11">
        <v>2205.1728698286493</v>
      </c>
      <c r="AI65" s="12"/>
      <c r="AJ65" s="13">
        <v>7180.7457917019146</v>
      </c>
      <c r="AK65" s="8">
        <v>136434.17004233637</v>
      </c>
      <c r="AL65" s="14">
        <v>30</v>
      </c>
      <c r="AM65" s="14">
        <v>10775</v>
      </c>
      <c r="AN65" s="14">
        <v>183</v>
      </c>
      <c r="AO65" s="12">
        <v>134228.99717250772</v>
      </c>
      <c r="AP65" s="8">
        <v>2279.7128986142843</v>
      </c>
      <c r="AQ65" s="15">
        <v>4484.8857684429331</v>
      </c>
      <c r="AR65" s="16">
        <v>139130.03006559535</v>
      </c>
      <c r="AT65" s="8">
        <v>143614.91583403829</v>
      </c>
      <c r="AU65" s="8">
        <v>0</v>
      </c>
      <c r="AV65" s="9">
        <v>0</v>
      </c>
      <c r="AW65" s="10">
        <v>143614.91583403829</v>
      </c>
      <c r="AX65" s="11">
        <v>4484.8857684429331</v>
      </c>
      <c r="AY65" s="12"/>
      <c r="AZ65" s="13">
        <v>7180.7457917019146</v>
      </c>
      <c r="BA65" s="8">
        <v>136434.17004233637</v>
      </c>
      <c r="BB65" s="14">
        <v>30</v>
      </c>
      <c r="BC65" s="14">
        <v>10592</v>
      </c>
      <c r="BD65" s="14">
        <v>182</v>
      </c>
      <c r="BE65" s="12">
        <v>131949.28427389343</v>
      </c>
      <c r="BF65" s="8">
        <v>2267.2554510808727</v>
      </c>
      <c r="BG65" s="17">
        <v>38650.456970239175</v>
      </c>
      <c r="BH65" s="15">
        <v>45402.598189762983</v>
      </c>
      <c r="BI65" s="16">
        <v>98212.317644275303</v>
      </c>
      <c r="BK65" s="8">
        <v>143614.91583403829</v>
      </c>
      <c r="BL65" s="8">
        <v>0</v>
      </c>
      <c r="BM65" s="9">
        <v>0</v>
      </c>
      <c r="BN65" s="10">
        <v>143614.91583403829</v>
      </c>
      <c r="BO65" s="11">
        <v>45402.598189762983</v>
      </c>
      <c r="BP65" s="12"/>
      <c r="BQ65" s="8">
        <v>7180.7457917019146</v>
      </c>
      <c r="BR65" s="8">
        <v>136434.17004233637</v>
      </c>
      <c r="BS65" s="14">
        <v>30</v>
      </c>
      <c r="BT65" s="14">
        <v>10410</v>
      </c>
      <c r="BU65" s="14">
        <v>275</v>
      </c>
      <c r="BV65" s="12">
        <v>91031.571852573383</v>
      </c>
      <c r="BW65" s="8">
        <v>2404.7725513407954</v>
      </c>
      <c r="BX65" s="15">
        <v>47807.370741103776</v>
      </c>
      <c r="BY65" s="16">
        <v>95807.54509293451</v>
      </c>
      <c r="CA65" s="8">
        <v>143614.91583403829</v>
      </c>
      <c r="CB65" s="8">
        <v>0</v>
      </c>
      <c r="CC65" s="9">
        <v>0</v>
      </c>
      <c r="CD65" s="10">
        <v>143614.91583403829</v>
      </c>
      <c r="CE65" s="11">
        <v>47807.370741103776</v>
      </c>
      <c r="CF65" s="12"/>
      <c r="CG65" s="8">
        <v>7180.7457917019146</v>
      </c>
      <c r="CH65" s="8">
        <v>136434.17004233637</v>
      </c>
      <c r="CI65" s="14">
        <v>30</v>
      </c>
      <c r="CJ65" s="14">
        <v>10135</v>
      </c>
      <c r="CK65" s="14">
        <v>91</v>
      </c>
      <c r="CL65" s="12">
        <v>88626.79930123259</v>
      </c>
      <c r="CM65" s="8">
        <v>793.74352229836086</v>
      </c>
      <c r="CN65" s="15">
        <v>48601.114263402138</v>
      </c>
      <c r="CO65" s="16">
        <v>95013.801570636148</v>
      </c>
      <c r="CQ65" s="8">
        <v>143614.91583403829</v>
      </c>
      <c r="CR65" s="8">
        <v>0</v>
      </c>
      <c r="CS65" s="9">
        <v>0</v>
      </c>
      <c r="CT65" s="10">
        <v>143614.91583403829</v>
      </c>
      <c r="CU65" s="11">
        <v>48601.114263402138</v>
      </c>
      <c r="CV65" s="12"/>
      <c r="CW65" s="8">
        <v>7180.7457917019146</v>
      </c>
      <c r="CX65" s="8">
        <v>136434.17004233637</v>
      </c>
      <c r="CY65" s="14">
        <v>30</v>
      </c>
      <c r="CZ65" s="14">
        <v>10135</v>
      </c>
      <c r="DA65" s="14">
        <v>365</v>
      </c>
      <c r="DB65" s="12">
        <v>87833.055778934227</v>
      </c>
      <c r="DC65" s="18">
        <v>3193</v>
      </c>
      <c r="DD65" s="15">
        <v>51794.114263402138</v>
      </c>
      <c r="DE65" s="16">
        <v>91820.801570636148</v>
      </c>
      <c r="DG65" s="19">
        <v>200050</v>
      </c>
    </row>
    <row r="66" spans="1:111" s="1" customFormat="1" ht="15.75" x14ac:dyDescent="0.3">
      <c r="A66" s="1" t="s">
        <v>0</v>
      </c>
      <c r="C66" s="2">
        <v>43014</v>
      </c>
      <c r="D66" s="3">
        <v>7</v>
      </c>
      <c r="E66" s="4" t="s">
        <v>1</v>
      </c>
      <c r="F66" s="4" t="s">
        <v>2</v>
      </c>
      <c r="G66" s="20" t="s">
        <v>80</v>
      </c>
      <c r="H66" s="5" t="s">
        <v>4</v>
      </c>
      <c r="I66" s="5">
        <v>64</v>
      </c>
      <c r="J66" s="4"/>
      <c r="K66" s="5">
        <v>30</v>
      </c>
      <c r="L66" s="6">
        <v>2853525.7812986686</v>
      </c>
      <c r="M66" s="7"/>
      <c r="N66" s="8">
        <v>0</v>
      </c>
      <c r="O66" s="8">
        <v>2853525.7812986686</v>
      </c>
      <c r="P66" s="9">
        <v>0</v>
      </c>
      <c r="Q66" s="10">
        <v>2853525.7812986686</v>
      </c>
      <c r="R66" s="11">
        <v>0</v>
      </c>
      <c r="S66" s="12"/>
      <c r="T66" s="13">
        <v>142676.28906493343</v>
      </c>
      <c r="U66" s="8">
        <v>2710849.492233735</v>
      </c>
      <c r="V66" s="14">
        <v>30</v>
      </c>
      <c r="W66" s="14">
        <v>10951</v>
      </c>
      <c r="X66" s="14">
        <v>177</v>
      </c>
      <c r="Y66" s="12">
        <v>2710849.492233735</v>
      </c>
      <c r="Z66" s="8">
        <v>43815.20958135066</v>
      </c>
      <c r="AA66" s="15">
        <v>43815.20958135066</v>
      </c>
      <c r="AB66" s="16">
        <v>2809710.5717173181</v>
      </c>
      <c r="AD66" s="8">
        <v>2853525.7812986686</v>
      </c>
      <c r="AE66" s="8">
        <v>0</v>
      </c>
      <c r="AF66" s="9">
        <v>0</v>
      </c>
      <c r="AG66" s="10">
        <v>2853525.7812986686</v>
      </c>
      <c r="AH66" s="11">
        <v>43815.20958135066</v>
      </c>
      <c r="AI66" s="12"/>
      <c r="AJ66" s="13">
        <v>142676.28906493343</v>
      </c>
      <c r="AK66" s="8">
        <v>2710849.492233735</v>
      </c>
      <c r="AL66" s="14">
        <v>30</v>
      </c>
      <c r="AM66" s="14">
        <v>10775</v>
      </c>
      <c r="AN66" s="14">
        <v>183</v>
      </c>
      <c r="AO66" s="12">
        <v>2667034.2826523846</v>
      </c>
      <c r="AP66" s="8">
        <v>45296.266703052097</v>
      </c>
      <c r="AQ66" s="15">
        <v>89111.476284402757</v>
      </c>
      <c r="AR66" s="16">
        <v>2764414.3050142657</v>
      </c>
      <c r="AT66" s="8">
        <v>2853525.7812986686</v>
      </c>
      <c r="AU66" s="8">
        <v>0</v>
      </c>
      <c r="AV66" s="9">
        <v>0</v>
      </c>
      <c r="AW66" s="10">
        <v>2853525.7812986686</v>
      </c>
      <c r="AX66" s="11">
        <v>89111.476284402757</v>
      </c>
      <c r="AY66" s="12"/>
      <c r="AZ66" s="13">
        <v>142676.28906493343</v>
      </c>
      <c r="BA66" s="8">
        <v>2710849.492233735</v>
      </c>
      <c r="BB66" s="14">
        <v>30</v>
      </c>
      <c r="BC66" s="14">
        <v>10592</v>
      </c>
      <c r="BD66" s="14">
        <v>182</v>
      </c>
      <c r="BE66" s="12">
        <v>2621738.0159493322</v>
      </c>
      <c r="BF66" s="8">
        <v>45048.746119975309</v>
      </c>
      <c r="BG66" s="17">
        <v>767956.9686967876</v>
      </c>
      <c r="BH66" s="15">
        <v>902117.19110116572</v>
      </c>
      <c r="BI66" s="16">
        <v>1951408.5901975029</v>
      </c>
      <c r="BK66" s="8">
        <v>2853525.7812986686</v>
      </c>
      <c r="BL66" s="8">
        <v>0</v>
      </c>
      <c r="BM66" s="9">
        <v>0</v>
      </c>
      <c r="BN66" s="10">
        <v>2853525.7812986686</v>
      </c>
      <c r="BO66" s="11">
        <v>902117.19110116572</v>
      </c>
      <c r="BP66" s="12"/>
      <c r="BQ66" s="8">
        <v>142676.28906493343</v>
      </c>
      <c r="BR66" s="8">
        <v>2710849.492233735</v>
      </c>
      <c r="BS66" s="14">
        <v>30</v>
      </c>
      <c r="BT66" s="14">
        <v>10410</v>
      </c>
      <c r="BU66" s="14">
        <v>275</v>
      </c>
      <c r="BV66" s="12">
        <v>1808732.3011325693</v>
      </c>
      <c r="BW66" s="8">
        <v>47781.112662003514</v>
      </c>
      <c r="BX66" s="15">
        <v>949898.30376316921</v>
      </c>
      <c r="BY66" s="16">
        <v>1903627.4775354993</v>
      </c>
      <c r="CA66" s="8">
        <v>2853525.7812986686</v>
      </c>
      <c r="CB66" s="8">
        <v>0</v>
      </c>
      <c r="CC66" s="9">
        <v>0</v>
      </c>
      <c r="CD66" s="10">
        <v>2853525.7812986686</v>
      </c>
      <c r="CE66" s="11">
        <v>949898.30376316921</v>
      </c>
      <c r="CF66" s="12"/>
      <c r="CG66" s="8">
        <v>142676.28906493343</v>
      </c>
      <c r="CH66" s="8">
        <v>2710849.492233735</v>
      </c>
      <c r="CI66" s="14">
        <v>30</v>
      </c>
      <c r="CJ66" s="14">
        <v>10135</v>
      </c>
      <c r="CK66" s="14">
        <v>91</v>
      </c>
      <c r="CL66" s="12">
        <v>1760951.1884705657</v>
      </c>
      <c r="CM66" s="8">
        <v>15771.116749701601</v>
      </c>
      <c r="CN66" s="15">
        <v>965669.42051287077</v>
      </c>
      <c r="CO66" s="16">
        <v>1887856.3607857977</v>
      </c>
      <c r="CQ66" s="8">
        <v>2853525.7812986686</v>
      </c>
      <c r="CR66" s="8">
        <v>0</v>
      </c>
      <c r="CS66" s="9">
        <v>0</v>
      </c>
      <c r="CT66" s="10">
        <v>2853525.7812986686</v>
      </c>
      <c r="CU66" s="11">
        <v>965669.42051287077</v>
      </c>
      <c r="CV66" s="12"/>
      <c r="CW66" s="8">
        <v>142676.28906493343</v>
      </c>
      <c r="CX66" s="8">
        <v>2710849.492233735</v>
      </c>
      <c r="CY66" s="14">
        <v>30</v>
      </c>
      <c r="CZ66" s="14">
        <v>10135</v>
      </c>
      <c r="DA66" s="14">
        <v>365</v>
      </c>
      <c r="DB66" s="12">
        <v>1745180.0717208642</v>
      </c>
      <c r="DC66" s="18">
        <v>63433</v>
      </c>
      <c r="DD66" s="15">
        <v>1029102.4205128708</v>
      </c>
      <c r="DE66" s="16">
        <v>1824423.3607857977</v>
      </c>
      <c r="DG66" s="19">
        <v>200051</v>
      </c>
    </row>
    <row r="67" spans="1:111" s="1" customFormat="1" ht="15.75" x14ac:dyDescent="0.3">
      <c r="A67" s="1" t="s">
        <v>0</v>
      </c>
      <c r="C67" s="2">
        <v>43014</v>
      </c>
      <c r="D67" s="3">
        <v>8</v>
      </c>
      <c r="E67" s="4" t="s">
        <v>1</v>
      </c>
      <c r="F67" s="4" t="s">
        <v>2</v>
      </c>
      <c r="G67" s="20" t="s">
        <v>81</v>
      </c>
      <c r="H67" s="5" t="s">
        <v>4</v>
      </c>
      <c r="I67" s="5">
        <v>49</v>
      </c>
      <c r="J67" s="4" t="s">
        <v>82</v>
      </c>
      <c r="K67" s="5">
        <v>30</v>
      </c>
      <c r="L67" s="6">
        <v>1461892.0979070254</v>
      </c>
      <c r="M67" s="7"/>
      <c r="N67" s="8">
        <v>0</v>
      </c>
      <c r="O67" s="8">
        <v>1461892.0979070254</v>
      </c>
      <c r="P67" s="9">
        <v>0</v>
      </c>
      <c r="Q67" s="10">
        <v>1461892.0979070254</v>
      </c>
      <c r="R67" s="11">
        <v>0</v>
      </c>
      <c r="S67" s="12"/>
      <c r="T67" s="13">
        <v>73094.604895351265</v>
      </c>
      <c r="U67" s="8">
        <v>1388797.4930116741</v>
      </c>
      <c r="V67" s="14">
        <v>30</v>
      </c>
      <c r="W67" s="14">
        <v>10951</v>
      </c>
      <c r="X67" s="14">
        <v>177</v>
      </c>
      <c r="Y67" s="12">
        <v>1388797.4930116741</v>
      </c>
      <c r="Z67" s="8">
        <v>22447.005411657959</v>
      </c>
      <c r="AA67" s="15">
        <v>22447.005411657959</v>
      </c>
      <c r="AB67" s="16">
        <v>1439445.0924953674</v>
      </c>
      <c r="AD67" s="8">
        <v>1461892.0979070254</v>
      </c>
      <c r="AE67" s="8">
        <v>0</v>
      </c>
      <c r="AF67" s="9">
        <v>0</v>
      </c>
      <c r="AG67" s="10">
        <v>1461892.0979070254</v>
      </c>
      <c r="AH67" s="11">
        <v>22447.005411657959</v>
      </c>
      <c r="AI67" s="12"/>
      <c r="AJ67" s="13">
        <v>73094.604895351265</v>
      </c>
      <c r="AK67" s="8">
        <v>1388797.4930116741</v>
      </c>
      <c r="AL67" s="14">
        <v>30</v>
      </c>
      <c r="AM67" s="14">
        <v>10775</v>
      </c>
      <c r="AN67" s="14">
        <v>183</v>
      </c>
      <c r="AO67" s="12">
        <v>1366350.4876000162</v>
      </c>
      <c r="AP67" s="8">
        <v>23205.766981977071</v>
      </c>
      <c r="AQ67" s="15">
        <v>45652.77239363503</v>
      </c>
      <c r="AR67" s="16">
        <v>1416239.3255133904</v>
      </c>
      <c r="AT67" s="8">
        <v>1461892.0979070254</v>
      </c>
      <c r="AU67" s="8">
        <v>0</v>
      </c>
      <c r="AV67" s="9">
        <v>0</v>
      </c>
      <c r="AW67" s="10">
        <v>1461892.0979070254</v>
      </c>
      <c r="AX67" s="11">
        <v>45652.77239363503</v>
      </c>
      <c r="AY67" s="12"/>
      <c r="AZ67" s="13">
        <v>73094.604895351265</v>
      </c>
      <c r="BA67" s="8">
        <v>1388797.4930116741</v>
      </c>
      <c r="BB67" s="14">
        <v>30</v>
      </c>
      <c r="BC67" s="14">
        <v>10592</v>
      </c>
      <c r="BD67" s="14">
        <v>182</v>
      </c>
      <c r="BE67" s="12">
        <v>1343144.7206180391</v>
      </c>
      <c r="BF67" s="8">
        <v>23078.959512130205</v>
      </c>
      <c r="BG67" s="17">
        <v>393432.6549380353</v>
      </c>
      <c r="BH67" s="15">
        <v>462164.38684380054</v>
      </c>
      <c r="BI67" s="16">
        <v>999727.71106322482</v>
      </c>
      <c r="BK67" s="8">
        <v>1461892.0979070254</v>
      </c>
      <c r="BL67" s="8">
        <v>0</v>
      </c>
      <c r="BM67" s="9">
        <v>0</v>
      </c>
      <c r="BN67" s="10">
        <v>1461892.0979070254</v>
      </c>
      <c r="BO67" s="11">
        <v>462164.38684380054</v>
      </c>
      <c r="BP67" s="12"/>
      <c r="BQ67" s="8">
        <v>73094.604895351265</v>
      </c>
      <c r="BR67" s="8">
        <v>1388797.4930116741</v>
      </c>
      <c r="BS67" s="14">
        <v>30</v>
      </c>
      <c r="BT67" s="14">
        <v>10410</v>
      </c>
      <c r="BU67" s="14">
        <v>275</v>
      </c>
      <c r="BV67" s="12">
        <v>926633.1061678736</v>
      </c>
      <c r="BW67" s="8">
        <v>24478.780422302138</v>
      </c>
      <c r="BX67" s="15">
        <v>486643.16726610268</v>
      </c>
      <c r="BY67" s="16">
        <v>975248.93064092263</v>
      </c>
      <c r="CA67" s="8">
        <v>1461892.0979070254</v>
      </c>
      <c r="CB67" s="8">
        <v>0</v>
      </c>
      <c r="CC67" s="9">
        <v>0</v>
      </c>
      <c r="CD67" s="10">
        <v>1461892.0979070254</v>
      </c>
      <c r="CE67" s="11">
        <v>486643.16726610268</v>
      </c>
      <c r="CF67" s="12"/>
      <c r="CG67" s="8">
        <v>73094.604895351265</v>
      </c>
      <c r="CH67" s="8">
        <v>1388797.4930116741</v>
      </c>
      <c r="CI67" s="14">
        <v>30</v>
      </c>
      <c r="CJ67" s="14">
        <v>10135</v>
      </c>
      <c r="CK67" s="14">
        <v>91</v>
      </c>
      <c r="CL67" s="12">
        <v>902154.3257455714</v>
      </c>
      <c r="CM67" s="8">
        <v>8079.7135609074594</v>
      </c>
      <c r="CN67" s="15">
        <v>494722.88082701014</v>
      </c>
      <c r="CO67" s="16">
        <v>967169.21708001522</v>
      </c>
      <c r="CQ67" s="8">
        <v>1461892.0979070254</v>
      </c>
      <c r="CR67" s="8">
        <v>0</v>
      </c>
      <c r="CS67" s="9">
        <v>0</v>
      </c>
      <c r="CT67" s="10">
        <v>1461892.0979070254</v>
      </c>
      <c r="CU67" s="11">
        <v>494722.88082701014</v>
      </c>
      <c r="CV67" s="12"/>
      <c r="CW67" s="8">
        <v>73094.604895351265</v>
      </c>
      <c r="CX67" s="8">
        <v>1388797.4930116741</v>
      </c>
      <c r="CY67" s="14">
        <v>30</v>
      </c>
      <c r="CZ67" s="14">
        <v>10135</v>
      </c>
      <c r="DA67" s="14">
        <v>365</v>
      </c>
      <c r="DB67" s="12">
        <v>894074.612184664</v>
      </c>
      <c r="DC67" s="18">
        <v>32497</v>
      </c>
      <c r="DD67" s="15">
        <v>527219.88082701014</v>
      </c>
      <c r="DE67" s="16">
        <v>934672.21708001522</v>
      </c>
      <c r="DG67" s="19">
        <v>200052</v>
      </c>
    </row>
    <row r="68" spans="1:111" s="1" customFormat="1" ht="15.75" x14ac:dyDescent="0.3">
      <c r="A68" s="1" t="s">
        <v>0</v>
      </c>
      <c r="C68" s="2">
        <v>43014</v>
      </c>
      <c r="D68" s="3">
        <v>9</v>
      </c>
      <c r="E68" s="4" t="s">
        <v>1</v>
      </c>
      <c r="F68" s="4" t="s">
        <v>2</v>
      </c>
      <c r="G68" s="20" t="s">
        <v>83</v>
      </c>
      <c r="H68" s="5" t="s">
        <v>4</v>
      </c>
      <c r="I68" s="5">
        <v>25</v>
      </c>
      <c r="J68" s="4"/>
      <c r="K68" s="5">
        <v>30</v>
      </c>
      <c r="L68" s="6">
        <v>630787.26090448909</v>
      </c>
      <c r="M68" s="7"/>
      <c r="N68" s="8">
        <v>0</v>
      </c>
      <c r="O68" s="8">
        <v>630787.26090448909</v>
      </c>
      <c r="P68" s="9">
        <v>0</v>
      </c>
      <c r="Q68" s="10">
        <v>630787.26090448909</v>
      </c>
      <c r="R68" s="11">
        <v>0</v>
      </c>
      <c r="S68" s="12"/>
      <c r="T68" s="13">
        <v>31539.363045224454</v>
      </c>
      <c r="U68" s="8">
        <v>599247.89785926463</v>
      </c>
      <c r="V68" s="14">
        <v>30</v>
      </c>
      <c r="W68" s="14">
        <v>10951</v>
      </c>
      <c r="X68" s="14">
        <v>177</v>
      </c>
      <c r="Y68" s="12">
        <v>599247.89785926463</v>
      </c>
      <c r="Z68" s="8">
        <v>9685.5883408903155</v>
      </c>
      <c r="AA68" s="15">
        <v>9685.5883408903155</v>
      </c>
      <c r="AB68" s="16">
        <v>621101.67256359872</v>
      </c>
      <c r="AD68" s="8">
        <v>630787.26090448909</v>
      </c>
      <c r="AE68" s="8">
        <v>0</v>
      </c>
      <c r="AF68" s="9">
        <v>0</v>
      </c>
      <c r="AG68" s="10">
        <v>630787.26090448909</v>
      </c>
      <c r="AH68" s="11">
        <v>9685.5883408903155</v>
      </c>
      <c r="AI68" s="12"/>
      <c r="AJ68" s="13">
        <v>31539.363045224454</v>
      </c>
      <c r="AK68" s="8">
        <v>599247.89785926463</v>
      </c>
      <c r="AL68" s="14">
        <v>30</v>
      </c>
      <c r="AM68" s="14">
        <v>10775</v>
      </c>
      <c r="AN68" s="14">
        <v>183</v>
      </c>
      <c r="AO68" s="12">
        <v>589562.30951837427</v>
      </c>
      <c r="AP68" s="8">
        <v>10012.984003885151</v>
      </c>
      <c r="AQ68" s="15">
        <v>19698.572344775464</v>
      </c>
      <c r="AR68" s="16">
        <v>611088.68855971366</v>
      </c>
      <c r="AT68" s="8">
        <v>630787.26090448909</v>
      </c>
      <c r="AU68" s="8">
        <v>0</v>
      </c>
      <c r="AV68" s="9">
        <v>0</v>
      </c>
      <c r="AW68" s="10">
        <v>630787.26090448909</v>
      </c>
      <c r="AX68" s="11">
        <v>19698.572344775464</v>
      </c>
      <c r="AY68" s="12"/>
      <c r="AZ68" s="13">
        <v>31539.363045224454</v>
      </c>
      <c r="BA68" s="8">
        <v>599247.89785926463</v>
      </c>
      <c r="BB68" s="14">
        <v>30</v>
      </c>
      <c r="BC68" s="14">
        <v>10592</v>
      </c>
      <c r="BD68" s="14">
        <v>182</v>
      </c>
      <c r="BE68" s="12">
        <v>579549.3255144892</v>
      </c>
      <c r="BF68" s="8">
        <v>9958.2682443010799</v>
      </c>
      <c r="BG68" s="17">
        <v>169761.02895285486</v>
      </c>
      <c r="BH68" s="15">
        <v>199417.8695419314</v>
      </c>
      <c r="BI68" s="16">
        <v>431369.39136255765</v>
      </c>
      <c r="BK68" s="8">
        <v>630787.26090448909</v>
      </c>
      <c r="BL68" s="8">
        <v>0</v>
      </c>
      <c r="BM68" s="9">
        <v>0</v>
      </c>
      <c r="BN68" s="10">
        <v>630787.26090448909</v>
      </c>
      <c r="BO68" s="11">
        <v>199417.8695419314</v>
      </c>
      <c r="BP68" s="12"/>
      <c r="BQ68" s="8">
        <v>31539.363045224454</v>
      </c>
      <c r="BR68" s="8">
        <v>599247.89785926463</v>
      </c>
      <c r="BS68" s="14">
        <v>30</v>
      </c>
      <c r="BT68" s="14">
        <v>10410</v>
      </c>
      <c r="BU68" s="14">
        <v>275</v>
      </c>
      <c r="BV68" s="12">
        <v>399830.0283173332</v>
      </c>
      <c r="BW68" s="8">
        <v>10562.272602042904</v>
      </c>
      <c r="BX68" s="15">
        <v>209980.14214397431</v>
      </c>
      <c r="BY68" s="16">
        <v>420807.11876051477</v>
      </c>
      <c r="CA68" s="8">
        <v>630787.26090448909</v>
      </c>
      <c r="CB68" s="8">
        <v>0</v>
      </c>
      <c r="CC68" s="9">
        <v>0</v>
      </c>
      <c r="CD68" s="10">
        <v>630787.26090448909</v>
      </c>
      <c r="CE68" s="11">
        <v>209980.14214397431</v>
      </c>
      <c r="CF68" s="12"/>
      <c r="CG68" s="8">
        <v>31539.363045224454</v>
      </c>
      <c r="CH68" s="8">
        <v>599247.89785926463</v>
      </c>
      <c r="CI68" s="14">
        <v>30</v>
      </c>
      <c r="CJ68" s="14">
        <v>10135</v>
      </c>
      <c r="CK68" s="14">
        <v>91</v>
      </c>
      <c r="CL68" s="12">
        <v>389267.75571529032</v>
      </c>
      <c r="CM68" s="8">
        <v>3486.2903994586122</v>
      </c>
      <c r="CN68" s="15">
        <v>213466.43254343292</v>
      </c>
      <c r="CO68" s="16">
        <v>417320.82836105616</v>
      </c>
      <c r="CQ68" s="8">
        <v>630787.26090448909</v>
      </c>
      <c r="CR68" s="8">
        <v>0</v>
      </c>
      <c r="CS68" s="9">
        <v>0</v>
      </c>
      <c r="CT68" s="10">
        <v>630787.26090448909</v>
      </c>
      <c r="CU68" s="11">
        <v>213466.43254343292</v>
      </c>
      <c r="CV68" s="12"/>
      <c r="CW68" s="8">
        <v>31539.363045224454</v>
      </c>
      <c r="CX68" s="8">
        <v>599247.89785926463</v>
      </c>
      <c r="CY68" s="14">
        <v>30</v>
      </c>
      <c r="CZ68" s="14">
        <v>10135</v>
      </c>
      <c r="DA68" s="14">
        <v>365</v>
      </c>
      <c r="DB68" s="12">
        <v>385781.46531583171</v>
      </c>
      <c r="DC68" s="18">
        <v>14022</v>
      </c>
      <c r="DD68" s="15">
        <v>227488.43254343292</v>
      </c>
      <c r="DE68" s="16">
        <v>403298.82836105616</v>
      </c>
      <c r="DG68" s="19">
        <v>200053</v>
      </c>
    </row>
    <row r="69" spans="1:111" s="1" customFormat="1" ht="15.75" x14ac:dyDescent="0.3">
      <c r="A69" s="1" t="s">
        <v>0</v>
      </c>
      <c r="C69" s="2">
        <v>43014</v>
      </c>
      <c r="D69" s="3">
        <v>10</v>
      </c>
      <c r="E69" s="4" t="s">
        <v>1</v>
      </c>
      <c r="F69" s="4" t="s">
        <v>2</v>
      </c>
      <c r="G69" s="20" t="s">
        <v>84</v>
      </c>
      <c r="H69" s="5" t="s">
        <v>4</v>
      </c>
      <c r="I69" s="5">
        <v>194.4</v>
      </c>
      <c r="J69" s="4"/>
      <c r="K69" s="5">
        <v>60</v>
      </c>
      <c r="L69" s="6">
        <v>16865906.245372921</v>
      </c>
      <c r="M69" s="7"/>
      <c r="N69" s="8">
        <v>0</v>
      </c>
      <c r="O69" s="8">
        <v>16865906.245372921</v>
      </c>
      <c r="P69" s="9">
        <v>0</v>
      </c>
      <c r="Q69" s="10">
        <v>16865906.245372921</v>
      </c>
      <c r="R69" s="11">
        <v>0</v>
      </c>
      <c r="S69" s="12"/>
      <c r="T69" s="13">
        <v>843295.31226864608</v>
      </c>
      <c r="U69" s="8">
        <v>16022610.933104275</v>
      </c>
      <c r="V69" s="14">
        <v>60</v>
      </c>
      <c r="W69" s="14">
        <v>21901</v>
      </c>
      <c r="X69" s="14">
        <v>177</v>
      </c>
      <c r="Y69" s="12">
        <v>16022610.933104275</v>
      </c>
      <c r="Z69" s="8">
        <v>129491.90151862732</v>
      </c>
      <c r="AA69" s="15">
        <v>129491.90151862732</v>
      </c>
      <c r="AB69" s="16">
        <v>16736414.343854293</v>
      </c>
      <c r="AD69" s="8">
        <v>16865906.245372921</v>
      </c>
      <c r="AE69" s="8">
        <v>0</v>
      </c>
      <c r="AF69" s="9">
        <v>0</v>
      </c>
      <c r="AG69" s="10">
        <v>16865906.245372921</v>
      </c>
      <c r="AH69" s="11">
        <v>129491.90151862732</v>
      </c>
      <c r="AI69" s="12"/>
      <c r="AJ69" s="13">
        <v>843295.31226864608</v>
      </c>
      <c r="AK69" s="8">
        <v>16022610.933104275</v>
      </c>
      <c r="AL69" s="14">
        <v>60</v>
      </c>
      <c r="AM69" s="14">
        <v>21725</v>
      </c>
      <c r="AN69" s="14">
        <v>183</v>
      </c>
      <c r="AO69" s="12">
        <v>15893119.031585647</v>
      </c>
      <c r="AP69" s="8">
        <v>133875.29494960522</v>
      </c>
      <c r="AQ69" s="15">
        <v>263367.19646823255</v>
      </c>
      <c r="AR69" s="16">
        <v>16602539.048904689</v>
      </c>
      <c r="AT69" s="8">
        <v>16865906.245372921</v>
      </c>
      <c r="AU69" s="8">
        <v>0</v>
      </c>
      <c r="AV69" s="9">
        <v>0</v>
      </c>
      <c r="AW69" s="10">
        <v>16865906.245372921</v>
      </c>
      <c r="AX69" s="11">
        <v>263367.19646823255</v>
      </c>
      <c r="AY69" s="12"/>
      <c r="AZ69" s="13">
        <v>843295.31226864608</v>
      </c>
      <c r="BA69" s="8">
        <v>16022610.933104275</v>
      </c>
      <c r="BB69" s="14">
        <v>60</v>
      </c>
      <c r="BC69" s="14">
        <v>21542</v>
      </c>
      <c r="BD69" s="14">
        <v>182</v>
      </c>
      <c r="BE69" s="12">
        <v>15759243.736636043</v>
      </c>
      <c r="BF69" s="8">
        <v>133143.73596080957</v>
      </c>
      <c r="BG69" s="17">
        <v>4539047.9102754369</v>
      </c>
      <c r="BH69" s="15">
        <v>4935558.8427044787</v>
      </c>
      <c r="BI69" s="16">
        <v>11930347.402668443</v>
      </c>
      <c r="BK69" s="8">
        <v>16865906.245372921</v>
      </c>
      <c r="BL69" s="8">
        <v>0</v>
      </c>
      <c r="BM69" s="9">
        <v>0</v>
      </c>
      <c r="BN69" s="10">
        <v>16865906.245372921</v>
      </c>
      <c r="BO69" s="11">
        <v>4935558.8427044787</v>
      </c>
      <c r="BP69" s="12"/>
      <c r="BQ69" s="8">
        <v>843295.31226864608</v>
      </c>
      <c r="BR69" s="8">
        <v>16022610.933104275</v>
      </c>
      <c r="BS69" s="14">
        <v>60</v>
      </c>
      <c r="BT69" s="14">
        <v>21360</v>
      </c>
      <c r="BU69" s="14">
        <v>275</v>
      </c>
      <c r="BV69" s="12">
        <v>11087052.090399796</v>
      </c>
      <c r="BW69" s="8">
        <v>142740.60509643931</v>
      </c>
      <c r="BX69" s="15">
        <v>5078299.4478009176</v>
      </c>
      <c r="BY69" s="16">
        <v>11787606.797572004</v>
      </c>
      <c r="CA69" s="8">
        <v>16865906.245372921</v>
      </c>
      <c r="CB69" s="8">
        <v>0</v>
      </c>
      <c r="CC69" s="9">
        <v>0</v>
      </c>
      <c r="CD69" s="10">
        <v>16865906.245372921</v>
      </c>
      <c r="CE69" s="11">
        <v>5078299.4478009176</v>
      </c>
      <c r="CF69" s="12"/>
      <c r="CG69" s="8">
        <v>843295.31226864608</v>
      </c>
      <c r="CH69" s="8">
        <v>16022610.933104275</v>
      </c>
      <c r="CI69" s="14">
        <v>60</v>
      </c>
      <c r="CJ69" s="14">
        <v>21085</v>
      </c>
      <c r="CK69" s="14">
        <v>91</v>
      </c>
      <c r="CL69" s="12">
        <v>10944311.485303357</v>
      </c>
      <c r="CM69" s="8">
        <v>47109.577315205526</v>
      </c>
      <c r="CN69" s="15">
        <v>5125409.0251161233</v>
      </c>
      <c r="CO69" s="16">
        <v>11740497.220256798</v>
      </c>
      <c r="CQ69" s="8">
        <v>16865906.245372921</v>
      </c>
      <c r="CR69" s="8">
        <v>0</v>
      </c>
      <c r="CS69" s="9">
        <v>0</v>
      </c>
      <c r="CT69" s="10">
        <v>16865906.245372921</v>
      </c>
      <c r="CU69" s="11">
        <v>5125409.0251161233</v>
      </c>
      <c r="CV69" s="12"/>
      <c r="CW69" s="8">
        <v>843295.31226864608</v>
      </c>
      <c r="CX69" s="8">
        <v>16022610.933104275</v>
      </c>
      <c r="CY69" s="14">
        <v>60</v>
      </c>
      <c r="CZ69" s="14">
        <v>21085</v>
      </c>
      <c r="DA69" s="14">
        <v>365</v>
      </c>
      <c r="DB69" s="12">
        <v>10897201.907988152</v>
      </c>
      <c r="DC69" s="18">
        <v>189476</v>
      </c>
      <c r="DD69" s="15">
        <v>5314885.0251161233</v>
      </c>
      <c r="DE69" s="16">
        <v>11551021.220256798</v>
      </c>
      <c r="DG69" s="19">
        <v>200054</v>
      </c>
    </row>
    <row r="70" spans="1:111" s="1" customFormat="1" ht="15.75" x14ac:dyDescent="0.3">
      <c r="A70" s="1" t="s">
        <v>0</v>
      </c>
      <c r="C70" s="2">
        <v>43014</v>
      </c>
      <c r="D70" s="3">
        <v>11</v>
      </c>
      <c r="E70" s="4" t="s">
        <v>1</v>
      </c>
      <c r="F70" s="4" t="s">
        <v>2</v>
      </c>
      <c r="G70" s="20" t="s">
        <v>85</v>
      </c>
      <c r="H70" s="5" t="s">
        <v>4</v>
      </c>
      <c r="I70" s="5">
        <v>750</v>
      </c>
      <c r="J70" s="4"/>
      <c r="K70" s="5">
        <v>60</v>
      </c>
      <c r="L70" s="6">
        <v>54922653.420520201</v>
      </c>
      <c r="M70" s="7"/>
      <c r="N70" s="8">
        <v>0</v>
      </c>
      <c r="O70" s="8">
        <v>54922653.420520201</v>
      </c>
      <c r="P70" s="9">
        <v>0</v>
      </c>
      <c r="Q70" s="10">
        <v>54922653.420520201</v>
      </c>
      <c r="R70" s="11">
        <v>0</v>
      </c>
      <c r="S70" s="12"/>
      <c r="T70" s="13">
        <v>2746132.6710260101</v>
      </c>
      <c r="U70" s="8">
        <v>52176520.749494188</v>
      </c>
      <c r="V70" s="14">
        <v>60</v>
      </c>
      <c r="W70" s="14">
        <v>21901</v>
      </c>
      <c r="X70" s="14">
        <v>177</v>
      </c>
      <c r="Y70" s="12">
        <v>52176520.749494188</v>
      </c>
      <c r="Z70" s="8">
        <v>421681.3922953505</v>
      </c>
      <c r="AA70" s="15">
        <v>421681.3922953505</v>
      </c>
      <c r="AB70" s="16">
        <v>54500972.028224848</v>
      </c>
      <c r="AD70" s="8">
        <v>54922653.420520201</v>
      </c>
      <c r="AE70" s="8">
        <v>0</v>
      </c>
      <c r="AF70" s="9">
        <v>0</v>
      </c>
      <c r="AG70" s="10">
        <v>54922653.420520201</v>
      </c>
      <c r="AH70" s="11">
        <v>421681.3922953505</v>
      </c>
      <c r="AI70" s="12"/>
      <c r="AJ70" s="13">
        <v>2746132.6710260101</v>
      </c>
      <c r="AK70" s="8">
        <v>52176520.749494188</v>
      </c>
      <c r="AL70" s="14">
        <v>60</v>
      </c>
      <c r="AM70" s="14">
        <v>21725</v>
      </c>
      <c r="AN70" s="14">
        <v>183</v>
      </c>
      <c r="AO70" s="12">
        <v>51754839.357198834</v>
      </c>
      <c r="AP70" s="8">
        <v>435955.60885465529</v>
      </c>
      <c r="AQ70" s="15">
        <v>857637.00115000573</v>
      </c>
      <c r="AR70" s="16">
        <v>54065016.419370197</v>
      </c>
      <c r="AT70" s="8">
        <v>54922653.420520201</v>
      </c>
      <c r="AU70" s="8">
        <v>0</v>
      </c>
      <c r="AV70" s="9">
        <v>0</v>
      </c>
      <c r="AW70" s="10">
        <v>54922653.420520201</v>
      </c>
      <c r="AX70" s="11">
        <v>857637.00115000573</v>
      </c>
      <c r="AY70" s="12"/>
      <c r="AZ70" s="13">
        <v>2746132.6710260101</v>
      </c>
      <c r="BA70" s="8">
        <v>52176520.749494188</v>
      </c>
      <c r="BB70" s="14">
        <v>60</v>
      </c>
      <c r="BC70" s="14">
        <v>21542</v>
      </c>
      <c r="BD70" s="14">
        <v>182</v>
      </c>
      <c r="BE70" s="12">
        <v>51318883.748344183</v>
      </c>
      <c r="BF70" s="8">
        <v>433573.33776801784</v>
      </c>
      <c r="BG70" s="17">
        <v>14781094.570805386</v>
      </c>
      <c r="BH70" s="15">
        <v>16072304.909723409</v>
      </c>
      <c r="BI70" s="16">
        <v>38850348.510796793</v>
      </c>
      <c r="BK70" s="8">
        <v>54922653.420520201</v>
      </c>
      <c r="BL70" s="8">
        <v>0</v>
      </c>
      <c r="BM70" s="9">
        <v>0</v>
      </c>
      <c r="BN70" s="10">
        <v>54922653.420520201</v>
      </c>
      <c r="BO70" s="11">
        <v>16072304.909723409</v>
      </c>
      <c r="BP70" s="12"/>
      <c r="BQ70" s="8">
        <v>2746132.6710260101</v>
      </c>
      <c r="BR70" s="8">
        <v>52176520.749494188</v>
      </c>
      <c r="BS70" s="14">
        <v>60</v>
      </c>
      <c r="BT70" s="14">
        <v>21360</v>
      </c>
      <c r="BU70" s="14">
        <v>275</v>
      </c>
      <c r="BV70" s="12">
        <v>36104215.839770779</v>
      </c>
      <c r="BW70" s="8">
        <v>464824.87621427735</v>
      </c>
      <c r="BX70" s="15">
        <v>16537129.785937686</v>
      </c>
      <c r="BY70" s="16">
        <v>38385523.63458252</v>
      </c>
      <c r="CA70" s="8">
        <v>54922653.420520201</v>
      </c>
      <c r="CB70" s="8">
        <v>0</v>
      </c>
      <c r="CC70" s="9">
        <v>0</v>
      </c>
      <c r="CD70" s="10">
        <v>54922653.420520201</v>
      </c>
      <c r="CE70" s="11">
        <v>16537129.785937686</v>
      </c>
      <c r="CF70" s="12"/>
      <c r="CG70" s="8">
        <v>2746132.6710260101</v>
      </c>
      <c r="CH70" s="8">
        <v>52176520.749494188</v>
      </c>
      <c r="CI70" s="14">
        <v>60</v>
      </c>
      <c r="CJ70" s="14">
        <v>21085</v>
      </c>
      <c r="CK70" s="14">
        <v>91</v>
      </c>
      <c r="CL70" s="12">
        <v>35639390.963556498</v>
      </c>
      <c r="CM70" s="8">
        <v>153409.06975455699</v>
      </c>
      <c r="CN70" s="15">
        <v>16690538.855692243</v>
      </c>
      <c r="CO70" s="16">
        <v>38232114.564827956</v>
      </c>
      <c r="CQ70" s="8">
        <v>54922653.420520201</v>
      </c>
      <c r="CR70" s="8">
        <v>0</v>
      </c>
      <c r="CS70" s="9">
        <v>0</v>
      </c>
      <c r="CT70" s="10">
        <v>54922653.420520201</v>
      </c>
      <c r="CU70" s="11">
        <v>16690538.855692243</v>
      </c>
      <c r="CV70" s="12"/>
      <c r="CW70" s="8">
        <v>2746132.6710260101</v>
      </c>
      <c r="CX70" s="8">
        <v>52176520.749494188</v>
      </c>
      <c r="CY70" s="14">
        <v>60</v>
      </c>
      <c r="CZ70" s="14">
        <v>21085</v>
      </c>
      <c r="DA70" s="14">
        <v>365</v>
      </c>
      <c r="DB70" s="12">
        <v>35485981.893801942</v>
      </c>
      <c r="DC70" s="18">
        <v>617015</v>
      </c>
      <c r="DD70" s="15">
        <v>17307553.855692245</v>
      </c>
      <c r="DE70" s="16">
        <v>37615099.564827956</v>
      </c>
      <c r="DG70" s="19">
        <v>200055</v>
      </c>
    </row>
    <row r="71" spans="1:111" s="1" customFormat="1" ht="15.75" x14ac:dyDescent="0.3">
      <c r="A71" s="1" t="s">
        <v>0</v>
      </c>
      <c r="C71" s="2">
        <v>43014</v>
      </c>
      <c r="D71" s="3">
        <v>12</v>
      </c>
      <c r="E71" s="4" t="s">
        <v>1</v>
      </c>
      <c r="F71" s="4" t="s">
        <v>2</v>
      </c>
      <c r="G71" s="20" t="s">
        <v>85</v>
      </c>
      <c r="H71" s="5" t="s">
        <v>4</v>
      </c>
      <c r="I71" s="5">
        <v>990</v>
      </c>
      <c r="J71" s="4"/>
      <c r="K71" s="5">
        <v>60</v>
      </c>
      <c r="L71" s="6">
        <v>72497902.515086681</v>
      </c>
      <c r="M71" s="7"/>
      <c r="N71" s="8">
        <v>0</v>
      </c>
      <c r="O71" s="8">
        <v>72497902.515086681</v>
      </c>
      <c r="P71" s="9">
        <v>0</v>
      </c>
      <c r="Q71" s="10">
        <v>72497902.515086681</v>
      </c>
      <c r="R71" s="11">
        <v>0</v>
      </c>
      <c r="S71" s="12"/>
      <c r="T71" s="13">
        <v>3624895.1257543336</v>
      </c>
      <c r="U71" s="8">
        <v>68873007.389332339</v>
      </c>
      <c r="V71" s="14">
        <v>60</v>
      </c>
      <c r="W71" s="14">
        <v>21901</v>
      </c>
      <c r="X71" s="14">
        <v>177</v>
      </c>
      <c r="Y71" s="12">
        <v>68873007.389332339</v>
      </c>
      <c r="Z71" s="8">
        <v>556619.4378298627</v>
      </c>
      <c r="AA71" s="15">
        <v>556619.4378298627</v>
      </c>
      <c r="AB71" s="16">
        <v>71941283.077256814</v>
      </c>
      <c r="AD71" s="8">
        <v>72497902.515086681</v>
      </c>
      <c r="AE71" s="8">
        <v>0</v>
      </c>
      <c r="AF71" s="9">
        <v>0</v>
      </c>
      <c r="AG71" s="10">
        <v>72497902.515086681</v>
      </c>
      <c r="AH71" s="11">
        <v>556619.4378298627</v>
      </c>
      <c r="AI71" s="12"/>
      <c r="AJ71" s="13">
        <v>3624895.1257543336</v>
      </c>
      <c r="AK71" s="8">
        <v>68873007.389332339</v>
      </c>
      <c r="AL71" s="14">
        <v>60</v>
      </c>
      <c r="AM71" s="14">
        <v>21725</v>
      </c>
      <c r="AN71" s="14">
        <v>183</v>
      </c>
      <c r="AO71" s="12">
        <v>68316387.951502472</v>
      </c>
      <c r="AP71" s="8">
        <v>575461.4036881451</v>
      </c>
      <c r="AQ71" s="15">
        <v>1132080.8415180077</v>
      </c>
      <c r="AR71" s="16">
        <v>71365821.673568666</v>
      </c>
      <c r="AT71" s="8">
        <v>72497902.515086681</v>
      </c>
      <c r="AU71" s="8">
        <v>0</v>
      </c>
      <c r="AV71" s="9">
        <v>0</v>
      </c>
      <c r="AW71" s="10">
        <v>72497902.515086681</v>
      </c>
      <c r="AX71" s="11">
        <v>1132080.8415180077</v>
      </c>
      <c r="AY71" s="12"/>
      <c r="AZ71" s="13">
        <v>3624895.1257543336</v>
      </c>
      <c r="BA71" s="8">
        <v>68873007.389332339</v>
      </c>
      <c r="BB71" s="14">
        <v>60</v>
      </c>
      <c r="BC71" s="14">
        <v>21542</v>
      </c>
      <c r="BD71" s="14">
        <v>182</v>
      </c>
      <c r="BE71" s="12">
        <v>67740926.547814324</v>
      </c>
      <c r="BF71" s="8">
        <v>572316.80585378362</v>
      </c>
      <c r="BG71" s="17">
        <v>19511044.833463114</v>
      </c>
      <c r="BH71" s="15">
        <v>21215442.480834905</v>
      </c>
      <c r="BI71" s="16">
        <v>51282460.034251779</v>
      </c>
      <c r="BK71" s="8">
        <v>72497902.515086681</v>
      </c>
      <c r="BL71" s="8">
        <v>0</v>
      </c>
      <c r="BM71" s="9">
        <v>0</v>
      </c>
      <c r="BN71" s="10">
        <v>72497902.515086681</v>
      </c>
      <c r="BO71" s="11">
        <v>21215442.480834905</v>
      </c>
      <c r="BP71" s="12"/>
      <c r="BQ71" s="8">
        <v>3624895.1257543336</v>
      </c>
      <c r="BR71" s="8">
        <v>68873007.389332339</v>
      </c>
      <c r="BS71" s="14">
        <v>60</v>
      </c>
      <c r="BT71" s="14">
        <v>21360</v>
      </c>
      <c r="BU71" s="14">
        <v>275</v>
      </c>
      <c r="BV71" s="12">
        <v>47657564.908497438</v>
      </c>
      <c r="BW71" s="8">
        <v>613568.83660284628</v>
      </c>
      <c r="BX71" s="15">
        <v>21829011.317437753</v>
      </c>
      <c r="BY71" s="16">
        <v>50668891.197648928</v>
      </c>
      <c r="CA71" s="8">
        <v>72497902.515086681</v>
      </c>
      <c r="CB71" s="8">
        <v>0</v>
      </c>
      <c r="CC71" s="9">
        <v>0</v>
      </c>
      <c r="CD71" s="10">
        <v>72497902.515086681</v>
      </c>
      <c r="CE71" s="11">
        <v>21829011.317437753</v>
      </c>
      <c r="CF71" s="12"/>
      <c r="CG71" s="8">
        <v>3624895.1257543336</v>
      </c>
      <c r="CH71" s="8">
        <v>68873007.389332339</v>
      </c>
      <c r="CI71" s="14">
        <v>60</v>
      </c>
      <c r="CJ71" s="14">
        <v>21085</v>
      </c>
      <c r="CK71" s="14">
        <v>91</v>
      </c>
      <c r="CL71" s="12">
        <v>47043996.071894586</v>
      </c>
      <c r="CM71" s="8">
        <v>202499.97207601528</v>
      </c>
      <c r="CN71" s="15">
        <v>22031511.289513767</v>
      </c>
      <c r="CO71" s="16">
        <v>50466391.225572914</v>
      </c>
      <c r="CQ71" s="8">
        <v>72497902.515086681</v>
      </c>
      <c r="CR71" s="8">
        <v>0</v>
      </c>
      <c r="CS71" s="9">
        <v>0</v>
      </c>
      <c r="CT71" s="10">
        <v>72497902.515086681</v>
      </c>
      <c r="CU71" s="11">
        <v>22031511.289513767</v>
      </c>
      <c r="CV71" s="12"/>
      <c r="CW71" s="8">
        <v>3624895.1257543336</v>
      </c>
      <c r="CX71" s="8">
        <v>68873007.389332339</v>
      </c>
      <c r="CY71" s="14">
        <v>60</v>
      </c>
      <c r="CZ71" s="14">
        <v>21085</v>
      </c>
      <c r="DA71" s="14">
        <v>365</v>
      </c>
      <c r="DB71" s="12">
        <v>46841496.099818572</v>
      </c>
      <c r="DC71" s="18">
        <v>814460</v>
      </c>
      <c r="DD71" s="15">
        <v>22845971.289513767</v>
      </c>
      <c r="DE71" s="16">
        <v>49651931.225572914</v>
      </c>
      <c r="DG71" s="19">
        <v>200056</v>
      </c>
    </row>
    <row r="72" spans="1:111" s="1" customFormat="1" ht="15.75" x14ac:dyDescent="0.3">
      <c r="A72" s="1" t="s">
        <v>0</v>
      </c>
      <c r="C72" s="2">
        <v>43014</v>
      </c>
      <c r="D72" s="3">
        <v>13</v>
      </c>
      <c r="E72" s="4" t="s">
        <v>1</v>
      </c>
      <c r="F72" s="4" t="s">
        <v>2</v>
      </c>
      <c r="G72" s="20" t="s">
        <v>86</v>
      </c>
      <c r="H72" s="5" t="s">
        <v>15</v>
      </c>
      <c r="I72" s="5">
        <v>96</v>
      </c>
      <c r="J72" s="4" t="s">
        <v>87</v>
      </c>
      <c r="K72" s="5">
        <v>60</v>
      </c>
      <c r="L72" s="6">
        <v>1096546.9357128849</v>
      </c>
      <c r="M72" s="7"/>
      <c r="N72" s="8">
        <v>0</v>
      </c>
      <c r="O72" s="8">
        <v>1096546.9357128849</v>
      </c>
      <c r="P72" s="9">
        <v>0</v>
      </c>
      <c r="Q72" s="10">
        <v>1096546.9357128849</v>
      </c>
      <c r="R72" s="11">
        <v>0</v>
      </c>
      <c r="S72" s="12"/>
      <c r="T72" s="13">
        <v>54827.346785644244</v>
      </c>
      <c r="U72" s="8">
        <v>1041719.5889272406</v>
      </c>
      <c r="V72" s="14">
        <v>60</v>
      </c>
      <c r="W72" s="14">
        <v>21901</v>
      </c>
      <c r="X72" s="14">
        <v>177</v>
      </c>
      <c r="Y72" s="12">
        <v>1041719.5889272406</v>
      </c>
      <c r="Z72" s="8">
        <v>8418.9930706415944</v>
      </c>
      <c r="AA72" s="15">
        <v>8418.9930706415944</v>
      </c>
      <c r="AB72" s="16">
        <v>1088127.9426422433</v>
      </c>
      <c r="AD72" s="8">
        <v>1096546.9357128849</v>
      </c>
      <c r="AE72" s="8">
        <v>0</v>
      </c>
      <c r="AF72" s="9">
        <v>0</v>
      </c>
      <c r="AG72" s="10">
        <v>1096546.9357128849</v>
      </c>
      <c r="AH72" s="11">
        <v>8418.9930706415944</v>
      </c>
      <c r="AI72" s="12"/>
      <c r="AJ72" s="13">
        <v>54827.346785644244</v>
      </c>
      <c r="AK72" s="8">
        <v>1041719.5889272406</v>
      </c>
      <c r="AL72" s="14">
        <v>60</v>
      </c>
      <c r="AM72" s="14">
        <v>21725</v>
      </c>
      <c r="AN72" s="14">
        <v>183</v>
      </c>
      <c r="AO72" s="12">
        <v>1033300.5958565989</v>
      </c>
      <c r="AP72" s="8">
        <v>8703.9820042235951</v>
      </c>
      <c r="AQ72" s="15">
        <v>17122.97507486519</v>
      </c>
      <c r="AR72" s="16">
        <v>1079423.9606380197</v>
      </c>
      <c r="AT72" s="8">
        <v>1096546.9357128849</v>
      </c>
      <c r="AU72" s="8">
        <v>0</v>
      </c>
      <c r="AV72" s="9">
        <v>0</v>
      </c>
      <c r="AW72" s="10">
        <v>1096546.9357128849</v>
      </c>
      <c r="AX72" s="11">
        <v>17122.97507486519</v>
      </c>
      <c r="AY72" s="12"/>
      <c r="AZ72" s="13">
        <v>54827.346785644244</v>
      </c>
      <c r="BA72" s="8">
        <v>1041719.5889272406</v>
      </c>
      <c r="BB72" s="14">
        <v>60</v>
      </c>
      <c r="BC72" s="14">
        <v>21542</v>
      </c>
      <c r="BD72" s="14">
        <v>182</v>
      </c>
      <c r="BE72" s="12">
        <v>1024596.6138523754</v>
      </c>
      <c r="BF72" s="8">
        <v>8656.4192610311184</v>
      </c>
      <c r="BG72" s="17">
        <v>295108.9022229088</v>
      </c>
      <c r="BH72" s="15">
        <v>320888.2965588051</v>
      </c>
      <c r="BI72" s="16">
        <v>775658.63915407984</v>
      </c>
      <c r="BK72" s="8">
        <v>1096546.9357128849</v>
      </c>
      <c r="BL72" s="8">
        <v>0</v>
      </c>
      <c r="BM72" s="9">
        <v>0</v>
      </c>
      <c r="BN72" s="10">
        <v>1096546.9357128849</v>
      </c>
      <c r="BO72" s="11">
        <v>320888.2965588051</v>
      </c>
      <c r="BP72" s="12"/>
      <c r="BQ72" s="8">
        <v>54827.346785644244</v>
      </c>
      <c r="BR72" s="8">
        <v>1041719.5889272406</v>
      </c>
      <c r="BS72" s="14">
        <v>60</v>
      </c>
      <c r="BT72" s="14">
        <v>21360</v>
      </c>
      <c r="BU72" s="14">
        <v>275</v>
      </c>
      <c r="BV72" s="12">
        <v>720831.29236843553</v>
      </c>
      <c r="BW72" s="8">
        <v>9280.3654214101025</v>
      </c>
      <c r="BX72" s="15">
        <v>330168.66198021523</v>
      </c>
      <c r="BY72" s="16">
        <v>766378.27373266965</v>
      </c>
      <c r="CA72" s="8">
        <v>1096546.9357128849</v>
      </c>
      <c r="CB72" s="8">
        <v>0</v>
      </c>
      <c r="CC72" s="9">
        <v>0</v>
      </c>
      <c r="CD72" s="10">
        <v>1096546.9357128849</v>
      </c>
      <c r="CE72" s="11">
        <v>330168.66198021523</v>
      </c>
      <c r="CF72" s="12"/>
      <c r="CG72" s="8">
        <v>54827.346785644244</v>
      </c>
      <c r="CH72" s="8">
        <v>1041719.5889272406</v>
      </c>
      <c r="CI72" s="14">
        <v>60</v>
      </c>
      <c r="CJ72" s="14">
        <v>21085</v>
      </c>
      <c r="CK72" s="14">
        <v>91</v>
      </c>
      <c r="CL72" s="12">
        <v>711550.92694702535</v>
      </c>
      <c r="CM72" s="8">
        <v>3062.8572159820901</v>
      </c>
      <c r="CN72" s="15">
        <v>333231.51919619733</v>
      </c>
      <c r="CO72" s="16">
        <v>763315.41651668749</v>
      </c>
      <c r="CQ72" s="8">
        <v>1096546.9357128849</v>
      </c>
      <c r="CR72" s="8">
        <v>0</v>
      </c>
      <c r="CS72" s="9">
        <v>0</v>
      </c>
      <c r="CT72" s="10">
        <v>1096546.9357128849</v>
      </c>
      <c r="CU72" s="11">
        <v>333231.51919619733</v>
      </c>
      <c r="CV72" s="12"/>
      <c r="CW72" s="8">
        <v>54827.346785644244</v>
      </c>
      <c r="CX72" s="8">
        <v>1041719.5889272406</v>
      </c>
      <c r="CY72" s="14">
        <v>60</v>
      </c>
      <c r="CZ72" s="14">
        <v>21085</v>
      </c>
      <c r="DA72" s="14">
        <v>365</v>
      </c>
      <c r="DB72" s="12">
        <v>708488.06973104319</v>
      </c>
      <c r="DC72" s="18">
        <v>12319</v>
      </c>
      <c r="DD72" s="15">
        <v>345550.51919619733</v>
      </c>
      <c r="DE72" s="16">
        <v>750996.41651668749</v>
      </c>
      <c r="DG72" s="19">
        <v>200057</v>
      </c>
    </row>
    <row r="73" spans="1:111" s="1" customFormat="1" ht="15.75" x14ac:dyDescent="0.3">
      <c r="A73" s="1" t="s">
        <v>0</v>
      </c>
      <c r="C73" s="2">
        <v>43014</v>
      </c>
      <c r="D73" s="3">
        <v>14</v>
      </c>
      <c r="E73" s="4" t="s">
        <v>1</v>
      </c>
      <c r="F73" s="4" t="s">
        <v>2</v>
      </c>
      <c r="G73" s="20" t="s">
        <v>88</v>
      </c>
      <c r="H73" s="5" t="s">
        <v>15</v>
      </c>
      <c r="I73" s="5">
        <v>1</v>
      </c>
      <c r="J73" s="4" t="s">
        <v>89</v>
      </c>
      <c r="K73" s="5">
        <v>60</v>
      </c>
      <c r="L73" s="6">
        <v>26322652.333217487</v>
      </c>
      <c r="M73" s="7"/>
      <c r="N73" s="8">
        <v>0</v>
      </c>
      <c r="O73" s="8">
        <v>26322652.333217487</v>
      </c>
      <c r="P73" s="9">
        <v>0</v>
      </c>
      <c r="Q73" s="10">
        <v>26322652.333217487</v>
      </c>
      <c r="R73" s="11">
        <v>0</v>
      </c>
      <c r="S73" s="12"/>
      <c r="T73" s="13">
        <v>1316132.6166608743</v>
      </c>
      <c r="U73" s="8">
        <v>25006519.716556612</v>
      </c>
      <c r="V73" s="14">
        <v>60</v>
      </c>
      <c r="W73" s="14">
        <v>21901</v>
      </c>
      <c r="X73" s="14">
        <v>177</v>
      </c>
      <c r="Y73" s="12">
        <v>25006519.716556612</v>
      </c>
      <c r="Z73" s="8">
        <v>202098.25988906994</v>
      </c>
      <c r="AA73" s="15">
        <v>202098.25988906994</v>
      </c>
      <c r="AB73" s="16">
        <v>26120554.073328417</v>
      </c>
      <c r="AD73" s="8">
        <v>26322652.333217487</v>
      </c>
      <c r="AE73" s="8">
        <v>0</v>
      </c>
      <c r="AF73" s="9">
        <v>0</v>
      </c>
      <c r="AG73" s="10">
        <v>26322652.333217487</v>
      </c>
      <c r="AH73" s="11">
        <v>202098.25988906994</v>
      </c>
      <c r="AI73" s="12"/>
      <c r="AJ73" s="13">
        <v>1316132.6166608743</v>
      </c>
      <c r="AK73" s="8">
        <v>25006519.716556612</v>
      </c>
      <c r="AL73" s="14">
        <v>60</v>
      </c>
      <c r="AM73" s="14">
        <v>21725</v>
      </c>
      <c r="AN73" s="14">
        <v>183</v>
      </c>
      <c r="AO73" s="12">
        <v>24804421.456667542</v>
      </c>
      <c r="AP73" s="8">
        <v>208939.43045202116</v>
      </c>
      <c r="AQ73" s="15">
        <v>411037.69034109113</v>
      </c>
      <c r="AR73" s="16">
        <v>25911614.642876394</v>
      </c>
      <c r="AT73" s="8">
        <v>26322652.333217487</v>
      </c>
      <c r="AU73" s="8">
        <v>0</v>
      </c>
      <c r="AV73" s="9">
        <v>0</v>
      </c>
      <c r="AW73" s="10">
        <v>26322652.333217487</v>
      </c>
      <c r="AX73" s="11">
        <v>411037.69034109113</v>
      </c>
      <c r="AY73" s="12"/>
      <c r="AZ73" s="13">
        <v>1316132.6166608743</v>
      </c>
      <c r="BA73" s="8">
        <v>25006519.716556612</v>
      </c>
      <c r="BB73" s="14">
        <v>60</v>
      </c>
      <c r="BC73" s="14">
        <v>21542</v>
      </c>
      <c r="BD73" s="14">
        <v>182</v>
      </c>
      <c r="BE73" s="12">
        <v>24595482.02621552</v>
      </c>
      <c r="BF73" s="8">
        <v>207797.68493042546</v>
      </c>
      <c r="BG73" s="17">
        <v>7084100.8083260506</v>
      </c>
      <c r="BH73" s="15">
        <v>7702936.1835975675</v>
      </c>
      <c r="BI73" s="16">
        <v>18619716.149619918</v>
      </c>
      <c r="BK73" s="8">
        <v>26322652.333217487</v>
      </c>
      <c r="BL73" s="8">
        <v>0</v>
      </c>
      <c r="BM73" s="9">
        <v>0</v>
      </c>
      <c r="BN73" s="10">
        <v>26322652.333217487</v>
      </c>
      <c r="BO73" s="11">
        <v>7702936.1835975675</v>
      </c>
      <c r="BP73" s="12"/>
      <c r="BQ73" s="8">
        <v>1316132.6166608743</v>
      </c>
      <c r="BR73" s="8">
        <v>25006519.716556612</v>
      </c>
      <c r="BS73" s="14">
        <v>60</v>
      </c>
      <c r="BT73" s="14">
        <v>21360</v>
      </c>
      <c r="BU73" s="14">
        <v>275</v>
      </c>
      <c r="BV73" s="12">
        <v>17303583.532959044</v>
      </c>
      <c r="BW73" s="8">
        <v>222775.53705822738</v>
      </c>
      <c r="BX73" s="15">
        <v>7925711.7206557952</v>
      </c>
      <c r="BY73" s="16">
        <v>18396940.612561692</v>
      </c>
      <c r="CA73" s="8">
        <v>26322652.333217487</v>
      </c>
      <c r="CB73" s="8">
        <v>0</v>
      </c>
      <c r="CC73" s="9">
        <v>0</v>
      </c>
      <c r="CD73" s="10">
        <v>26322652.333217487</v>
      </c>
      <c r="CE73" s="11">
        <v>7925711.7206557952</v>
      </c>
      <c r="CF73" s="12"/>
      <c r="CG73" s="8">
        <v>1316132.6166608743</v>
      </c>
      <c r="CH73" s="8">
        <v>25006519.716556612</v>
      </c>
      <c r="CI73" s="14">
        <v>60</v>
      </c>
      <c r="CJ73" s="14">
        <v>21085</v>
      </c>
      <c r="CK73" s="14">
        <v>91</v>
      </c>
      <c r="CL73" s="12">
        <v>17080807.995900817</v>
      </c>
      <c r="CM73" s="8">
        <v>73524.007971595696</v>
      </c>
      <c r="CN73" s="15">
        <v>7999235.7286273912</v>
      </c>
      <c r="CO73" s="16">
        <v>18323416.604590096</v>
      </c>
      <c r="CQ73" s="8">
        <v>26322652.333217487</v>
      </c>
      <c r="CR73" s="8">
        <v>0</v>
      </c>
      <c r="CS73" s="9">
        <v>0</v>
      </c>
      <c r="CT73" s="10">
        <v>26322652.333217487</v>
      </c>
      <c r="CU73" s="11">
        <v>7999235.7286273912</v>
      </c>
      <c r="CV73" s="12"/>
      <c r="CW73" s="8">
        <v>1316132.6166608743</v>
      </c>
      <c r="CX73" s="8">
        <v>25006519.716556612</v>
      </c>
      <c r="CY73" s="14">
        <v>60</v>
      </c>
      <c r="CZ73" s="14">
        <v>21085</v>
      </c>
      <c r="DA73" s="14">
        <v>365</v>
      </c>
      <c r="DB73" s="12">
        <v>17007283.987929221</v>
      </c>
      <c r="DC73" s="18">
        <v>295715</v>
      </c>
      <c r="DD73" s="15">
        <v>8294950.7286273912</v>
      </c>
      <c r="DE73" s="16">
        <v>18027701.604590096</v>
      </c>
      <c r="DG73" s="19">
        <v>200058</v>
      </c>
    </row>
    <row r="74" spans="1:111" s="1" customFormat="1" ht="15.75" x14ac:dyDescent="0.3">
      <c r="A74" s="1" t="s">
        <v>0</v>
      </c>
      <c r="C74" s="2">
        <v>43014</v>
      </c>
      <c r="D74" s="3">
        <v>15</v>
      </c>
      <c r="E74" s="4" t="s">
        <v>1</v>
      </c>
      <c r="F74" s="4" t="s">
        <v>2</v>
      </c>
      <c r="G74" s="20" t="s">
        <v>90</v>
      </c>
      <c r="H74" s="5" t="s">
        <v>15</v>
      </c>
      <c r="I74" s="5">
        <v>18</v>
      </c>
      <c r="J74" s="4" t="s">
        <v>89</v>
      </c>
      <c r="K74" s="5">
        <v>3</v>
      </c>
      <c r="L74" s="6">
        <v>24549558.262228765</v>
      </c>
      <c r="M74" s="7"/>
      <c r="N74" s="8">
        <v>0</v>
      </c>
      <c r="O74" s="8">
        <v>24549558.262228765</v>
      </c>
      <c r="P74" s="9">
        <v>0</v>
      </c>
      <c r="Q74" s="10">
        <v>24549558.262228765</v>
      </c>
      <c r="R74" s="11">
        <v>0</v>
      </c>
      <c r="S74" s="12"/>
      <c r="T74" s="13">
        <v>1227477.913111438</v>
      </c>
      <c r="U74" s="8">
        <v>23322080.349117324</v>
      </c>
      <c r="V74" s="14">
        <v>3</v>
      </c>
      <c r="W74" s="14">
        <v>1096</v>
      </c>
      <c r="X74" s="14">
        <v>177</v>
      </c>
      <c r="Y74" s="12">
        <v>23322080.349117324</v>
      </c>
      <c r="Z74" s="8">
        <v>3766430.8593008816</v>
      </c>
      <c r="AA74" s="15">
        <v>3766430.8593008816</v>
      </c>
      <c r="AB74" s="16">
        <v>20783127.402927883</v>
      </c>
      <c r="AD74" s="8">
        <v>24549558.262228765</v>
      </c>
      <c r="AE74" s="8">
        <v>0</v>
      </c>
      <c r="AF74" s="9">
        <v>0</v>
      </c>
      <c r="AG74" s="10">
        <v>24549558.262228765</v>
      </c>
      <c r="AH74" s="11">
        <v>3766430.8593008816</v>
      </c>
      <c r="AI74" s="12"/>
      <c r="AJ74" s="13">
        <v>1227477.913111438</v>
      </c>
      <c r="AK74" s="8">
        <v>23322080.349117324</v>
      </c>
      <c r="AL74" s="14">
        <v>3</v>
      </c>
      <c r="AM74" s="14">
        <v>920</v>
      </c>
      <c r="AN74" s="14">
        <v>183</v>
      </c>
      <c r="AO74" s="12">
        <v>19555649.489816442</v>
      </c>
      <c r="AP74" s="8">
        <v>3889873.7572134878</v>
      </c>
      <c r="AQ74" s="15">
        <v>7656304.6165143698</v>
      </c>
      <c r="AR74" s="16">
        <v>16893253.645714395</v>
      </c>
      <c r="AT74" s="8">
        <v>24549558.262228765</v>
      </c>
      <c r="AU74" s="8">
        <v>0</v>
      </c>
      <c r="AV74" s="9">
        <v>0</v>
      </c>
      <c r="AW74" s="10">
        <v>24549558.262228765</v>
      </c>
      <c r="AX74" s="11">
        <v>7656304.6165143698</v>
      </c>
      <c r="AY74" s="12"/>
      <c r="AZ74" s="13">
        <v>1227477.913111438</v>
      </c>
      <c r="BA74" s="8">
        <v>23322080.349117324</v>
      </c>
      <c r="BB74" s="14">
        <v>3</v>
      </c>
      <c r="BC74" s="14">
        <v>737</v>
      </c>
      <c r="BD74" s="14">
        <v>182</v>
      </c>
      <c r="BE74" s="12">
        <v>15665775.732602954</v>
      </c>
      <c r="BF74" s="8">
        <v>3868617.6164636873</v>
      </c>
      <c r="BG74" s="17">
        <v>6606915.7214084063</v>
      </c>
      <c r="BH74" s="15">
        <v>18131837.954386465</v>
      </c>
      <c r="BI74" s="16">
        <v>6417720.3078422993</v>
      </c>
      <c r="BK74" s="8">
        <v>24549558.262228765</v>
      </c>
      <c r="BL74" s="8">
        <v>0</v>
      </c>
      <c r="BM74" s="9">
        <v>0</v>
      </c>
      <c r="BN74" s="10">
        <v>24549558.262228765</v>
      </c>
      <c r="BO74" s="11">
        <v>18131837.954386465</v>
      </c>
      <c r="BP74" s="12"/>
      <c r="BQ74" s="8">
        <v>1227477.913111438</v>
      </c>
      <c r="BR74" s="8">
        <v>23322080.349117324</v>
      </c>
      <c r="BS74" s="14">
        <v>3</v>
      </c>
      <c r="BT74" s="14">
        <v>555</v>
      </c>
      <c r="BU74" s="14">
        <v>275</v>
      </c>
      <c r="BV74" s="12">
        <v>5190242.3947308585</v>
      </c>
      <c r="BW74" s="8">
        <v>2571741.727118894</v>
      </c>
      <c r="BX74" s="15">
        <v>20703579.68150536</v>
      </c>
      <c r="BY74" s="16">
        <v>3845978.5807234049</v>
      </c>
      <c r="CA74" s="8">
        <v>24549558.262228765</v>
      </c>
      <c r="CB74" s="8">
        <v>0</v>
      </c>
      <c r="CC74" s="9">
        <v>0</v>
      </c>
      <c r="CD74" s="10">
        <v>24549558.262228765</v>
      </c>
      <c r="CE74" s="11">
        <v>20703579.68150536</v>
      </c>
      <c r="CF74" s="12"/>
      <c r="CG74" s="8">
        <v>1227477.913111438</v>
      </c>
      <c r="CH74" s="8">
        <v>23322080.349117324</v>
      </c>
      <c r="CI74" s="14">
        <v>3</v>
      </c>
      <c r="CJ74" s="14">
        <v>280</v>
      </c>
      <c r="CK74" s="14">
        <v>91</v>
      </c>
      <c r="CL74" s="12">
        <v>2618500.667611964</v>
      </c>
      <c r="CM74" s="8">
        <v>857135.11062118248</v>
      </c>
      <c r="CN74" s="15">
        <v>21560714.792126544</v>
      </c>
      <c r="CO74" s="16">
        <v>2988843.4701022208</v>
      </c>
      <c r="CQ74" s="8">
        <v>24549558.262228765</v>
      </c>
      <c r="CR74" s="8">
        <v>0</v>
      </c>
      <c r="CS74" s="9">
        <v>0</v>
      </c>
      <c r="CT74" s="10">
        <v>24549558.262228765</v>
      </c>
      <c r="CU74" s="11">
        <v>21560714.792126544</v>
      </c>
      <c r="CV74" s="12"/>
      <c r="CW74" s="8">
        <v>1227477.913111438</v>
      </c>
      <c r="CX74" s="8">
        <v>23322080.349117324</v>
      </c>
      <c r="CY74" s="14">
        <v>3</v>
      </c>
      <c r="CZ74" s="14">
        <v>280</v>
      </c>
      <c r="DA74" s="14">
        <v>365</v>
      </c>
      <c r="DB74" s="12">
        <v>1761365.5569907799</v>
      </c>
      <c r="DC74" s="18">
        <v>1761365.1</v>
      </c>
      <c r="DD74" s="15">
        <v>23322079.892126545</v>
      </c>
      <c r="DE74" s="16">
        <v>1227478.3701022193</v>
      </c>
      <c r="DG74" s="19">
        <v>200059</v>
      </c>
    </row>
    <row r="75" spans="1:111" s="1" customFormat="1" ht="15.75" x14ac:dyDescent="0.3">
      <c r="A75" s="1" t="s">
        <v>0</v>
      </c>
      <c r="C75" s="2">
        <v>43014</v>
      </c>
      <c r="D75" s="3">
        <v>16</v>
      </c>
      <c r="E75" s="4" t="s">
        <v>1</v>
      </c>
      <c r="F75" s="4" t="s">
        <v>2</v>
      </c>
      <c r="G75" s="20" t="s">
        <v>91</v>
      </c>
      <c r="H75" s="5" t="s">
        <v>15</v>
      </c>
      <c r="I75" s="5">
        <v>1</v>
      </c>
      <c r="J75" s="4" t="s">
        <v>92</v>
      </c>
      <c r="K75" s="5">
        <v>30</v>
      </c>
      <c r="L75" s="6">
        <v>152773955.74815431</v>
      </c>
      <c r="M75" s="7"/>
      <c r="N75" s="8">
        <v>0</v>
      </c>
      <c r="O75" s="8">
        <v>152773955.74815431</v>
      </c>
      <c r="P75" s="9">
        <v>0</v>
      </c>
      <c r="Q75" s="10">
        <v>152773955.74815431</v>
      </c>
      <c r="R75" s="11">
        <v>0</v>
      </c>
      <c r="S75" s="12"/>
      <c r="T75" s="13">
        <v>7638697.7874077149</v>
      </c>
      <c r="U75" s="8">
        <v>145135257.96074659</v>
      </c>
      <c r="V75" s="14">
        <v>30</v>
      </c>
      <c r="W75" s="14">
        <v>10951</v>
      </c>
      <c r="X75" s="14">
        <v>177</v>
      </c>
      <c r="Y75" s="12">
        <v>145135257.96074659</v>
      </c>
      <c r="Z75" s="8">
        <v>2345807.7489774586</v>
      </c>
      <c r="AA75" s="15">
        <v>2345807.7489774586</v>
      </c>
      <c r="AB75" s="16">
        <v>150428147.99917686</v>
      </c>
      <c r="AD75" s="8">
        <v>152773955.74815431</v>
      </c>
      <c r="AE75" s="8">
        <v>0</v>
      </c>
      <c r="AF75" s="9">
        <v>0</v>
      </c>
      <c r="AG75" s="10">
        <v>152773955.74815431</v>
      </c>
      <c r="AH75" s="11">
        <v>2345807.7489774586</v>
      </c>
      <c r="AI75" s="12"/>
      <c r="AJ75" s="13">
        <v>7638697.7874077149</v>
      </c>
      <c r="AK75" s="8">
        <v>145135257.96074659</v>
      </c>
      <c r="AL75" s="14">
        <v>30</v>
      </c>
      <c r="AM75" s="14">
        <v>10775</v>
      </c>
      <c r="AN75" s="14">
        <v>183</v>
      </c>
      <c r="AO75" s="12">
        <v>142789450.21176913</v>
      </c>
      <c r="AP75" s="8">
        <v>2425101.5674017402</v>
      </c>
      <c r="AQ75" s="15">
        <v>4770909.3163791988</v>
      </c>
      <c r="AR75" s="16">
        <v>148003046.43177512</v>
      </c>
      <c r="AT75" s="8">
        <v>152773955.74815431</v>
      </c>
      <c r="AU75" s="8">
        <v>0</v>
      </c>
      <c r="AV75" s="9">
        <v>0</v>
      </c>
      <c r="AW75" s="10">
        <v>152773955.74815431</v>
      </c>
      <c r="AX75" s="11">
        <v>4770909.3163791988</v>
      </c>
      <c r="AY75" s="12"/>
      <c r="AZ75" s="13">
        <v>7638697.7874077149</v>
      </c>
      <c r="BA75" s="8">
        <v>145135257.96074659</v>
      </c>
      <c r="BB75" s="14">
        <v>30</v>
      </c>
      <c r="BC75" s="14">
        <v>10592</v>
      </c>
      <c r="BD75" s="14">
        <v>182</v>
      </c>
      <c r="BE75" s="12">
        <v>140364348.6443674</v>
      </c>
      <c r="BF75" s="8">
        <v>2411849.6462683976</v>
      </c>
      <c r="BG75" s="17">
        <v>41115389.502026677</v>
      </c>
      <c r="BH75" s="15">
        <v>48298148.464674272</v>
      </c>
      <c r="BI75" s="16">
        <v>104475807.28348005</v>
      </c>
      <c r="BK75" s="8">
        <v>152773955.74815431</v>
      </c>
      <c r="BL75" s="8">
        <v>0</v>
      </c>
      <c r="BM75" s="9">
        <v>0</v>
      </c>
      <c r="BN75" s="10">
        <v>152773955.74815431</v>
      </c>
      <c r="BO75" s="11">
        <v>48298148.464674272</v>
      </c>
      <c r="BP75" s="12"/>
      <c r="BQ75" s="8">
        <v>7638697.7874077149</v>
      </c>
      <c r="BR75" s="8">
        <v>145135257.96074659</v>
      </c>
      <c r="BS75" s="14">
        <v>30</v>
      </c>
      <c r="BT75" s="14">
        <v>10410</v>
      </c>
      <c r="BU75" s="14">
        <v>275</v>
      </c>
      <c r="BV75" s="12">
        <v>96837109.496072322</v>
      </c>
      <c r="BW75" s="8">
        <v>2558136.8983112285</v>
      </c>
      <c r="BX75" s="15">
        <v>50856285.362985499</v>
      </c>
      <c r="BY75" s="16">
        <v>101917670.38516882</v>
      </c>
      <c r="CA75" s="8">
        <v>152773955.74815431</v>
      </c>
      <c r="CB75" s="8">
        <v>0</v>
      </c>
      <c r="CC75" s="9">
        <v>0</v>
      </c>
      <c r="CD75" s="10">
        <v>152773955.74815431</v>
      </c>
      <c r="CE75" s="11">
        <v>50856285.362985499</v>
      </c>
      <c r="CF75" s="12"/>
      <c r="CG75" s="8">
        <v>7638697.7874077149</v>
      </c>
      <c r="CH75" s="8">
        <v>145135257.96074659</v>
      </c>
      <c r="CI75" s="14">
        <v>30</v>
      </c>
      <c r="CJ75" s="14">
        <v>10135</v>
      </c>
      <c r="CK75" s="14">
        <v>91</v>
      </c>
      <c r="CL75" s="12">
        <v>94278972.597761095</v>
      </c>
      <c r="CM75" s="8">
        <v>844364.50800922443</v>
      </c>
      <c r="CN75" s="15">
        <v>51700649.870994724</v>
      </c>
      <c r="CO75" s="16">
        <v>101073305.8771596</v>
      </c>
      <c r="CQ75" s="8">
        <v>152773955.74815431</v>
      </c>
      <c r="CR75" s="8">
        <v>0</v>
      </c>
      <c r="CS75" s="9">
        <v>0</v>
      </c>
      <c r="CT75" s="10">
        <v>152773955.74815431</v>
      </c>
      <c r="CU75" s="11">
        <v>51700649.870994724</v>
      </c>
      <c r="CV75" s="12"/>
      <c r="CW75" s="8">
        <v>7638697.7874077149</v>
      </c>
      <c r="CX75" s="8">
        <v>145135257.96074659</v>
      </c>
      <c r="CY75" s="14">
        <v>30</v>
      </c>
      <c r="CZ75" s="14">
        <v>10135</v>
      </c>
      <c r="DA75" s="14">
        <v>365</v>
      </c>
      <c r="DB75" s="12">
        <v>93434608.089751869</v>
      </c>
      <c r="DC75" s="18">
        <v>3396100</v>
      </c>
      <c r="DD75" s="15">
        <v>55096749.870994724</v>
      </c>
      <c r="DE75" s="16">
        <v>97677205.877159595</v>
      </c>
      <c r="DG75" s="19">
        <v>200060</v>
      </c>
    </row>
    <row r="76" spans="1:111" s="1" customFormat="1" ht="15.75" x14ac:dyDescent="0.3">
      <c r="A76" s="1" t="s">
        <v>0</v>
      </c>
      <c r="C76" s="2">
        <v>43014</v>
      </c>
      <c r="D76" s="3">
        <v>17</v>
      </c>
      <c r="E76" s="4" t="s">
        <v>1</v>
      </c>
      <c r="F76" s="4" t="s">
        <v>2</v>
      </c>
      <c r="G76" s="20" t="s">
        <v>93</v>
      </c>
      <c r="H76" s="5" t="s">
        <v>15</v>
      </c>
      <c r="I76" s="5">
        <v>1</v>
      </c>
      <c r="J76" s="4" t="s">
        <v>94</v>
      </c>
      <c r="K76" s="5">
        <v>30</v>
      </c>
      <c r="L76" s="6">
        <v>41131449.624503091</v>
      </c>
      <c r="M76" s="7"/>
      <c r="N76" s="8">
        <v>0</v>
      </c>
      <c r="O76" s="8">
        <v>41131449.624503091</v>
      </c>
      <c r="P76" s="9">
        <v>0</v>
      </c>
      <c r="Q76" s="10">
        <v>41131449.624503091</v>
      </c>
      <c r="R76" s="11">
        <v>0</v>
      </c>
      <c r="S76" s="12"/>
      <c r="T76" s="13">
        <v>2056572.4812251544</v>
      </c>
      <c r="U76" s="8">
        <v>39074877.143277936</v>
      </c>
      <c r="V76" s="14">
        <v>30</v>
      </c>
      <c r="W76" s="14">
        <v>10951</v>
      </c>
      <c r="X76" s="14">
        <v>177</v>
      </c>
      <c r="Y76" s="12">
        <v>39074877.143277936</v>
      </c>
      <c r="Z76" s="8">
        <v>631563.62472470046</v>
      </c>
      <c r="AA76" s="15">
        <v>631563.62472470046</v>
      </c>
      <c r="AB76" s="16">
        <v>40499885.99977839</v>
      </c>
      <c r="AD76" s="8">
        <v>41131449.624503091</v>
      </c>
      <c r="AE76" s="8">
        <v>0</v>
      </c>
      <c r="AF76" s="9">
        <v>0</v>
      </c>
      <c r="AG76" s="10">
        <v>41131449.624503091</v>
      </c>
      <c r="AH76" s="11">
        <v>631563.62472470046</v>
      </c>
      <c r="AI76" s="12"/>
      <c r="AJ76" s="13">
        <v>2056572.4812251544</v>
      </c>
      <c r="AK76" s="8">
        <v>39074877.143277936</v>
      </c>
      <c r="AL76" s="14">
        <v>30</v>
      </c>
      <c r="AM76" s="14">
        <v>10775</v>
      </c>
      <c r="AN76" s="14">
        <v>183</v>
      </c>
      <c r="AO76" s="12">
        <v>38443313.518553235</v>
      </c>
      <c r="AP76" s="8">
        <v>652911.96045431483</v>
      </c>
      <c r="AQ76" s="15">
        <v>1284475.5851790153</v>
      </c>
      <c r="AR76" s="16">
        <v>39846974.039324075</v>
      </c>
      <c r="AT76" s="8">
        <v>41131449.624503091</v>
      </c>
      <c r="AU76" s="8">
        <v>0</v>
      </c>
      <c r="AV76" s="9">
        <v>0</v>
      </c>
      <c r="AW76" s="10">
        <v>41131449.624503091</v>
      </c>
      <c r="AX76" s="11">
        <v>1284475.5851790153</v>
      </c>
      <c r="AY76" s="12"/>
      <c r="AZ76" s="13">
        <v>2056572.4812251544</v>
      </c>
      <c r="BA76" s="8">
        <v>39074877.143277936</v>
      </c>
      <c r="BB76" s="14">
        <v>30</v>
      </c>
      <c r="BC76" s="14">
        <v>10592</v>
      </c>
      <c r="BD76" s="14">
        <v>182</v>
      </c>
      <c r="BE76" s="12">
        <v>37790401.55809892</v>
      </c>
      <c r="BF76" s="8">
        <v>649344.13553379942</v>
      </c>
      <c r="BG76" s="17">
        <v>11069527.942853337</v>
      </c>
      <c r="BH76" s="15">
        <v>13003347.663566152</v>
      </c>
      <c r="BI76" s="16">
        <v>28128101.960936941</v>
      </c>
      <c r="BK76" s="8">
        <v>41131449.624503091</v>
      </c>
      <c r="BL76" s="8">
        <v>0</v>
      </c>
      <c r="BM76" s="9">
        <v>0</v>
      </c>
      <c r="BN76" s="10">
        <v>41131449.624503091</v>
      </c>
      <c r="BO76" s="11">
        <v>13003347.663566152</v>
      </c>
      <c r="BP76" s="12"/>
      <c r="BQ76" s="8">
        <v>2056572.4812251544</v>
      </c>
      <c r="BR76" s="8">
        <v>39074877.143277936</v>
      </c>
      <c r="BS76" s="14">
        <v>30</v>
      </c>
      <c r="BT76" s="14">
        <v>10410</v>
      </c>
      <c r="BU76" s="14">
        <v>275</v>
      </c>
      <c r="BV76" s="12">
        <v>26071529.479711786</v>
      </c>
      <c r="BW76" s="8">
        <v>688729.1649299463</v>
      </c>
      <c r="BX76" s="15">
        <v>13692076.828496099</v>
      </c>
      <c r="BY76" s="16">
        <v>27439372.796006992</v>
      </c>
      <c r="CA76" s="8">
        <v>41131449.624503091</v>
      </c>
      <c r="CB76" s="8">
        <v>0</v>
      </c>
      <c r="CC76" s="9">
        <v>0</v>
      </c>
      <c r="CD76" s="10">
        <v>41131449.624503091</v>
      </c>
      <c r="CE76" s="11">
        <v>13692076.828496099</v>
      </c>
      <c r="CF76" s="12"/>
      <c r="CG76" s="8">
        <v>2056572.4812251544</v>
      </c>
      <c r="CH76" s="8">
        <v>39074877.143277936</v>
      </c>
      <c r="CI76" s="14">
        <v>30</v>
      </c>
      <c r="CJ76" s="14">
        <v>10135</v>
      </c>
      <c r="CK76" s="14">
        <v>91</v>
      </c>
      <c r="CL76" s="12">
        <v>25382800.314781837</v>
      </c>
      <c r="CM76" s="8">
        <v>227328.90600248356</v>
      </c>
      <c r="CN76" s="15">
        <v>13919405.734498583</v>
      </c>
      <c r="CO76" s="16">
        <v>27212043.890004508</v>
      </c>
      <c r="CQ76" s="8">
        <v>41131449.624503091</v>
      </c>
      <c r="CR76" s="8">
        <v>0</v>
      </c>
      <c r="CS76" s="9">
        <v>0</v>
      </c>
      <c r="CT76" s="10">
        <v>41131449.624503091</v>
      </c>
      <c r="CU76" s="11">
        <v>13919405.734498583</v>
      </c>
      <c r="CV76" s="12"/>
      <c r="CW76" s="8">
        <v>2056572.4812251544</v>
      </c>
      <c r="CX76" s="8">
        <v>39074877.143277936</v>
      </c>
      <c r="CY76" s="14">
        <v>30</v>
      </c>
      <c r="CZ76" s="14">
        <v>10135</v>
      </c>
      <c r="DA76" s="14">
        <v>365</v>
      </c>
      <c r="DB76" s="12">
        <v>25155471.408779353</v>
      </c>
      <c r="DC76" s="18">
        <v>914335</v>
      </c>
      <c r="DD76" s="15">
        <v>14833740.734498583</v>
      </c>
      <c r="DE76" s="16">
        <v>26297708.890004508</v>
      </c>
      <c r="DG76" s="19">
        <v>200061</v>
      </c>
    </row>
    <row r="77" spans="1:111" s="1" customFormat="1" ht="15.75" x14ac:dyDescent="0.3">
      <c r="A77" s="1" t="s">
        <v>0</v>
      </c>
      <c r="C77" s="2">
        <v>43014</v>
      </c>
      <c r="D77" s="3">
        <v>18</v>
      </c>
      <c r="E77" s="4" t="s">
        <v>1</v>
      </c>
      <c r="F77" s="4" t="s">
        <v>2</v>
      </c>
      <c r="G77" s="20" t="s">
        <v>95</v>
      </c>
      <c r="H77" s="5" t="s">
        <v>15</v>
      </c>
      <c r="I77" s="5">
        <v>1</v>
      </c>
      <c r="J77" s="4" t="s">
        <v>96</v>
      </c>
      <c r="K77" s="5">
        <v>30</v>
      </c>
      <c r="L77" s="6">
        <v>105052907.12650949</v>
      </c>
      <c r="M77" s="7"/>
      <c r="N77" s="8">
        <v>0</v>
      </c>
      <c r="O77" s="8">
        <v>105052907.12650949</v>
      </c>
      <c r="P77" s="9">
        <v>0</v>
      </c>
      <c r="Q77" s="10">
        <v>105052907.12650949</v>
      </c>
      <c r="R77" s="11">
        <v>0</v>
      </c>
      <c r="S77" s="12"/>
      <c r="T77" s="13">
        <v>5252645.3563254746</v>
      </c>
      <c r="U77" s="8">
        <v>99800261.77018401</v>
      </c>
      <c r="V77" s="14">
        <v>30</v>
      </c>
      <c r="W77" s="14">
        <v>10951</v>
      </c>
      <c r="X77" s="14">
        <v>177</v>
      </c>
      <c r="Y77" s="12">
        <v>99800261.77018401</v>
      </c>
      <c r="Z77" s="8">
        <v>1613062.3991710867</v>
      </c>
      <c r="AA77" s="15">
        <v>1613062.3991710867</v>
      </c>
      <c r="AB77" s="16">
        <v>103439844.7273384</v>
      </c>
      <c r="AD77" s="8">
        <v>105052907.12650949</v>
      </c>
      <c r="AE77" s="8">
        <v>0</v>
      </c>
      <c r="AF77" s="9">
        <v>0</v>
      </c>
      <c r="AG77" s="10">
        <v>105052907.12650949</v>
      </c>
      <c r="AH77" s="11">
        <v>1613062.3991710867</v>
      </c>
      <c r="AI77" s="12"/>
      <c r="AJ77" s="13">
        <v>5252645.3563254746</v>
      </c>
      <c r="AK77" s="8">
        <v>99800261.77018401</v>
      </c>
      <c r="AL77" s="14">
        <v>30</v>
      </c>
      <c r="AM77" s="14">
        <v>10775</v>
      </c>
      <c r="AN77" s="14">
        <v>183</v>
      </c>
      <c r="AO77" s="12">
        <v>98187199.371012926</v>
      </c>
      <c r="AP77" s="8">
        <v>1667587.7016144192</v>
      </c>
      <c r="AQ77" s="15">
        <v>3280650.100785506</v>
      </c>
      <c r="AR77" s="16">
        <v>101772257.02572398</v>
      </c>
      <c r="AT77" s="8">
        <v>105052907.12650949</v>
      </c>
      <c r="AU77" s="8">
        <v>0</v>
      </c>
      <c r="AV77" s="9">
        <v>0</v>
      </c>
      <c r="AW77" s="10">
        <v>105052907.12650949</v>
      </c>
      <c r="AX77" s="11">
        <v>3280650.100785506</v>
      </c>
      <c r="AY77" s="12"/>
      <c r="AZ77" s="13">
        <v>5252645.3563254746</v>
      </c>
      <c r="BA77" s="8">
        <v>99800261.77018401</v>
      </c>
      <c r="BB77" s="14">
        <v>30</v>
      </c>
      <c r="BC77" s="14">
        <v>10592</v>
      </c>
      <c r="BD77" s="14">
        <v>182</v>
      </c>
      <c r="BE77" s="12">
        <v>96519611.669398502</v>
      </c>
      <c r="BF77" s="8">
        <v>1658475.2005127009</v>
      </c>
      <c r="BG77" s="17">
        <v>28272431.473509539</v>
      </c>
      <c r="BH77" s="15">
        <v>33211556.774807744</v>
      </c>
      <c r="BI77" s="16">
        <v>71841350.351701736</v>
      </c>
      <c r="BK77" s="8">
        <v>105052907.12650949</v>
      </c>
      <c r="BL77" s="8">
        <v>0</v>
      </c>
      <c r="BM77" s="9">
        <v>0</v>
      </c>
      <c r="BN77" s="10">
        <v>105052907.12650949</v>
      </c>
      <c r="BO77" s="11">
        <v>33211556.774807744</v>
      </c>
      <c r="BP77" s="12"/>
      <c r="BQ77" s="8">
        <v>5252645.3563254746</v>
      </c>
      <c r="BR77" s="8">
        <v>99800261.77018401</v>
      </c>
      <c r="BS77" s="14">
        <v>30</v>
      </c>
      <c r="BT77" s="14">
        <v>10410</v>
      </c>
      <c r="BU77" s="14">
        <v>275</v>
      </c>
      <c r="BV77" s="12">
        <v>66588704.995376267</v>
      </c>
      <c r="BW77" s="8">
        <v>1759067.6151516305</v>
      </c>
      <c r="BX77" s="15">
        <v>34970624.389959373</v>
      </c>
      <c r="BY77" s="16">
        <v>70082282.736550122</v>
      </c>
      <c r="CA77" s="8">
        <v>105052907.12650949</v>
      </c>
      <c r="CB77" s="8">
        <v>0</v>
      </c>
      <c r="CC77" s="9">
        <v>0</v>
      </c>
      <c r="CD77" s="10">
        <v>105052907.12650949</v>
      </c>
      <c r="CE77" s="11">
        <v>34970624.389959373</v>
      </c>
      <c r="CF77" s="12"/>
      <c r="CG77" s="8">
        <v>5252645.3563254746</v>
      </c>
      <c r="CH77" s="8">
        <v>99800261.77018401</v>
      </c>
      <c r="CI77" s="14">
        <v>30</v>
      </c>
      <c r="CJ77" s="14">
        <v>10135</v>
      </c>
      <c r="CK77" s="14">
        <v>91</v>
      </c>
      <c r="CL77" s="12">
        <v>64829637.380224638</v>
      </c>
      <c r="CM77" s="8">
        <v>580615.62788253953</v>
      </c>
      <c r="CN77" s="15">
        <v>35551240.017841913</v>
      </c>
      <c r="CO77" s="16">
        <v>69501667.108667582</v>
      </c>
      <c r="CQ77" s="8">
        <v>105052907.12650949</v>
      </c>
      <c r="CR77" s="8">
        <v>0</v>
      </c>
      <c r="CS77" s="9">
        <v>0</v>
      </c>
      <c r="CT77" s="10">
        <v>105052907.12650949</v>
      </c>
      <c r="CU77" s="11">
        <v>35551240.017841913</v>
      </c>
      <c r="CV77" s="12"/>
      <c r="CW77" s="8">
        <v>5252645.3563254746</v>
      </c>
      <c r="CX77" s="8">
        <v>99800261.77018401</v>
      </c>
      <c r="CY77" s="14">
        <v>30</v>
      </c>
      <c r="CZ77" s="14">
        <v>10135</v>
      </c>
      <c r="DA77" s="14">
        <v>365</v>
      </c>
      <c r="DB77" s="12">
        <v>64249021.752342097</v>
      </c>
      <c r="DC77" s="18">
        <v>2335281</v>
      </c>
      <c r="DD77" s="15">
        <v>37886521.017841913</v>
      </c>
      <c r="DE77" s="16">
        <v>67166386.108667582</v>
      </c>
      <c r="DG77" s="19">
        <v>200062</v>
      </c>
    </row>
    <row r="78" spans="1:111" s="1" customFormat="1" ht="15.75" x14ac:dyDescent="0.3">
      <c r="A78" s="1" t="s">
        <v>0</v>
      </c>
      <c r="C78" s="2">
        <v>43014</v>
      </c>
      <c r="D78" s="3">
        <v>19</v>
      </c>
      <c r="E78" s="4" t="s">
        <v>1</v>
      </c>
      <c r="F78" s="4" t="s">
        <v>2</v>
      </c>
      <c r="G78" s="20" t="s">
        <v>97</v>
      </c>
      <c r="H78" s="5" t="s">
        <v>15</v>
      </c>
      <c r="I78" s="5">
        <v>1</v>
      </c>
      <c r="J78" s="4" t="s">
        <v>98</v>
      </c>
      <c r="K78" s="5">
        <v>30</v>
      </c>
      <c r="L78" s="6">
        <v>78789680.344882101</v>
      </c>
      <c r="M78" s="7"/>
      <c r="N78" s="8">
        <v>0</v>
      </c>
      <c r="O78" s="8">
        <v>78789680.344882101</v>
      </c>
      <c r="P78" s="9">
        <v>0</v>
      </c>
      <c r="Q78" s="10">
        <v>78789680.344882101</v>
      </c>
      <c r="R78" s="11">
        <v>0</v>
      </c>
      <c r="S78" s="12"/>
      <c r="T78" s="13">
        <v>3939484.0172441052</v>
      </c>
      <c r="U78" s="8">
        <v>74850196.327637985</v>
      </c>
      <c r="V78" s="14">
        <v>30</v>
      </c>
      <c r="W78" s="14">
        <v>10951</v>
      </c>
      <c r="X78" s="14">
        <v>177</v>
      </c>
      <c r="Y78" s="12">
        <v>74850196.327637985</v>
      </c>
      <c r="Z78" s="8">
        <v>1209796.7993783148</v>
      </c>
      <c r="AA78" s="15">
        <v>1209796.7993783148</v>
      </c>
      <c r="AB78" s="16">
        <v>77579883.54550378</v>
      </c>
      <c r="AD78" s="8">
        <v>78789680.344882101</v>
      </c>
      <c r="AE78" s="8">
        <v>0</v>
      </c>
      <c r="AF78" s="9">
        <v>0</v>
      </c>
      <c r="AG78" s="10">
        <v>78789680.344882101</v>
      </c>
      <c r="AH78" s="11">
        <v>1209796.7993783148</v>
      </c>
      <c r="AI78" s="12"/>
      <c r="AJ78" s="13">
        <v>3939484.0172441052</v>
      </c>
      <c r="AK78" s="8">
        <v>74850196.327637985</v>
      </c>
      <c r="AL78" s="14">
        <v>30</v>
      </c>
      <c r="AM78" s="14">
        <v>10775</v>
      </c>
      <c r="AN78" s="14">
        <v>183</v>
      </c>
      <c r="AO78" s="12">
        <v>73640399.528259665</v>
      </c>
      <c r="AP78" s="8">
        <v>1250690.7762108138</v>
      </c>
      <c r="AQ78" s="15">
        <v>2460487.5755891288</v>
      </c>
      <c r="AR78" s="16">
        <v>76329192.769292966</v>
      </c>
      <c r="AT78" s="8">
        <v>78789680.344882101</v>
      </c>
      <c r="AU78" s="8">
        <v>0</v>
      </c>
      <c r="AV78" s="9">
        <v>0</v>
      </c>
      <c r="AW78" s="10">
        <v>78789680.344882101</v>
      </c>
      <c r="AX78" s="11">
        <v>2460487.5755891288</v>
      </c>
      <c r="AY78" s="12"/>
      <c r="AZ78" s="13">
        <v>3939484.0172441052</v>
      </c>
      <c r="BA78" s="8">
        <v>74850196.327637985</v>
      </c>
      <c r="BB78" s="14">
        <v>30</v>
      </c>
      <c r="BC78" s="14">
        <v>10592</v>
      </c>
      <c r="BD78" s="14">
        <v>182</v>
      </c>
      <c r="BE78" s="12">
        <v>72389708.75204885</v>
      </c>
      <c r="BF78" s="8">
        <v>1243856.4003845251</v>
      </c>
      <c r="BG78" s="17">
        <v>21204323.605132151</v>
      </c>
      <c r="BH78" s="15">
        <v>24908667.581105806</v>
      </c>
      <c r="BI78" s="16">
        <v>53881012.763776295</v>
      </c>
      <c r="BK78" s="8">
        <v>78789680.344882101</v>
      </c>
      <c r="BL78" s="8">
        <v>0</v>
      </c>
      <c r="BM78" s="9">
        <v>0</v>
      </c>
      <c r="BN78" s="10">
        <v>78789680.344882101</v>
      </c>
      <c r="BO78" s="11">
        <v>24908667.581105806</v>
      </c>
      <c r="BP78" s="12"/>
      <c r="BQ78" s="8">
        <v>3939484.0172441052</v>
      </c>
      <c r="BR78" s="8">
        <v>74850196.327637985</v>
      </c>
      <c r="BS78" s="14">
        <v>30</v>
      </c>
      <c r="BT78" s="14">
        <v>10410</v>
      </c>
      <c r="BU78" s="14">
        <v>275</v>
      </c>
      <c r="BV78" s="12">
        <v>49941528.746532179</v>
      </c>
      <c r="BW78" s="8">
        <v>1319300.7113637223</v>
      </c>
      <c r="BX78" s="15">
        <v>26227968.292469528</v>
      </c>
      <c r="BY78" s="16">
        <v>52561712.05241257</v>
      </c>
      <c r="CA78" s="8">
        <v>78789680.344882101</v>
      </c>
      <c r="CB78" s="8">
        <v>0</v>
      </c>
      <c r="CC78" s="9">
        <v>0</v>
      </c>
      <c r="CD78" s="10">
        <v>78789680.344882101</v>
      </c>
      <c r="CE78" s="11">
        <v>26227968.292469528</v>
      </c>
      <c r="CF78" s="12"/>
      <c r="CG78" s="8">
        <v>3939484.0172441052</v>
      </c>
      <c r="CH78" s="8">
        <v>74850196.327637985</v>
      </c>
      <c r="CI78" s="14">
        <v>30</v>
      </c>
      <c r="CJ78" s="14">
        <v>10135</v>
      </c>
      <c r="CK78" s="14">
        <v>91</v>
      </c>
      <c r="CL78" s="12">
        <v>48622228.035168454</v>
      </c>
      <c r="CM78" s="8">
        <v>435461.72091190447</v>
      </c>
      <c r="CN78" s="15">
        <v>26663430.013381433</v>
      </c>
      <c r="CO78" s="16">
        <v>52126250.331500664</v>
      </c>
      <c r="CQ78" s="8">
        <v>78789680.344882101</v>
      </c>
      <c r="CR78" s="8">
        <v>0</v>
      </c>
      <c r="CS78" s="9">
        <v>0</v>
      </c>
      <c r="CT78" s="10">
        <v>78789680.344882101</v>
      </c>
      <c r="CU78" s="11">
        <v>26663430.013381433</v>
      </c>
      <c r="CV78" s="12"/>
      <c r="CW78" s="8">
        <v>3939484.0172441052</v>
      </c>
      <c r="CX78" s="8">
        <v>74850196.327637985</v>
      </c>
      <c r="CY78" s="14">
        <v>30</v>
      </c>
      <c r="CZ78" s="14">
        <v>10135</v>
      </c>
      <c r="DA78" s="14">
        <v>365</v>
      </c>
      <c r="DB78" s="12">
        <v>48186766.314256549</v>
      </c>
      <c r="DC78" s="18">
        <v>1751461</v>
      </c>
      <c r="DD78" s="15">
        <v>28414891.013381433</v>
      </c>
      <c r="DE78" s="16">
        <v>50374789.331500664</v>
      </c>
      <c r="DG78" s="19">
        <v>200063</v>
      </c>
    </row>
    <row r="79" spans="1:111" s="1" customFormat="1" ht="15.75" x14ac:dyDescent="0.3">
      <c r="A79" s="1" t="s">
        <v>0</v>
      </c>
      <c r="C79" s="2">
        <v>43014</v>
      </c>
      <c r="D79" s="3">
        <v>20</v>
      </c>
      <c r="E79" s="4" t="s">
        <v>1</v>
      </c>
      <c r="F79" s="4" t="s">
        <v>2</v>
      </c>
      <c r="G79" s="20" t="s">
        <v>99</v>
      </c>
      <c r="H79" s="5" t="s">
        <v>4</v>
      </c>
      <c r="I79" s="5">
        <v>2015</v>
      </c>
      <c r="J79" s="4"/>
      <c r="K79" s="5">
        <v>60</v>
      </c>
      <c r="L79" s="6">
        <v>8567821.405974362</v>
      </c>
      <c r="M79" s="7"/>
      <c r="N79" s="8">
        <v>0</v>
      </c>
      <c r="O79" s="8">
        <v>8567821.405974362</v>
      </c>
      <c r="P79" s="9">
        <v>0</v>
      </c>
      <c r="Q79" s="10">
        <v>8567821.405974362</v>
      </c>
      <c r="R79" s="11">
        <v>0</v>
      </c>
      <c r="S79" s="12"/>
      <c r="T79" s="13">
        <v>428391.07029871806</v>
      </c>
      <c r="U79" s="8">
        <v>8139430.3356756438</v>
      </c>
      <c r="V79" s="14">
        <v>60</v>
      </c>
      <c r="W79" s="14">
        <v>21901</v>
      </c>
      <c r="X79" s="14">
        <v>177</v>
      </c>
      <c r="Y79" s="12">
        <v>8139430.3356756438</v>
      </c>
      <c r="Z79" s="8">
        <v>65781.433241157429</v>
      </c>
      <c r="AA79" s="15">
        <v>65781.433241157429</v>
      </c>
      <c r="AB79" s="16">
        <v>8502039.9727332052</v>
      </c>
      <c r="AD79" s="8">
        <v>8567821.405974362</v>
      </c>
      <c r="AE79" s="8">
        <v>0</v>
      </c>
      <c r="AF79" s="9">
        <v>0</v>
      </c>
      <c r="AG79" s="10">
        <v>8567821.405974362</v>
      </c>
      <c r="AH79" s="11">
        <v>65781.433241157429</v>
      </c>
      <c r="AI79" s="12"/>
      <c r="AJ79" s="13">
        <v>428391.07029871806</v>
      </c>
      <c r="AK79" s="8">
        <v>8139430.3356756438</v>
      </c>
      <c r="AL79" s="14">
        <v>60</v>
      </c>
      <c r="AM79" s="14">
        <v>21725</v>
      </c>
      <c r="AN79" s="14">
        <v>183</v>
      </c>
      <c r="AO79" s="12">
        <v>8073648.902434486</v>
      </c>
      <c r="AP79" s="8">
        <v>68008.181778849757</v>
      </c>
      <c r="AQ79" s="15">
        <v>133789.61502000719</v>
      </c>
      <c r="AR79" s="16">
        <v>8434031.7909543552</v>
      </c>
      <c r="AT79" s="8">
        <v>8567821.405974362</v>
      </c>
      <c r="AU79" s="8">
        <v>0</v>
      </c>
      <c r="AV79" s="9">
        <v>0</v>
      </c>
      <c r="AW79" s="10">
        <v>8567821.405974362</v>
      </c>
      <c r="AX79" s="11">
        <v>133789.61502000719</v>
      </c>
      <c r="AY79" s="12"/>
      <c r="AZ79" s="13">
        <v>428391.07029871806</v>
      </c>
      <c r="BA79" s="8">
        <v>8139430.3356756438</v>
      </c>
      <c r="BB79" s="14">
        <v>60</v>
      </c>
      <c r="BC79" s="14">
        <v>21542</v>
      </c>
      <c r="BD79" s="14">
        <v>182</v>
      </c>
      <c r="BE79" s="12">
        <v>8005640.7206556369</v>
      </c>
      <c r="BF79" s="8">
        <v>67636.552370222169</v>
      </c>
      <c r="BG79" s="17">
        <v>2305820.4689754103</v>
      </c>
      <c r="BH79" s="15">
        <v>2507246.6363656395</v>
      </c>
      <c r="BI79" s="16">
        <v>6060574.769608723</v>
      </c>
      <c r="BK79" s="8">
        <v>8567821.405974362</v>
      </c>
      <c r="BL79" s="8">
        <v>0</v>
      </c>
      <c r="BM79" s="9">
        <v>0</v>
      </c>
      <c r="BN79" s="10">
        <v>8567821.405974362</v>
      </c>
      <c r="BO79" s="11">
        <v>2507246.6363656395</v>
      </c>
      <c r="BP79" s="12"/>
      <c r="BQ79" s="8">
        <v>428391.07029871806</v>
      </c>
      <c r="BR79" s="8">
        <v>8139430.3356756438</v>
      </c>
      <c r="BS79" s="14">
        <v>60</v>
      </c>
      <c r="BT79" s="14">
        <v>21360</v>
      </c>
      <c r="BU79" s="14">
        <v>275</v>
      </c>
      <c r="BV79" s="12">
        <v>5632183.6993100047</v>
      </c>
      <c r="BW79" s="8">
        <v>72511.728338494911</v>
      </c>
      <c r="BX79" s="15">
        <v>2579758.3647041344</v>
      </c>
      <c r="BY79" s="16">
        <v>5988063.0412702281</v>
      </c>
      <c r="CA79" s="8">
        <v>8567821.405974362</v>
      </c>
      <c r="CB79" s="8">
        <v>0</v>
      </c>
      <c r="CC79" s="9">
        <v>0</v>
      </c>
      <c r="CD79" s="10">
        <v>8567821.405974362</v>
      </c>
      <c r="CE79" s="11">
        <v>2579758.3647041344</v>
      </c>
      <c r="CF79" s="12"/>
      <c r="CG79" s="8">
        <v>428391.07029871806</v>
      </c>
      <c r="CH79" s="8">
        <v>8139430.3356756438</v>
      </c>
      <c r="CI79" s="14">
        <v>60</v>
      </c>
      <c r="CJ79" s="14">
        <v>21085</v>
      </c>
      <c r="CK79" s="14">
        <v>91</v>
      </c>
      <c r="CL79" s="12">
        <v>5559671.9709715098</v>
      </c>
      <c r="CM79" s="8">
        <v>23931.500571358571</v>
      </c>
      <c r="CN79" s="15">
        <v>2603689.8652754929</v>
      </c>
      <c r="CO79" s="16">
        <v>5964131.5406988692</v>
      </c>
      <c r="CQ79" s="8">
        <v>8567821.405974362</v>
      </c>
      <c r="CR79" s="8">
        <v>0</v>
      </c>
      <c r="CS79" s="9">
        <v>0</v>
      </c>
      <c r="CT79" s="10">
        <v>8567821.405974362</v>
      </c>
      <c r="CU79" s="11">
        <v>2603689.8652754929</v>
      </c>
      <c r="CV79" s="12"/>
      <c r="CW79" s="8">
        <v>428391.07029871806</v>
      </c>
      <c r="CX79" s="8">
        <v>8139430.3356756438</v>
      </c>
      <c r="CY79" s="14">
        <v>60</v>
      </c>
      <c r="CZ79" s="14">
        <v>21085</v>
      </c>
      <c r="DA79" s="14">
        <v>365</v>
      </c>
      <c r="DB79" s="12">
        <v>5535740.4704001509</v>
      </c>
      <c r="DC79" s="18">
        <v>96253</v>
      </c>
      <c r="DD79" s="15">
        <v>2699942.8652754929</v>
      </c>
      <c r="DE79" s="16">
        <v>5867878.5406988692</v>
      </c>
      <c r="DG79" s="19">
        <v>200064</v>
      </c>
    </row>
    <row r="80" spans="1:111" s="1" customFormat="1" ht="15.75" x14ac:dyDescent="0.3">
      <c r="A80" s="1" t="s">
        <v>0</v>
      </c>
      <c r="C80" s="2">
        <v>43014</v>
      </c>
      <c r="D80" s="3">
        <v>21</v>
      </c>
      <c r="E80" s="4" t="s">
        <v>1</v>
      </c>
      <c r="F80" s="4" t="s">
        <v>2</v>
      </c>
      <c r="G80" s="20" t="s">
        <v>100</v>
      </c>
      <c r="H80" s="5" t="s">
        <v>101</v>
      </c>
      <c r="I80" s="5">
        <v>1</v>
      </c>
      <c r="J80" s="4" t="s">
        <v>102</v>
      </c>
      <c r="K80" s="5">
        <v>10</v>
      </c>
      <c r="L80" s="6">
        <v>1312565724.3582802</v>
      </c>
      <c r="M80" s="7"/>
      <c r="N80" s="8">
        <v>0</v>
      </c>
      <c r="O80" s="8">
        <v>1312565724.3582802</v>
      </c>
      <c r="P80" s="9">
        <v>0</v>
      </c>
      <c r="Q80" s="10">
        <v>1312565724.3582802</v>
      </c>
      <c r="R80" s="11">
        <v>0</v>
      </c>
      <c r="S80" s="12"/>
      <c r="T80" s="13">
        <v>65628286.217914008</v>
      </c>
      <c r="U80" s="8">
        <v>1246937438.1403661</v>
      </c>
      <c r="V80" s="14">
        <v>10</v>
      </c>
      <c r="W80" s="14">
        <v>3651</v>
      </c>
      <c r="X80" s="14">
        <v>177</v>
      </c>
      <c r="Y80" s="12">
        <v>1246937438.1403661</v>
      </c>
      <c r="Z80" s="8">
        <v>60451363.065145105</v>
      </c>
      <c r="AA80" s="15">
        <v>60451363.065145105</v>
      </c>
      <c r="AB80" s="16">
        <v>1252114361.2931352</v>
      </c>
      <c r="AD80" s="8">
        <v>1312565724.3582802</v>
      </c>
      <c r="AE80" s="8">
        <v>0</v>
      </c>
      <c r="AF80" s="9">
        <v>0</v>
      </c>
      <c r="AG80" s="10">
        <v>1312565724.3582802</v>
      </c>
      <c r="AH80" s="11">
        <v>60451363.065145105</v>
      </c>
      <c r="AI80" s="12"/>
      <c r="AJ80" s="13">
        <v>65628286.217914008</v>
      </c>
      <c r="AK80" s="8">
        <v>1246937438.1403661</v>
      </c>
      <c r="AL80" s="14">
        <v>10</v>
      </c>
      <c r="AM80" s="14">
        <v>3475</v>
      </c>
      <c r="AN80" s="14">
        <v>183</v>
      </c>
      <c r="AO80" s="12">
        <v>1186486075.0752211</v>
      </c>
      <c r="AP80" s="8">
        <v>62482576.039932504</v>
      </c>
      <c r="AQ80" s="15">
        <v>122933939.10507761</v>
      </c>
      <c r="AR80" s="16">
        <v>1189631785.2532027</v>
      </c>
      <c r="AT80" s="8">
        <v>1312565724.3582802</v>
      </c>
      <c r="AU80" s="8">
        <v>0</v>
      </c>
      <c r="AV80" s="9">
        <v>0</v>
      </c>
      <c r="AW80" s="10">
        <v>1312565724.3582802</v>
      </c>
      <c r="AX80" s="11">
        <v>122933939.10507761</v>
      </c>
      <c r="AY80" s="12"/>
      <c r="AZ80" s="13">
        <v>65628286.217914008</v>
      </c>
      <c r="BA80" s="8">
        <v>1246937438.1403661</v>
      </c>
      <c r="BB80" s="14">
        <v>10</v>
      </c>
      <c r="BC80" s="14">
        <v>3292</v>
      </c>
      <c r="BD80" s="14">
        <v>182</v>
      </c>
      <c r="BE80" s="12">
        <v>1124003499.0352886</v>
      </c>
      <c r="BF80" s="8">
        <v>62141141.198184237</v>
      </c>
      <c r="BG80" s="17">
        <v>353245098.22187054</v>
      </c>
      <c r="BH80" s="15">
        <v>538320178.52513242</v>
      </c>
      <c r="BI80" s="16">
        <v>774245545.83314776</v>
      </c>
      <c r="BK80" s="8">
        <v>1312565724.3582802</v>
      </c>
      <c r="BL80" s="8">
        <v>0</v>
      </c>
      <c r="BM80" s="9">
        <v>0</v>
      </c>
      <c r="BN80" s="10">
        <v>1312565724.3582802</v>
      </c>
      <c r="BO80" s="11">
        <v>538320178.52513242</v>
      </c>
      <c r="BP80" s="12"/>
      <c r="BQ80" s="8">
        <v>65628286.217914008</v>
      </c>
      <c r="BR80" s="8">
        <v>1246937438.1403661</v>
      </c>
      <c r="BS80" s="14">
        <v>10</v>
      </c>
      <c r="BT80" s="14">
        <v>3110</v>
      </c>
      <c r="BU80" s="14">
        <v>275</v>
      </c>
      <c r="BV80" s="12">
        <v>708617259.61523366</v>
      </c>
      <c r="BW80" s="8">
        <v>62659082.441861503</v>
      </c>
      <c r="BX80" s="15">
        <v>600979260.96699393</v>
      </c>
      <c r="BY80" s="16">
        <v>711586463.39128625</v>
      </c>
      <c r="CA80" s="8">
        <v>1312565724.3582802</v>
      </c>
      <c r="CB80" s="8">
        <v>0</v>
      </c>
      <c r="CC80" s="9">
        <v>0</v>
      </c>
      <c r="CD80" s="10">
        <v>1312565724.3582802</v>
      </c>
      <c r="CE80" s="11">
        <v>600979260.96699393</v>
      </c>
      <c r="CF80" s="12"/>
      <c r="CG80" s="8">
        <v>65628286.217914008</v>
      </c>
      <c r="CH80" s="8">
        <v>1246937438.1403661</v>
      </c>
      <c r="CI80" s="14">
        <v>10</v>
      </c>
      <c r="CJ80" s="14">
        <v>2835</v>
      </c>
      <c r="CK80" s="14">
        <v>91</v>
      </c>
      <c r="CL80" s="12">
        <v>645958177.17337215</v>
      </c>
      <c r="CM80" s="8">
        <v>20692406.29544995</v>
      </c>
      <c r="CN80" s="15">
        <v>621671667.2624439</v>
      </c>
      <c r="CO80" s="16">
        <v>690894057.09583628</v>
      </c>
      <c r="CQ80" s="8">
        <v>1312565724.3582802</v>
      </c>
      <c r="CR80" s="8">
        <v>0</v>
      </c>
      <c r="CS80" s="9">
        <v>0</v>
      </c>
      <c r="CT80" s="10">
        <v>1312565724.3582802</v>
      </c>
      <c r="CU80" s="11">
        <v>621671667.2624439</v>
      </c>
      <c r="CV80" s="12"/>
      <c r="CW80" s="8">
        <v>65628286.217914008</v>
      </c>
      <c r="CX80" s="8">
        <v>1246937438.1403661</v>
      </c>
      <c r="CY80" s="14">
        <v>10</v>
      </c>
      <c r="CZ80" s="14">
        <v>2835</v>
      </c>
      <c r="DA80" s="14">
        <v>365</v>
      </c>
      <c r="DB80" s="12">
        <v>625265770.87792218</v>
      </c>
      <c r="DC80" s="18">
        <v>83231950</v>
      </c>
      <c r="DD80" s="15">
        <v>704903617.2624439</v>
      </c>
      <c r="DE80" s="16">
        <v>607662107.09583628</v>
      </c>
      <c r="DG80" s="19">
        <v>200065</v>
      </c>
    </row>
    <row r="81" spans="1:111" s="1" customFormat="1" ht="15.75" x14ac:dyDescent="0.3">
      <c r="A81" s="1" t="s">
        <v>0</v>
      </c>
      <c r="C81" s="2">
        <v>43014</v>
      </c>
      <c r="D81" s="3">
        <v>22</v>
      </c>
      <c r="E81" s="4" t="s">
        <v>1</v>
      </c>
      <c r="F81" s="4" t="s">
        <v>2</v>
      </c>
      <c r="G81" s="20" t="s">
        <v>103</v>
      </c>
      <c r="H81" s="5" t="s">
        <v>101</v>
      </c>
      <c r="I81" s="5">
        <v>1</v>
      </c>
      <c r="J81" s="4"/>
      <c r="K81" s="5">
        <v>30</v>
      </c>
      <c r="L81" s="6">
        <v>507909285.3316772</v>
      </c>
      <c r="M81" s="7"/>
      <c r="N81" s="8">
        <v>0</v>
      </c>
      <c r="O81" s="8">
        <v>507909285.3316772</v>
      </c>
      <c r="P81" s="9">
        <v>0</v>
      </c>
      <c r="Q81" s="10">
        <v>507909285.3316772</v>
      </c>
      <c r="R81" s="11">
        <v>0</v>
      </c>
      <c r="S81" s="12"/>
      <c r="T81" s="13">
        <v>25395464.266583864</v>
      </c>
      <c r="U81" s="8">
        <v>482513821.06509334</v>
      </c>
      <c r="V81" s="14">
        <v>30</v>
      </c>
      <c r="W81" s="14">
        <v>10951</v>
      </c>
      <c r="X81" s="14">
        <v>177</v>
      </c>
      <c r="Y81" s="12">
        <v>482513821.06509334</v>
      </c>
      <c r="Z81" s="8">
        <v>7798826.2559146667</v>
      </c>
      <c r="AA81" s="15">
        <v>7798826.2559146667</v>
      </c>
      <c r="AB81" s="16">
        <v>500110459.07576251</v>
      </c>
      <c r="AD81" s="8">
        <v>507909285.3316772</v>
      </c>
      <c r="AE81" s="8">
        <v>0</v>
      </c>
      <c r="AF81" s="9">
        <v>0</v>
      </c>
      <c r="AG81" s="10">
        <v>507909285.3316772</v>
      </c>
      <c r="AH81" s="11">
        <v>7798826.2559146667</v>
      </c>
      <c r="AI81" s="12"/>
      <c r="AJ81" s="13">
        <v>25395464.266583864</v>
      </c>
      <c r="AK81" s="8">
        <v>482513821.06509334</v>
      </c>
      <c r="AL81" s="14">
        <v>30</v>
      </c>
      <c r="AM81" s="14">
        <v>10775</v>
      </c>
      <c r="AN81" s="14">
        <v>183</v>
      </c>
      <c r="AO81" s="12">
        <v>474714994.80917865</v>
      </c>
      <c r="AP81" s="8">
        <v>8062444.9234412713</v>
      </c>
      <c r="AQ81" s="15">
        <v>15861271.179355938</v>
      </c>
      <c r="AR81" s="16">
        <v>492048014.15232128</v>
      </c>
      <c r="AT81" s="8">
        <v>507909285.3316772</v>
      </c>
      <c r="AU81" s="8">
        <v>0</v>
      </c>
      <c r="AV81" s="9">
        <v>0</v>
      </c>
      <c r="AW81" s="10">
        <v>507909285.3316772</v>
      </c>
      <c r="AX81" s="11">
        <v>15861271.179355938</v>
      </c>
      <c r="AY81" s="12"/>
      <c r="AZ81" s="13">
        <v>25395464.266583864</v>
      </c>
      <c r="BA81" s="8">
        <v>482513821.06509334</v>
      </c>
      <c r="BB81" s="14">
        <v>30</v>
      </c>
      <c r="BC81" s="14">
        <v>10592</v>
      </c>
      <c r="BD81" s="14">
        <v>182</v>
      </c>
      <c r="BE81" s="12">
        <v>466652549.88573742</v>
      </c>
      <c r="BF81" s="8">
        <v>8018387.8473568931</v>
      </c>
      <c r="BG81" s="17">
        <v>136691414.42231855</v>
      </c>
      <c r="BH81" s="15">
        <v>160571073.44903138</v>
      </c>
      <c r="BI81" s="16">
        <v>347338211.88264585</v>
      </c>
      <c r="BK81" s="8">
        <v>507909285.3316772</v>
      </c>
      <c r="BL81" s="8">
        <v>0</v>
      </c>
      <c r="BM81" s="9">
        <v>0</v>
      </c>
      <c r="BN81" s="10">
        <v>507909285.3316772</v>
      </c>
      <c r="BO81" s="11">
        <v>160571073.44903138</v>
      </c>
      <c r="BP81" s="12"/>
      <c r="BQ81" s="8">
        <v>25395464.266583864</v>
      </c>
      <c r="BR81" s="8">
        <v>482513821.06509334</v>
      </c>
      <c r="BS81" s="14">
        <v>30</v>
      </c>
      <c r="BT81" s="14">
        <v>10410</v>
      </c>
      <c r="BU81" s="14">
        <v>275</v>
      </c>
      <c r="BV81" s="12">
        <v>321942747.61606193</v>
      </c>
      <c r="BW81" s="8">
        <v>8504731.5652658045</v>
      </c>
      <c r="BX81" s="15">
        <v>169075805.01429719</v>
      </c>
      <c r="BY81" s="16">
        <v>338833480.31738001</v>
      </c>
      <c r="CA81" s="8">
        <v>507909285.3316772</v>
      </c>
      <c r="CB81" s="8">
        <v>0</v>
      </c>
      <c r="CC81" s="9">
        <v>0</v>
      </c>
      <c r="CD81" s="10">
        <v>507909285.3316772</v>
      </c>
      <c r="CE81" s="11">
        <v>169075805.01429719</v>
      </c>
      <c r="CF81" s="12"/>
      <c r="CG81" s="8">
        <v>25395464.266583864</v>
      </c>
      <c r="CH81" s="8">
        <v>482513821.06509334</v>
      </c>
      <c r="CI81" s="14">
        <v>30</v>
      </c>
      <c r="CJ81" s="14">
        <v>10135</v>
      </c>
      <c r="CK81" s="14">
        <v>91</v>
      </c>
      <c r="CL81" s="12">
        <v>313438016.05079615</v>
      </c>
      <c r="CM81" s="8">
        <v>2807157.6187329269</v>
      </c>
      <c r="CN81" s="15">
        <v>171882962.63303012</v>
      </c>
      <c r="CO81" s="16">
        <v>336026322.69864708</v>
      </c>
      <c r="CQ81" s="8">
        <v>507909285.3316772</v>
      </c>
      <c r="CR81" s="8">
        <v>0</v>
      </c>
      <c r="CS81" s="9">
        <v>0</v>
      </c>
      <c r="CT81" s="10">
        <v>507909285.3316772</v>
      </c>
      <c r="CU81" s="11">
        <v>171882962.63303012</v>
      </c>
      <c r="CV81" s="12"/>
      <c r="CW81" s="8">
        <v>25395464.266583864</v>
      </c>
      <c r="CX81" s="8">
        <v>482513821.06509334</v>
      </c>
      <c r="CY81" s="14">
        <v>30</v>
      </c>
      <c r="CZ81" s="14">
        <v>10135</v>
      </c>
      <c r="DA81" s="14">
        <v>365</v>
      </c>
      <c r="DB81" s="12">
        <v>310630858.43206322</v>
      </c>
      <c r="DC81" s="18">
        <v>11290606</v>
      </c>
      <c r="DD81" s="15">
        <v>183173568.63303012</v>
      </c>
      <c r="DE81" s="16">
        <v>324735716.69864708</v>
      </c>
      <c r="DG81" s="19">
        <v>200066</v>
      </c>
    </row>
    <row r="82" spans="1:111" s="1" customFormat="1" ht="15.75" x14ac:dyDescent="0.3">
      <c r="A82" s="1" t="s">
        <v>0</v>
      </c>
      <c r="C82" s="2">
        <v>43014</v>
      </c>
      <c r="D82" s="3">
        <v>23</v>
      </c>
      <c r="E82" s="4" t="s">
        <v>1</v>
      </c>
      <c r="F82" s="4" t="s">
        <v>2</v>
      </c>
      <c r="G82" s="20" t="s">
        <v>104</v>
      </c>
      <c r="H82" s="5" t="s">
        <v>15</v>
      </c>
      <c r="I82" s="5">
        <v>1</v>
      </c>
      <c r="J82" s="4"/>
      <c r="K82" s="5">
        <v>60</v>
      </c>
      <c r="L82" s="6">
        <v>1189969.9387137094</v>
      </c>
      <c r="M82" s="7"/>
      <c r="N82" s="8">
        <v>0</v>
      </c>
      <c r="O82" s="8">
        <v>1189969.9387137094</v>
      </c>
      <c r="P82" s="9">
        <v>0</v>
      </c>
      <c r="Q82" s="10">
        <v>1189969.9387137094</v>
      </c>
      <c r="R82" s="11">
        <v>0</v>
      </c>
      <c r="S82" s="12"/>
      <c r="T82" s="13">
        <v>59498.496935685464</v>
      </c>
      <c r="U82" s="8">
        <v>1130471.4417780237</v>
      </c>
      <c r="V82" s="14">
        <v>60</v>
      </c>
      <c r="W82" s="14">
        <v>21901</v>
      </c>
      <c r="X82" s="14">
        <v>177</v>
      </c>
      <c r="Y82" s="12">
        <v>1130471.4417780237</v>
      </c>
      <c r="Z82" s="8">
        <v>9136.2698139222048</v>
      </c>
      <c r="AA82" s="15">
        <v>9136.2698139222048</v>
      </c>
      <c r="AB82" s="16">
        <v>1180833.6688997871</v>
      </c>
      <c r="AD82" s="8">
        <v>1189969.9387137094</v>
      </c>
      <c r="AE82" s="8">
        <v>0</v>
      </c>
      <c r="AF82" s="9">
        <v>0</v>
      </c>
      <c r="AG82" s="10">
        <v>1189969.9387137094</v>
      </c>
      <c r="AH82" s="11">
        <v>9136.2698139222048</v>
      </c>
      <c r="AI82" s="12"/>
      <c r="AJ82" s="13">
        <v>59498.496935685464</v>
      </c>
      <c r="AK82" s="8">
        <v>1130471.4417780237</v>
      </c>
      <c r="AL82" s="14">
        <v>60</v>
      </c>
      <c r="AM82" s="14">
        <v>21725</v>
      </c>
      <c r="AN82" s="14">
        <v>183</v>
      </c>
      <c r="AO82" s="12">
        <v>1121335.1719641015</v>
      </c>
      <c r="AP82" s="8">
        <v>9445.5390779945028</v>
      </c>
      <c r="AQ82" s="15">
        <v>18581.808891916706</v>
      </c>
      <c r="AR82" s="16">
        <v>1171388.1298217927</v>
      </c>
      <c r="AT82" s="8">
        <v>1189969.9387137094</v>
      </c>
      <c r="AU82" s="8">
        <v>0</v>
      </c>
      <c r="AV82" s="9">
        <v>0</v>
      </c>
      <c r="AW82" s="10">
        <v>1189969.9387137094</v>
      </c>
      <c r="AX82" s="11">
        <v>18581.808891916706</v>
      </c>
      <c r="AY82" s="12"/>
      <c r="AZ82" s="13">
        <v>59498.496935685464</v>
      </c>
      <c r="BA82" s="8">
        <v>1130471.4417780237</v>
      </c>
      <c r="BB82" s="14">
        <v>60</v>
      </c>
      <c r="BC82" s="14">
        <v>21542</v>
      </c>
      <c r="BD82" s="14">
        <v>182</v>
      </c>
      <c r="BE82" s="12">
        <v>1111889.6328861071</v>
      </c>
      <c r="BF82" s="8">
        <v>9393.9241103551904</v>
      </c>
      <c r="BG82" s="17">
        <v>320251.42823801015</v>
      </c>
      <c r="BH82" s="15">
        <v>348227.16124028206</v>
      </c>
      <c r="BI82" s="16">
        <v>841742.77747342736</v>
      </c>
      <c r="BK82" s="8">
        <v>1189969.9387137094</v>
      </c>
      <c r="BL82" s="8">
        <v>0</v>
      </c>
      <c r="BM82" s="9">
        <v>0</v>
      </c>
      <c r="BN82" s="10">
        <v>1189969.9387137094</v>
      </c>
      <c r="BO82" s="11">
        <v>348227.16124028206</v>
      </c>
      <c r="BP82" s="12"/>
      <c r="BQ82" s="8">
        <v>59498.496935685464</v>
      </c>
      <c r="BR82" s="8">
        <v>1130471.4417780237</v>
      </c>
      <c r="BS82" s="14">
        <v>60</v>
      </c>
      <c r="BT82" s="14">
        <v>21360</v>
      </c>
      <c r="BU82" s="14">
        <v>275</v>
      </c>
      <c r="BV82" s="12">
        <v>782244.28053774172</v>
      </c>
      <c r="BW82" s="8">
        <v>10071.028892690963</v>
      </c>
      <c r="BX82" s="15">
        <v>358298.19013297302</v>
      </c>
      <c r="BY82" s="16">
        <v>831671.74858073634</v>
      </c>
      <c r="CA82" s="8">
        <v>1189969.9387137094</v>
      </c>
      <c r="CB82" s="8">
        <v>0</v>
      </c>
      <c r="CC82" s="9">
        <v>0</v>
      </c>
      <c r="CD82" s="10">
        <v>1189969.9387137094</v>
      </c>
      <c r="CE82" s="11">
        <v>358298.19013297302</v>
      </c>
      <c r="CF82" s="12"/>
      <c r="CG82" s="8">
        <v>59498.496935685464</v>
      </c>
      <c r="CH82" s="8">
        <v>1130471.4417780237</v>
      </c>
      <c r="CI82" s="14">
        <v>60</v>
      </c>
      <c r="CJ82" s="14">
        <v>21085</v>
      </c>
      <c r="CK82" s="14">
        <v>91</v>
      </c>
      <c r="CL82" s="12">
        <v>772173.25164505071</v>
      </c>
      <c r="CM82" s="8">
        <v>3323.8048412597673</v>
      </c>
      <c r="CN82" s="15">
        <v>361621.9949742328</v>
      </c>
      <c r="CO82" s="16">
        <v>828347.94373947661</v>
      </c>
      <c r="CQ82" s="8">
        <v>1189969.9387137094</v>
      </c>
      <c r="CR82" s="8">
        <v>0</v>
      </c>
      <c r="CS82" s="9">
        <v>0</v>
      </c>
      <c r="CT82" s="10">
        <v>1189969.9387137094</v>
      </c>
      <c r="CU82" s="11">
        <v>361621.9949742328</v>
      </c>
      <c r="CV82" s="12"/>
      <c r="CW82" s="8">
        <v>59498.496935685464</v>
      </c>
      <c r="CX82" s="8">
        <v>1130471.4417780237</v>
      </c>
      <c r="CY82" s="14">
        <v>60</v>
      </c>
      <c r="CZ82" s="14">
        <v>21085</v>
      </c>
      <c r="DA82" s="14">
        <v>365</v>
      </c>
      <c r="DB82" s="12">
        <v>768849.44680379098</v>
      </c>
      <c r="DC82" s="18">
        <v>13368</v>
      </c>
      <c r="DD82" s="15">
        <v>374989.9949742328</v>
      </c>
      <c r="DE82" s="16">
        <v>814979.94373947661</v>
      </c>
      <c r="DG82" s="19">
        <v>200067</v>
      </c>
    </row>
    <row r="83" spans="1:111" s="1" customFormat="1" ht="15.75" x14ac:dyDescent="0.3">
      <c r="A83" s="1" t="s">
        <v>0</v>
      </c>
      <c r="C83" s="2">
        <v>43014</v>
      </c>
      <c r="D83" s="3">
        <v>24</v>
      </c>
      <c r="E83" s="4" t="s">
        <v>1</v>
      </c>
      <c r="F83" s="4" t="s">
        <v>2</v>
      </c>
      <c r="G83" s="20" t="s">
        <v>105</v>
      </c>
      <c r="H83" s="5" t="s">
        <v>15</v>
      </c>
      <c r="I83" s="5">
        <v>1</v>
      </c>
      <c r="J83" s="4"/>
      <c r="K83" s="5">
        <v>5</v>
      </c>
      <c r="L83" s="6">
        <v>223094.11070800392</v>
      </c>
      <c r="M83" s="7"/>
      <c r="N83" s="8">
        <v>0</v>
      </c>
      <c r="O83" s="8">
        <v>223094.11070800392</v>
      </c>
      <c r="P83" s="9">
        <v>0</v>
      </c>
      <c r="Q83" s="10">
        <v>223094.11070800392</v>
      </c>
      <c r="R83" s="11">
        <v>0</v>
      </c>
      <c r="S83" s="12"/>
      <c r="T83" s="13">
        <v>11154.705535400195</v>
      </c>
      <c r="U83" s="8">
        <v>211939.40517260373</v>
      </c>
      <c r="V83" s="14">
        <v>5</v>
      </c>
      <c r="W83" s="14">
        <v>1826</v>
      </c>
      <c r="X83" s="14">
        <v>177</v>
      </c>
      <c r="Y83" s="12">
        <v>211939.40517260373</v>
      </c>
      <c r="Z83" s="8">
        <v>20543.962056709126</v>
      </c>
      <c r="AA83" s="15">
        <v>20543.962056709126</v>
      </c>
      <c r="AB83" s="16">
        <v>202550.14865129479</v>
      </c>
      <c r="AD83" s="8">
        <v>223094.11070800392</v>
      </c>
      <c r="AE83" s="8">
        <v>0</v>
      </c>
      <c r="AF83" s="9">
        <v>0</v>
      </c>
      <c r="AG83" s="10">
        <v>223094.11070800392</v>
      </c>
      <c r="AH83" s="11">
        <v>20543.962056709126</v>
      </c>
      <c r="AI83" s="12"/>
      <c r="AJ83" s="13">
        <v>11154.705535400195</v>
      </c>
      <c r="AK83" s="8">
        <v>211939.40517260373</v>
      </c>
      <c r="AL83" s="14">
        <v>5</v>
      </c>
      <c r="AM83" s="14">
        <v>1650</v>
      </c>
      <c r="AN83" s="14">
        <v>183</v>
      </c>
      <c r="AO83" s="12">
        <v>191395.4431158946</v>
      </c>
      <c r="AP83" s="8">
        <v>21227.494600126491</v>
      </c>
      <c r="AQ83" s="15">
        <v>41771.456656835617</v>
      </c>
      <c r="AR83" s="16">
        <v>181322.6540511683</v>
      </c>
      <c r="AT83" s="8">
        <v>223094.11070800392</v>
      </c>
      <c r="AU83" s="8">
        <v>0</v>
      </c>
      <c r="AV83" s="9">
        <v>0</v>
      </c>
      <c r="AW83" s="10">
        <v>223094.11070800392</v>
      </c>
      <c r="AX83" s="11">
        <v>41771.456656835617</v>
      </c>
      <c r="AY83" s="12"/>
      <c r="AZ83" s="13">
        <v>11154.705535400195</v>
      </c>
      <c r="BA83" s="8">
        <v>211939.40517260373</v>
      </c>
      <c r="BB83" s="14">
        <v>5</v>
      </c>
      <c r="BC83" s="14">
        <v>1467</v>
      </c>
      <c r="BD83" s="14">
        <v>182</v>
      </c>
      <c r="BE83" s="12">
        <v>170167.9485157681</v>
      </c>
      <c r="BF83" s="8">
        <v>21111.497361874433</v>
      </c>
      <c r="BG83" s="17">
        <v>60040.346618298892</v>
      </c>
      <c r="BH83" s="15">
        <v>122923.30063700894</v>
      </c>
      <c r="BI83" s="16">
        <v>100170.81007099498</v>
      </c>
      <c r="BK83" s="8">
        <v>223094.11070800392</v>
      </c>
      <c r="BL83" s="8">
        <v>0</v>
      </c>
      <c r="BM83" s="9">
        <v>0</v>
      </c>
      <c r="BN83" s="10">
        <v>223094.11070800392</v>
      </c>
      <c r="BO83" s="11">
        <v>122923.30063700894</v>
      </c>
      <c r="BP83" s="12"/>
      <c r="BQ83" s="8">
        <v>11154.705535400195</v>
      </c>
      <c r="BR83" s="8">
        <v>211939.40517260373</v>
      </c>
      <c r="BS83" s="14">
        <v>5</v>
      </c>
      <c r="BT83" s="14">
        <v>1285</v>
      </c>
      <c r="BU83" s="14">
        <v>275</v>
      </c>
      <c r="BV83" s="12">
        <v>89016.104535594786</v>
      </c>
      <c r="BW83" s="8">
        <v>19050.139102948302</v>
      </c>
      <c r="BX83" s="15">
        <v>141973.43973995725</v>
      </c>
      <c r="BY83" s="16">
        <v>81120.670968046674</v>
      </c>
      <c r="CA83" s="8">
        <v>223094.11070800392</v>
      </c>
      <c r="CB83" s="8">
        <v>0</v>
      </c>
      <c r="CC83" s="9">
        <v>0</v>
      </c>
      <c r="CD83" s="10">
        <v>223094.11070800392</v>
      </c>
      <c r="CE83" s="11">
        <v>141973.43973995725</v>
      </c>
      <c r="CF83" s="12"/>
      <c r="CG83" s="8">
        <v>11154.705535400195</v>
      </c>
      <c r="CH83" s="8">
        <v>211939.40517260373</v>
      </c>
      <c r="CI83" s="14">
        <v>5</v>
      </c>
      <c r="CJ83" s="14">
        <v>1010</v>
      </c>
      <c r="CK83" s="14">
        <v>91</v>
      </c>
      <c r="CL83" s="12">
        <v>69965.965432646481</v>
      </c>
      <c r="CM83" s="8">
        <v>6299.1140326712875</v>
      </c>
      <c r="CN83" s="15">
        <v>148272.55377262854</v>
      </c>
      <c r="CO83" s="16">
        <v>74821.556935375382</v>
      </c>
      <c r="CQ83" s="8">
        <v>223094.11070800392</v>
      </c>
      <c r="CR83" s="8">
        <v>0</v>
      </c>
      <c r="CS83" s="9">
        <v>0</v>
      </c>
      <c r="CT83" s="10">
        <v>223094.11070800392</v>
      </c>
      <c r="CU83" s="11">
        <v>148272.55377262854</v>
      </c>
      <c r="CV83" s="12"/>
      <c r="CW83" s="8">
        <v>11154.705535400195</v>
      </c>
      <c r="CX83" s="8">
        <v>211939.40517260373</v>
      </c>
      <c r="CY83" s="14">
        <v>5</v>
      </c>
      <c r="CZ83" s="14">
        <v>1010</v>
      </c>
      <c r="DA83" s="14">
        <v>365</v>
      </c>
      <c r="DB83" s="12">
        <v>63666.851399975189</v>
      </c>
      <c r="DC83" s="18">
        <v>25342</v>
      </c>
      <c r="DD83" s="15">
        <v>173614.55377262854</v>
      </c>
      <c r="DE83" s="16">
        <v>49479.556935375382</v>
      </c>
      <c r="DG83" s="19">
        <v>200068</v>
      </c>
    </row>
    <row r="84" spans="1:111" s="1" customFormat="1" ht="15.75" x14ac:dyDescent="0.3">
      <c r="A84" s="1" t="s">
        <v>0</v>
      </c>
      <c r="C84" s="2">
        <v>43014</v>
      </c>
      <c r="D84" s="3">
        <v>25</v>
      </c>
      <c r="E84" s="4" t="s">
        <v>1</v>
      </c>
      <c r="F84" s="4" t="s">
        <v>2</v>
      </c>
      <c r="G84" s="20" t="s">
        <v>106</v>
      </c>
      <c r="H84" s="5" t="s">
        <v>15</v>
      </c>
      <c r="I84" s="5">
        <v>1</v>
      </c>
      <c r="J84" s="4"/>
      <c r="K84" s="5">
        <v>60</v>
      </c>
      <c r="L84" s="6">
        <v>12254036.459213234</v>
      </c>
      <c r="M84" s="7"/>
      <c r="N84" s="8">
        <v>0</v>
      </c>
      <c r="O84" s="8">
        <v>12254036.459213234</v>
      </c>
      <c r="P84" s="9">
        <v>0</v>
      </c>
      <c r="Q84" s="10">
        <v>12254036.459213234</v>
      </c>
      <c r="R84" s="11">
        <v>0</v>
      </c>
      <c r="S84" s="12"/>
      <c r="T84" s="13">
        <v>612701.82296066172</v>
      </c>
      <c r="U84" s="8">
        <v>11641334.636252573</v>
      </c>
      <c r="V84" s="14">
        <v>60</v>
      </c>
      <c r="W84" s="14">
        <v>21901</v>
      </c>
      <c r="X84" s="14">
        <v>177</v>
      </c>
      <c r="Y84" s="12">
        <v>11641334.636252573</v>
      </c>
      <c r="Z84" s="8">
        <v>94083.20307824781</v>
      </c>
      <c r="AA84" s="15">
        <v>94083.20307824781</v>
      </c>
      <c r="AB84" s="16">
        <v>12159953.256134987</v>
      </c>
      <c r="AD84" s="8">
        <v>12254036.459213234</v>
      </c>
      <c r="AE84" s="8">
        <v>0</v>
      </c>
      <c r="AF84" s="9">
        <v>0</v>
      </c>
      <c r="AG84" s="10">
        <v>12254036.459213234</v>
      </c>
      <c r="AH84" s="11">
        <v>94083.20307824781</v>
      </c>
      <c r="AI84" s="12"/>
      <c r="AJ84" s="13">
        <v>612701.82296066172</v>
      </c>
      <c r="AK84" s="8">
        <v>11641334.636252573</v>
      </c>
      <c r="AL84" s="14">
        <v>60</v>
      </c>
      <c r="AM84" s="14">
        <v>21725</v>
      </c>
      <c r="AN84" s="14">
        <v>183</v>
      </c>
      <c r="AO84" s="12">
        <v>11547251.433174325</v>
      </c>
      <c r="AP84" s="8">
        <v>97267.986755852777</v>
      </c>
      <c r="AQ84" s="15">
        <v>191351.1898341006</v>
      </c>
      <c r="AR84" s="16">
        <v>12062685.269379133</v>
      </c>
      <c r="AT84" s="8">
        <v>12254036.459213234</v>
      </c>
      <c r="AU84" s="8">
        <v>0</v>
      </c>
      <c r="AV84" s="9">
        <v>0</v>
      </c>
      <c r="AW84" s="10">
        <v>12254036.459213234</v>
      </c>
      <c r="AX84" s="11">
        <v>191351.1898341006</v>
      </c>
      <c r="AY84" s="12"/>
      <c r="AZ84" s="13">
        <v>612701.82296066172</v>
      </c>
      <c r="BA84" s="8">
        <v>11641334.636252573</v>
      </c>
      <c r="BB84" s="14">
        <v>60</v>
      </c>
      <c r="BC84" s="14">
        <v>21542</v>
      </c>
      <c r="BD84" s="14">
        <v>182</v>
      </c>
      <c r="BE84" s="12">
        <v>11449983.446418472</v>
      </c>
      <c r="BF84" s="8">
        <v>96736.467702542097</v>
      </c>
      <c r="BG84" s="17">
        <v>3297875.4757332047</v>
      </c>
      <c r="BH84" s="15">
        <v>3585963.1332698474</v>
      </c>
      <c r="BI84" s="16">
        <v>8668073.325943388</v>
      </c>
      <c r="BK84" s="8">
        <v>12254036.459213234</v>
      </c>
      <c r="BL84" s="8">
        <v>0</v>
      </c>
      <c r="BM84" s="9">
        <v>0</v>
      </c>
      <c r="BN84" s="10">
        <v>12254036.459213234</v>
      </c>
      <c r="BO84" s="11">
        <v>3585963.1332698474</v>
      </c>
      <c r="BP84" s="12"/>
      <c r="BQ84" s="8">
        <v>612701.82296066172</v>
      </c>
      <c r="BR84" s="8">
        <v>11641334.636252573</v>
      </c>
      <c r="BS84" s="14">
        <v>60</v>
      </c>
      <c r="BT84" s="14">
        <v>21360</v>
      </c>
      <c r="BU84" s="14">
        <v>275</v>
      </c>
      <c r="BV84" s="12">
        <v>8055371.5029827254</v>
      </c>
      <c r="BW84" s="8">
        <v>103709.13685956225</v>
      </c>
      <c r="BX84" s="15">
        <v>3689672.2701294096</v>
      </c>
      <c r="BY84" s="16">
        <v>8564364.1890838258</v>
      </c>
      <c r="CA84" s="8">
        <v>12254036.459213234</v>
      </c>
      <c r="CB84" s="8">
        <v>0</v>
      </c>
      <c r="CC84" s="9">
        <v>0</v>
      </c>
      <c r="CD84" s="10">
        <v>12254036.459213234</v>
      </c>
      <c r="CE84" s="11">
        <v>3689672.2701294096</v>
      </c>
      <c r="CF84" s="12"/>
      <c r="CG84" s="8">
        <v>612701.82296066172</v>
      </c>
      <c r="CH84" s="8">
        <v>11641334.636252573</v>
      </c>
      <c r="CI84" s="14">
        <v>60</v>
      </c>
      <c r="CJ84" s="14">
        <v>21085</v>
      </c>
      <c r="CK84" s="14">
        <v>91</v>
      </c>
      <c r="CL84" s="12">
        <v>7951662.3661231631</v>
      </c>
      <c r="CM84" s="8">
        <v>34227.777007655772</v>
      </c>
      <c r="CN84" s="15">
        <v>3723900.0471370653</v>
      </c>
      <c r="CO84" s="16">
        <v>8530136.4120761696</v>
      </c>
      <c r="CQ84" s="8">
        <v>12254036.459213234</v>
      </c>
      <c r="CR84" s="8">
        <v>0</v>
      </c>
      <c r="CS84" s="9">
        <v>0</v>
      </c>
      <c r="CT84" s="10">
        <v>12254036.459213234</v>
      </c>
      <c r="CU84" s="11">
        <v>3723900.0471370653</v>
      </c>
      <c r="CV84" s="12"/>
      <c r="CW84" s="8">
        <v>612701.82296066172</v>
      </c>
      <c r="CX84" s="8">
        <v>11641334.636252573</v>
      </c>
      <c r="CY84" s="14">
        <v>60</v>
      </c>
      <c r="CZ84" s="14">
        <v>21085</v>
      </c>
      <c r="DA84" s="14">
        <v>365</v>
      </c>
      <c r="DB84" s="12">
        <v>7917434.5891155079</v>
      </c>
      <c r="DC84" s="18">
        <v>137665</v>
      </c>
      <c r="DD84" s="15">
        <v>3861565.0471370653</v>
      </c>
      <c r="DE84" s="16">
        <v>8392471.4120761696</v>
      </c>
      <c r="DG84" s="19">
        <v>200069</v>
      </c>
    </row>
    <row r="85" spans="1:111" s="1" customFormat="1" ht="15.75" x14ac:dyDescent="0.3">
      <c r="A85" s="1" t="s">
        <v>0</v>
      </c>
      <c r="C85" s="2">
        <v>43014</v>
      </c>
      <c r="D85" s="21" t="s">
        <v>107</v>
      </c>
      <c r="E85" s="22" t="s">
        <v>1</v>
      </c>
      <c r="F85" s="22" t="s">
        <v>2</v>
      </c>
      <c r="G85" s="22" t="s">
        <v>108</v>
      </c>
      <c r="H85" s="23"/>
      <c r="I85" s="23"/>
      <c r="J85" s="22"/>
      <c r="K85" s="23"/>
      <c r="L85" s="24">
        <v>0</v>
      </c>
      <c r="M85" s="25"/>
      <c r="N85" s="8">
        <v>0</v>
      </c>
      <c r="O85" s="8">
        <v>0</v>
      </c>
      <c r="P85" s="9">
        <v>0</v>
      </c>
      <c r="Q85" s="10">
        <v>0</v>
      </c>
      <c r="R85" s="11">
        <v>0</v>
      </c>
      <c r="S85" s="12"/>
      <c r="T85" s="13">
        <v>0</v>
      </c>
      <c r="U85" s="8">
        <v>0</v>
      </c>
      <c r="V85" s="14">
        <v>0</v>
      </c>
      <c r="W85" s="14">
        <v>0</v>
      </c>
      <c r="X85" s="14">
        <v>0</v>
      </c>
      <c r="Y85" s="12">
        <v>0</v>
      </c>
      <c r="Z85" s="8">
        <v>0</v>
      </c>
      <c r="AA85" s="15">
        <v>0</v>
      </c>
      <c r="AB85" s="16">
        <v>0</v>
      </c>
      <c r="AD85" s="8">
        <v>0</v>
      </c>
      <c r="AE85" s="8">
        <v>0</v>
      </c>
      <c r="AF85" s="9">
        <v>0</v>
      </c>
      <c r="AG85" s="10">
        <v>0</v>
      </c>
      <c r="AH85" s="11">
        <v>0</v>
      </c>
      <c r="AI85" s="12"/>
      <c r="AJ85" s="13">
        <v>0</v>
      </c>
      <c r="AK85" s="8">
        <v>0</v>
      </c>
      <c r="AL85" s="14">
        <v>0</v>
      </c>
      <c r="AM85" s="14">
        <v>0</v>
      </c>
      <c r="AN85" s="14">
        <v>0</v>
      </c>
      <c r="AO85" s="12">
        <v>0</v>
      </c>
      <c r="AP85" s="8">
        <v>0</v>
      </c>
      <c r="AQ85" s="15">
        <v>0</v>
      </c>
      <c r="AR85" s="16">
        <v>0</v>
      </c>
      <c r="AT85" s="8">
        <v>0</v>
      </c>
      <c r="AU85" s="8">
        <v>0</v>
      </c>
      <c r="AV85" s="9">
        <v>0</v>
      </c>
      <c r="AW85" s="10">
        <v>0</v>
      </c>
      <c r="AX85" s="11">
        <v>0</v>
      </c>
      <c r="AY85" s="12"/>
      <c r="AZ85" s="13">
        <v>0</v>
      </c>
      <c r="BA85" s="8">
        <v>0</v>
      </c>
      <c r="BB85" s="14">
        <v>0</v>
      </c>
      <c r="BC85" s="14">
        <v>0</v>
      </c>
      <c r="BD85" s="14">
        <v>0</v>
      </c>
      <c r="BE85" s="12">
        <v>0</v>
      </c>
      <c r="BF85" s="8">
        <v>0</v>
      </c>
      <c r="BG85" s="17">
        <v>0</v>
      </c>
      <c r="BH85" s="15">
        <v>0</v>
      </c>
      <c r="BI85" s="16">
        <v>0</v>
      </c>
      <c r="BK85" s="8">
        <v>0</v>
      </c>
      <c r="BL85" s="8">
        <v>0</v>
      </c>
      <c r="BM85" s="9">
        <v>0</v>
      </c>
      <c r="BN85" s="10">
        <v>0</v>
      </c>
      <c r="BO85" s="11">
        <v>0</v>
      </c>
      <c r="BP85" s="12"/>
      <c r="BQ85" s="8">
        <v>0</v>
      </c>
      <c r="BR85" s="8">
        <v>0</v>
      </c>
      <c r="BS85" s="14">
        <v>0</v>
      </c>
      <c r="BT85" s="14">
        <v>-540</v>
      </c>
      <c r="BU85" s="14">
        <v>0</v>
      </c>
      <c r="BV85" s="12">
        <v>0</v>
      </c>
      <c r="BW85" s="8">
        <v>0</v>
      </c>
      <c r="BX85" s="15">
        <v>0</v>
      </c>
      <c r="BY85" s="16">
        <v>0</v>
      </c>
      <c r="CA85" s="8">
        <v>0</v>
      </c>
      <c r="CB85" s="8">
        <v>0</v>
      </c>
      <c r="CC85" s="9">
        <v>0</v>
      </c>
      <c r="CD85" s="10">
        <v>0</v>
      </c>
      <c r="CE85" s="11">
        <v>0</v>
      </c>
      <c r="CF85" s="12"/>
      <c r="CG85" s="8">
        <v>0</v>
      </c>
      <c r="CH85" s="8">
        <v>0</v>
      </c>
      <c r="CI85" s="14">
        <v>0</v>
      </c>
      <c r="CJ85" s="14">
        <v>-815</v>
      </c>
      <c r="CK85" s="14">
        <v>0</v>
      </c>
      <c r="CL85" s="12">
        <v>0</v>
      </c>
      <c r="CM85" s="8">
        <v>0</v>
      </c>
      <c r="CN85" s="15">
        <v>0</v>
      </c>
      <c r="CO85" s="16">
        <v>0</v>
      </c>
      <c r="CQ85" s="8">
        <v>0</v>
      </c>
      <c r="CR85" s="8">
        <v>0</v>
      </c>
      <c r="CS85" s="9">
        <v>0</v>
      </c>
      <c r="CT85" s="10">
        <v>0</v>
      </c>
      <c r="CU85" s="11">
        <v>0</v>
      </c>
      <c r="CV85" s="12"/>
      <c r="CW85" s="8">
        <v>0</v>
      </c>
      <c r="CX85" s="8">
        <v>0</v>
      </c>
      <c r="CY85" s="14">
        <v>0</v>
      </c>
      <c r="CZ85" s="14"/>
      <c r="DA85" s="14"/>
      <c r="DB85" s="12">
        <v>0</v>
      </c>
      <c r="DC85" s="18">
        <v>0</v>
      </c>
      <c r="DD85" s="15">
        <v>0</v>
      </c>
      <c r="DE85" s="16">
        <v>0</v>
      </c>
      <c r="DG85" s="19"/>
    </row>
    <row r="86" spans="1:111" s="1" customFormat="1" ht="15.75" x14ac:dyDescent="0.3">
      <c r="A86" s="1" t="s">
        <v>0</v>
      </c>
      <c r="C86" s="2">
        <v>43014</v>
      </c>
      <c r="D86" s="3">
        <v>1</v>
      </c>
      <c r="E86" s="4" t="s">
        <v>1</v>
      </c>
      <c r="F86" s="4" t="s">
        <v>2</v>
      </c>
      <c r="G86" s="20" t="s">
        <v>109</v>
      </c>
      <c r="H86" s="5" t="s">
        <v>4</v>
      </c>
      <c r="I86" s="5">
        <v>431.2</v>
      </c>
      <c r="J86" s="4"/>
      <c r="K86" s="5">
        <v>60</v>
      </c>
      <c r="L86" s="6">
        <v>29175193.855435506</v>
      </c>
      <c r="M86" s="7"/>
      <c r="N86" s="8">
        <v>0</v>
      </c>
      <c r="O86" s="8">
        <v>29175193.855435506</v>
      </c>
      <c r="P86" s="9">
        <v>0</v>
      </c>
      <c r="Q86" s="10">
        <v>29175193.855435506</v>
      </c>
      <c r="R86" s="11">
        <v>0</v>
      </c>
      <c r="S86" s="12"/>
      <c r="T86" s="13">
        <v>1458759.6927717752</v>
      </c>
      <c r="U86" s="8">
        <v>27716434.162663728</v>
      </c>
      <c r="V86" s="14">
        <v>60</v>
      </c>
      <c r="W86" s="14">
        <v>21901</v>
      </c>
      <c r="X86" s="14">
        <v>177</v>
      </c>
      <c r="Y86" s="12">
        <v>27716434.162663728</v>
      </c>
      <c r="Z86" s="8">
        <v>223999.30810426374</v>
      </c>
      <c r="AA86" s="15">
        <v>223999.30810426374</v>
      </c>
      <c r="AB86" s="16">
        <v>28951194.54733124</v>
      </c>
      <c r="AD86" s="8">
        <v>29175193.855435506</v>
      </c>
      <c r="AE86" s="8">
        <v>0</v>
      </c>
      <c r="AF86" s="9">
        <v>0</v>
      </c>
      <c r="AG86" s="10">
        <v>29175193.855435506</v>
      </c>
      <c r="AH86" s="11">
        <v>223999.30810426374</v>
      </c>
      <c r="AI86" s="12"/>
      <c r="AJ86" s="13">
        <v>1458759.6927717752</v>
      </c>
      <c r="AK86" s="8">
        <v>27716434.162663728</v>
      </c>
      <c r="AL86" s="14">
        <v>60</v>
      </c>
      <c r="AM86" s="14">
        <v>21725</v>
      </c>
      <c r="AN86" s="14">
        <v>183</v>
      </c>
      <c r="AO86" s="12">
        <v>27492434.854559463</v>
      </c>
      <c r="AP86" s="8">
        <v>231581.84480480466</v>
      </c>
      <c r="AQ86" s="15">
        <v>455581.15290906839</v>
      </c>
      <c r="AR86" s="16">
        <v>28719612.702526435</v>
      </c>
      <c r="AT86" s="8">
        <v>29175193.855435506</v>
      </c>
      <c r="AU86" s="8">
        <v>0</v>
      </c>
      <c r="AV86" s="9">
        <v>0</v>
      </c>
      <c r="AW86" s="10">
        <v>29175193.855435506</v>
      </c>
      <c r="AX86" s="11">
        <v>455581.15290906839</v>
      </c>
      <c r="AY86" s="12"/>
      <c r="AZ86" s="13">
        <v>1458759.6927717752</v>
      </c>
      <c r="BA86" s="8">
        <v>27716434.162663728</v>
      </c>
      <c r="BB86" s="14">
        <v>60</v>
      </c>
      <c r="BC86" s="14">
        <v>21542</v>
      </c>
      <c r="BD86" s="14">
        <v>182</v>
      </c>
      <c r="BE86" s="12">
        <v>27260853.009754658</v>
      </c>
      <c r="BF86" s="8">
        <v>230316.37024302979</v>
      </c>
      <c r="BG86" s="17">
        <v>7851792.8876621239</v>
      </c>
      <c r="BH86" s="15">
        <v>8537690.4108142219</v>
      </c>
      <c r="BI86" s="16">
        <v>20637503.444621284</v>
      </c>
      <c r="BK86" s="8">
        <v>29175193.855435506</v>
      </c>
      <c r="BL86" s="8">
        <v>0</v>
      </c>
      <c r="BM86" s="9">
        <v>0</v>
      </c>
      <c r="BN86" s="10">
        <v>29175193.855435506</v>
      </c>
      <c r="BO86" s="11">
        <v>8537690.4108142219</v>
      </c>
      <c r="BP86" s="12"/>
      <c r="BQ86" s="8">
        <v>1458759.6927717752</v>
      </c>
      <c r="BR86" s="8">
        <v>27716434.162663728</v>
      </c>
      <c r="BS86" s="14">
        <v>60</v>
      </c>
      <c r="BT86" s="14">
        <v>21360</v>
      </c>
      <c r="BU86" s="14">
        <v>275</v>
      </c>
      <c r="BV86" s="12">
        <v>19178743.751849506</v>
      </c>
      <c r="BW86" s="8">
        <v>246917.34699244451</v>
      </c>
      <c r="BX86" s="15">
        <v>8784607.7578066662</v>
      </c>
      <c r="BY86" s="16">
        <v>20390586.097628839</v>
      </c>
      <c r="CA86" s="8">
        <v>29175193.855435506</v>
      </c>
      <c r="CB86" s="8">
        <v>0</v>
      </c>
      <c r="CC86" s="9">
        <v>0</v>
      </c>
      <c r="CD86" s="10">
        <v>29175193.855435506</v>
      </c>
      <c r="CE86" s="11">
        <v>8784607.7578066662</v>
      </c>
      <c r="CF86" s="12"/>
      <c r="CG86" s="8">
        <v>1458759.6927717752</v>
      </c>
      <c r="CH86" s="8">
        <v>27716434.162663728</v>
      </c>
      <c r="CI86" s="14">
        <v>60</v>
      </c>
      <c r="CJ86" s="14">
        <v>21085</v>
      </c>
      <c r="CK86" s="14">
        <v>91</v>
      </c>
      <c r="CL86" s="12">
        <v>18931826.404857062</v>
      </c>
      <c r="CM86" s="8">
        <v>81491.680946336128</v>
      </c>
      <c r="CN86" s="15">
        <v>8866099.4387530014</v>
      </c>
      <c r="CO86" s="16">
        <v>20309094.416682504</v>
      </c>
      <c r="CQ86" s="8">
        <v>29175193.855435506</v>
      </c>
      <c r="CR86" s="8">
        <v>0</v>
      </c>
      <c r="CS86" s="9">
        <v>0</v>
      </c>
      <c r="CT86" s="10">
        <v>29175193.855435506</v>
      </c>
      <c r="CU86" s="11">
        <v>8866099.4387530014</v>
      </c>
      <c r="CV86" s="12"/>
      <c r="CW86" s="8">
        <v>1458759.6927717752</v>
      </c>
      <c r="CX86" s="8">
        <v>27716434.162663728</v>
      </c>
      <c r="CY86" s="14">
        <v>60</v>
      </c>
      <c r="CZ86" s="14">
        <v>21085</v>
      </c>
      <c r="DA86" s="14">
        <v>365</v>
      </c>
      <c r="DB86" s="12">
        <v>18850334.723910727</v>
      </c>
      <c r="DC86" s="18">
        <v>327762</v>
      </c>
      <c r="DD86" s="15">
        <v>9193861.4387530014</v>
      </c>
      <c r="DE86" s="16">
        <v>19981332.416682504</v>
      </c>
      <c r="DG86" s="19">
        <v>200070</v>
      </c>
    </row>
    <row r="87" spans="1:111" s="1" customFormat="1" ht="15.75" x14ac:dyDescent="0.3">
      <c r="A87" s="1" t="s">
        <v>0</v>
      </c>
      <c r="C87" s="2">
        <v>43014</v>
      </c>
      <c r="D87" s="3">
        <v>2</v>
      </c>
      <c r="E87" s="4" t="s">
        <v>1</v>
      </c>
      <c r="F87" s="4" t="s">
        <v>2</v>
      </c>
      <c r="G87" s="20" t="s">
        <v>64</v>
      </c>
      <c r="H87" s="5" t="s">
        <v>4</v>
      </c>
      <c r="I87" s="5">
        <v>338.55999999999995</v>
      </c>
      <c r="J87" s="4"/>
      <c r="K87" s="5">
        <v>60</v>
      </c>
      <c r="L87" s="6">
        <v>22823993.486471903</v>
      </c>
      <c r="M87" s="7"/>
      <c r="N87" s="8">
        <v>0</v>
      </c>
      <c r="O87" s="8">
        <v>22823993.486471903</v>
      </c>
      <c r="P87" s="9">
        <v>0</v>
      </c>
      <c r="Q87" s="10">
        <v>22823993.486471903</v>
      </c>
      <c r="R87" s="11">
        <v>0</v>
      </c>
      <c r="S87" s="12"/>
      <c r="T87" s="13">
        <v>1141199.6743235951</v>
      </c>
      <c r="U87" s="8">
        <v>21682793.812148307</v>
      </c>
      <c r="V87" s="14">
        <v>60</v>
      </c>
      <c r="W87" s="14">
        <v>21901</v>
      </c>
      <c r="X87" s="14">
        <v>177</v>
      </c>
      <c r="Y87" s="12">
        <v>21682793.812148307</v>
      </c>
      <c r="Z87" s="8">
        <v>175236.49626730516</v>
      </c>
      <c r="AA87" s="15">
        <v>175236.49626730516</v>
      </c>
      <c r="AB87" s="16">
        <v>22648756.990204599</v>
      </c>
      <c r="AD87" s="8">
        <v>22823993.486471903</v>
      </c>
      <c r="AE87" s="8">
        <v>0</v>
      </c>
      <c r="AF87" s="9">
        <v>0</v>
      </c>
      <c r="AG87" s="10">
        <v>22823993.486471903</v>
      </c>
      <c r="AH87" s="11">
        <v>175236.49626730516</v>
      </c>
      <c r="AI87" s="12"/>
      <c r="AJ87" s="13">
        <v>1141199.6743235951</v>
      </c>
      <c r="AK87" s="8">
        <v>21682793.812148307</v>
      </c>
      <c r="AL87" s="14">
        <v>60</v>
      </c>
      <c r="AM87" s="14">
        <v>21725</v>
      </c>
      <c r="AN87" s="14">
        <v>183</v>
      </c>
      <c r="AO87" s="12">
        <v>21507557.315881003</v>
      </c>
      <c r="AP87" s="8">
        <v>181168.37693009083</v>
      </c>
      <c r="AQ87" s="15">
        <v>356404.87319739599</v>
      </c>
      <c r="AR87" s="16">
        <v>22467588.613274507</v>
      </c>
      <c r="AT87" s="8">
        <v>22823993.486471903</v>
      </c>
      <c r="AU87" s="8">
        <v>0</v>
      </c>
      <c r="AV87" s="9">
        <v>0</v>
      </c>
      <c r="AW87" s="10">
        <v>22823993.486471903</v>
      </c>
      <c r="AX87" s="11">
        <v>356404.87319739599</v>
      </c>
      <c r="AY87" s="12"/>
      <c r="AZ87" s="13">
        <v>1141199.6743235951</v>
      </c>
      <c r="BA87" s="8">
        <v>21682793.812148307</v>
      </c>
      <c r="BB87" s="14">
        <v>60</v>
      </c>
      <c r="BC87" s="14">
        <v>21542</v>
      </c>
      <c r="BD87" s="14">
        <v>182</v>
      </c>
      <c r="BE87" s="12">
        <v>21326388.938950911</v>
      </c>
      <c r="BF87" s="8">
        <v>180178.3857993253</v>
      </c>
      <c r="BG87" s="17">
        <v>6142521.986764418</v>
      </c>
      <c r="BH87" s="15">
        <v>6679105.2457611393</v>
      </c>
      <c r="BI87" s="16">
        <v>16144888.240710763</v>
      </c>
      <c r="BK87" s="8">
        <v>22823993.486471903</v>
      </c>
      <c r="BL87" s="8">
        <v>0</v>
      </c>
      <c r="BM87" s="9">
        <v>0</v>
      </c>
      <c r="BN87" s="10">
        <v>22823993.486471903</v>
      </c>
      <c r="BO87" s="11">
        <v>6679105.2457611393</v>
      </c>
      <c r="BP87" s="12"/>
      <c r="BQ87" s="8">
        <v>1141199.6743235951</v>
      </c>
      <c r="BR87" s="8">
        <v>21682793.812148307</v>
      </c>
      <c r="BS87" s="14">
        <v>60</v>
      </c>
      <c r="BT87" s="14">
        <v>21360</v>
      </c>
      <c r="BU87" s="14">
        <v>275</v>
      </c>
      <c r="BV87" s="12">
        <v>15003688.566387167</v>
      </c>
      <c r="BW87" s="8">
        <v>193165.46609346775</v>
      </c>
      <c r="BX87" s="15">
        <v>6872270.7118546069</v>
      </c>
      <c r="BY87" s="16">
        <v>15951722.774617296</v>
      </c>
      <c r="CA87" s="8">
        <v>22823993.486471903</v>
      </c>
      <c r="CB87" s="8">
        <v>0</v>
      </c>
      <c r="CC87" s="9">
        <v>0</v>
      </c>
      <c r="CD87" s="10">
        <v>22823993.486471903</v>
      </c>
      <c r="CE87" s="11">
        <v>6872270.7118546069</v>
      </c>
      <c r="CF87" s="12"/>
      <c r="CG87" s="8">
        <v>1141199.6743235951</v>
      </c>
      <c r="CH87" s="8">
        <v>21682793.812148307</v>
      </c>
      <c r="CI87" s="14">
        <v>60</v>
      </c>
      <c r="CJ87" s="14">
        <v>21085</v>
      </c>
      <c r="CK87" s="14">
        <v>91</v>
      </c>
      <c r="CL87" s="12">
        <v>14810523.1002937</v>
      </c>
      <c r="CM87" s="8">
        <v>63751.610506413141</v>
      </c>
      <c r="CN87" s="15">
        <v>6936022.3223610204</v>
      </c>
      <c r="CO87" s="16">
        <v>15887971.164110882</v>
      </c>
      <c r="CQ87" s="8">
        <v>22823993.486471903</v>
      </c>
      <c r="CR87" s="8">
        <v>0</v>
      </c>
      <c r="CS87" s="9">
        <v>0</v>
      </c>
      <c r="CT87" s="10">
        <v>22823993.486471903</v>
      </c>
      <c r="CU87" s="11">
        <v>6936022.3223610204</v>
      </c>
      <c r="CV87" s="12"/>
      <c r="CW87" s="8">
        <v>1141199.6743235951</v>
      </c>
      <c r="CX87" s="8">
        <v>21682793.812148307</v>
      </c>
      <c r="CY87" s="14">
        <v>60</v>
      </c>
      <c r="CZ87" s="14">
        <v>21085</v>
      </c>
      <c r="DA87" s="14">
        <v>365</v>
      </c>
      <c r="DB87" s="12">
        <v>14746771.489787286</v>
      </c>
      <c r="DC87" s="18">
        <v>256411</v>
      </c>
      <c r="DD87" s="15">
        <v>7192433.3223610204</v>
      </c>
      <c r="DE87" s="16">
        <v>15631560.164110882</v>
      </c>
      <c r="DG87" s="19">
        <v>200071</v>
      </c>
    </row>
    <row r="88" spans="1:111" s="1" customFormat="1" ht="15.75" x14ac:dyDescent="0.3">
      <c r="A88" s="1" t="s">
        <v>0</v>
      </c>
      <c r="C88" s="2">
        <v>43014</v>
      </c>
      <c r="D88" s="3">
        <v>3</v>
      </c>
      <c r="E88" s="4" t="s">
        <v>1</v>
      </c>
      <c r="F88" s="4" t="s">
        <v>2</v>
      </c>
      <c r="G88" s="20" t="s">
        <v>110</v>
      </c>
      <c r="H88" s="5" t="s">
        <v>4</v>
      </c>
      <c r="I88" s="5">
        <v>207</v>
      </c>
      <c r="J88" s="4"/>
      <c r="K88" s="5">
        <v>60</v>
      </c>
      <c r="L88" s="6">
        <v>19969777.145012222</v>
      </c>
      <c r="M88" s="7"/>
      <c r="N88" s="8">
        <v>0</v>
      </c>
      <c r="O88" s="8">
        <v>19969777.145012222</v>
      </c>
      <c r="P88" s="9">
        <v>0</v>
      </c>
      <c r="Q88" s="10">
        <v>19969777.145012222</v>
      </c>
      <c r="R88" s="11">
        <v>0</v>
      </c>
      <c r="S88" s="12"/>
      <c r="T88" s="13">
        <v>998488.85725061118</v>
      </c>
      <c r="U88" s="8">
        <v>18971288.28776161</v>
      </c>
      <c r="V88" s="14">
        <v>60</v>
      </c>
      <c r="W88" s="14">
        <v>21901</v>
      </c>
      <c r="X88" s="14">
        <v>177</v>
      </c>
      <c r="Y88" s="12">
        <v>18971288.28776161</v>
      </c>
      <c r="Z88" s="8">
        <v>153322.58923947788</v>
      </c>
      <c r="AA88" s="15">
        <v>153322.58923947788</v>
      </c>
      <c r="AB88" s="16">
        <v>19816454.555772744</v>
      </c>
      <c r="AD88" s="8">
        <v>19969777.145012222</v>
      </c>
      <c r="AE88" s="8">
        <v>0</v>
      </c>
      <c r="AF88" s="9">
        <v>0</v>
      </c>
      <c r="AG88" s="10">
        <v>19969777.145012222</v>
      </c>
      <c r="AH88" s="11">
        <v>153322.58923947788</v>
      </c>
      <c r="AI88" s="12"/>
      <c r="AJ88" s="13">
        <v>998488.85725061118</v>
      </c>
      <c r="AK88" s="8">
        <v>18971288.28776161</v>
      </c>
      <c r="AL88" s="14">
        <v>60</v>
      </c>
      <c r="AM88" s="14">
        <v>21725</v>
      </c>
      <c r="AN88" s="14">
        <v>183</v>
      </c>
      <c r="AO88" s="12">
        <v>18817965.698522132</v>
      </c>
      <c r="AP88" s="8">
        <v>158512.66848467436</v>
      </c>
      <c r="AQ88" s="15">
        <v>311835.25772415224</v>
      </c>
      <c r="AR88" s="16">
        <v>19657941.887288071</v>
      </c>
      <c r="AT88" s="8">
        <v>19969777.145012222</v>
      </c>
      <c r="AU88" s="8">
        <v>0</v>
      </c>
      <c r="AV88" s="9">
        <v>0</v>
      </c>
      <c r="AW88" s="10">
        <v>19969777.145012222</v>
      </c>
      <c r="AX88" s="11">
        <v>311835.25772415224</v>
      </c>
      <c r="AY88" s="12"/>
      <c r="AZ88" s="13">
        <v>998488.85725061118</v>
      </c>
      <c r="BA88" s="8">
        <v>18971288.28776161</v>
      </c>
      <c r="BB88" s="14">
        <v>60</v>
      </c>
      <c r="BC88" s="14">
        <v>21542</v>
      </c>
      <c r="BD88" s="14">
        <v>182</v>
      </c>
      <c r="BE88" s="12">
        <v>18659453.030037459</v>
      </c>
      <c r="BF88" s="8">
        <v>157646.47903940291</v>
      </c>
      <c r="BG88" s="17">
        <v>5374379.1706183357</v>
      </c>
      <c r="BH88" s="15">
        <v>5843860.9073818913</v>
      </c>
      <c r="BI88" s="16">
        <v>14125916.23763033</v>
      </c>
      <c r="BK88" s="8">
        <v>19969777.145012222</v>
      </c>
      <c r="BL88" s="8">
        <v>0</v>
      </c>
      <c r="BM88" s="9">
        <v>0</v>
      </c>
      <c r="BN88" s="10">
        <v>19969777.145012222</v>
      </c>
      <c r="BO88" s="11">
        <v>5843860.9073818913</v>
      </c>
      <c r="BP88" s="12"/>
      <c r="BQ88" s="8">
        <v>998488.85725061118</v>
      </c>
      <c r="BR88" s="8">
        <v>18971288.28776161</v>
      </c>
      <c r="BS88" s="14">
        <v>60</v>
      </c>
      <c r="BT88" s="14">
        <v>21360</v>
      </c>
      <c r="BU88" s="14">
        <v>275</v>
      </c>
      <c r="BV88" s="12">
        <v>13127427.380379718</v>
      </c>
      <c r="BW88" s="8">
        <v>169009.4817230535</v>
      </c>
      <c r="BX88" s="15">
        <v>6012870.3891049447</v>
      </c>
      <c r="BY88" s="16">
        <v>13956906.755907279</v>
      </c>
      <c r="CA88" s="8">
        <v>19969777.145012222</v>
      </c>
      <c r="CB88" s="8">
        <v>0</v>
      </c>
      <c r="CC88" s="9">
        <v>0</v>
      </c>
      <c r="CD88" s="10">
        <v>19969777.145012222</v>
      </c>
      <c r="CE88" s="11">
        <v>6012870.3891049447</v>
      </c>
      <c r="CF88" s="12"/>
      <c r="CG88" s="8">
        <v>998488.85725061118</v>
      </c>
      <c r="CH88" s="8">
        <v>18971288.28776161</v>
      </c>
      <c r="CI88" s="14">
        <v>60</v>
      </c>
      <c r="CJ88" s="14">
        <v>21085</v>
      </c>
      <c r="CK88" s="14">
        <v>91</v>
      </c>
      <c r="CL88" s="12">
        <v>12958417.898656666</v>
      </c>
      <c r="CM88" s="8">
        <v>55779.259453577979</v>
      </c>
      <c r="CN88" s="15">
        <v>6068649.6485585226</v>
      </c>
      <c r="CO88" s="16">
        <v>13901127.496453699</v>
      </c>
      <c r="CQ88" s="8">
        <v>19969777.145012222</v>
      </c>
      <c r="CR88" s="8">
        <v>0</v>
      </c>
      <c r="CS88" s="9">
        <v>0</v>
      </c>
      <c r="CT88" s="10">
        <v>19969777.145012222</v>
      </c>
      <c r="CU88" s="11">
        <v>6068649.6485585226</v>
      </c>
      <c r="CV88" s="12"/>
      <c r="CW88" s="8">
        <v>998488.85725061118</v>
      </c>
      <c r="CX88" s="8">
        <v>18971288.28776161</v>
      </c>
      <c r="CY88" s="14">
        <v>60</v>
      </c>
      <c r="CZ88" s="14">
        <v>21085</v>
      </c>
      <c r="DA88" s="14">
        <v>365</v>
      </c>
      <c r="DB88" s="12">
        <v>12902638.639203086</v>
      </c>
      <c r="DC88" s="18">
        <v>224346</v>
      </c>
      <c r="DD88" s="15">
        <v>6292995.6485585226</v>
      </c>
      <c r="DE88" s="16">
        <v>13676781.496453699</v>
      </c>
      <c r="DG88" s="19">
        <v>200072</v>
      </c>
    </row>
    <row r="89" spans="1:111" s="1" customFormat="1" ht="15.75" x14ac:dyDescent="0.3">
      <c r="A89" s="1" t="s">
        <v>0</v>
      </c>
      <c r="C89" s="2">
        <v>43014</v>
      </c>
      <c r="D89" s="3">
        <v>4</v>
      </c>
      <c r="E89" s="4" t="s">
        <v>1</v>
      </c>
      <c r="F89" s="4" t="s">
        <v>2</v>
      </c>
      <c r="G89" s="20" t="s">
        <v>111</v>
      </c>
      <c r="H89" s="5" t="s">
        <v>4</v>
      </c>
      <c r="I89" s="5">
        <v>207</v>
      </c>
      <c r="J89" s="4"/>
      <c r="K89" s="5">
        <v>60</v>
      </c>
      <c r="L89" s="6">
        <v>19969777.145012222</v>
      </c>
      <c r="M89" s="7"/>
      <c r="N89" s="8">
        <v>0</v>
      </c>
      <c r="O89" s="8">
        <v>19969777.145012222</v>
      </c>
      <c r="P89" s="9">
        <v>0</v>
      </c>
      <c r="Q89" s="10">
        <v>19969777.145012222</v>
      </c>
      <c r="R89" s="11">
        <v>0</v>
      </c>
      <c r="S89" s="12"/>
      <c r="T89" s="13">
        <v>998488.85725061118</v>
      </c>
      <c r="U89" s="8">
        <v>18971288.28776161</v>
      </c>
      <c r="V89" s="14">
        <v>60</v>
      </c>
      <c r="W89" s="14">
        <v>21901</v>
      </c>
      <c r="X89" s="14">
        <v>177</v>
      </c>
      <c r="Y89" s="12">
        <v>18971288.28776161</v>
      </c>
      <c r="Z89" s="8">
        <v>153322.58923947788</v>
      </c>
      <c r="AA89" s="15">
        <v>153322.58923947788</v>
      </c>
      <c r="AB89" s="16">
        <v>19816454.555772744</v>
      </c>
      <c r="AD89" s="8">
        <v>19969777.145012222</v>
      </c>
      <c r="AE89" s="8">
        <v>0</v>
      </c>
      <c r="AF89" s="9">
        <v>0</v>
      </c>
      <c r="AG89" s="10">
        <v>19969777.145012222</v>
      </c>
      <c r="AH89" s="11">
        <v>153322.58923947788</v>
      </c>
      <c r="AI89" s="12"/>
      <c r="AJ89" s="13">
        <v>998488.85725061118</v>
      </c>
      <c r="AK89" s="8">
        <v>18971288.28776161</v>
      </c>
      <c r="AL89" s="14">
        <v>60</v>
      </c>
      <c r="AM89" s="14">
        <v>21725</v>
      </c>
      <c r="AN89" s="14">
        <v>183</v>
      </c>
      <c r="AO89" s="12">
        <v>18817965.698522132</v>
      </c>
      <c r="AP89" s="8">
        <v>158512.66848467436</v>
      </c>
      <c r="AQ89" s="15">
        <v>311835.25772415224</v>
      </c>
      <c r="AR89" s="16">
        <v>19657941.887288071</v>
      </c>
      <c r="AT89" s="8">
        <v>19969777.145012222</v>
      </c>
      <c r="AU89" s="8">
        <v>0</v>
      </c>
      <c r="AV89" s="9">
        <v>0</v>
      </c>
      <c r="AW89" s="10">
        <v>19969777.145012222</v>
      </c>
      <c r="AX89" s="11">
        <v>311835.25772415224</v>
      </c>
      <c r="AY89" s="12"/>
      <c r="AZ89" s="13">
        <v>998488.85725061118</v>
      </c>
      <c r="BA89" s="8">
        <v>18971288.28776161</v>
      </c>
      <c r="BB89" s="14">
        <v>60</v>
      </c>
      <c r="BC89" s="14">
        <v>21542</v>
      </c>
      <c r="BD89" s="14">
        <v>182</v>
      </c>
      <c r="BE89" s="12">
        <v>18659453.030037459</v>
      </c>
      <c r="BF89" s="8">
        <v>157646.47903940291</v>
      </c>
      <c r="BG89" s="17">
        <v>5374379.1706183357</v>
      </c>
      <c r="BH89" s="15">
        <v>5843860.9073818913</v>
      </c>
      <c r="BI89" s="16">
        <v>14125916.23763033</v>
      </c>
      <c r="BK89" s="8">
        <v>19969777.145012222</v>
      </c>
      <c r="BL89" s="8">
        <v>0</v>
      </c>
      <c r="BM89" s="9">
        <v>0</v>
      </c>
      <c r="BN89" s="10">
        <v>19969777.145012222</v>
      </c>
      <c r="BO89" s="11">
        <v>5843860.9073818913</v>
      </c>
      <c r="BP89" s="12"/>
      <c r="BQ89" s="8">
        <v>998488.85725061118</v>
      </c>
      <c r="BR89" s="8">
        <v>18971288.28776161</v>
      </c>
      <c r="BS89" s="14">
        <v>60</v>
      </c>
      <c r="BT89" s="14">
        <v>21360</v>
      </c>
      <c r="BU89" s="14">
        <v>275</v>
      </c>
      <c r="BV89" s="12">
        <v>13127427.380379718</v>
      </c>
      <c r="BW89" s="8">
        <v>169009.4817230535</v>
      </c>
      <c r="BX89" s="15">
        <v>6012870.3891049447</v>
      </c>
      <c r="BY89" s="16">
        <v>13956906.755907279</v>
      </c>
      <c r="CA89" s="8">
        <v>19969777.145012222</v>
      </c>
      <c r="CB89" s="8">
        <v>0</v>
      </c>
      <c r="CC89" s="9">
        <v>0</v>
      </c>
      <c r="CD89" s="10">
        <v>19969777.145012222</v>
      </c>
      <c r="CE89" s="11">
        <v>6012870.3891049447</v>
      </c>
      <c r="CF89" s="12"/>
      <c r="CG89" s="8">
        <v>998488.85725061118</v>
      </c>
      <c r="CH89" s="8">
        <v>18971288.28776161</v>
      </c>
      <c r="CI89" s="14">
        <v>60</v>
      </c>
      <c r="CJ89" s="14">
        <v>21085</v>
      </c>
      <c r="CK89" s="14">
        <v>91</v>
      </c>
      <c r="CL89" s="12">
        <v>12958417.898656666</v>
      </c>
      <c r="CM89" s="8">
        <v>55779.259453577979</v>
      </c>
      <c r="CN89" s="15">
        <v>6068649.6485585226</v>
      </c>
      <c r="CO89" s="16">
        <v>13901127.496453699</v>
      </c>
      <c r="CQ89" s="8">
        <v>19969777.145012222</v>
      </c>
      <c r="CR89" s="8">
        <v>0</v>
      </c>
      <c r="CS89" s="9">
        <v>0</v>
      </c>
      <c r="CT89" s="10">
        <v>19969777.145012222</v>
      </c>
      <c r="CU89" s="11">
        <v>6068649.6485585226</v>
      </c>
      <c r="CV89" s="12"/>
      <c r="CW89" s="8">
        <v>998488.85725061118</v>
      </c>
      <c r="CX89" s="8">
        <v>18971288.28776161</v>
      </c>
      <c r="CY89" s="14">
        <v>60</v>
      </c>
      <c r="CZ89" s="14">
        <v>21085</v>
      </c>
      <c r="DA89" s="14">
        <v>365</v>
      </c>
      <c r="DB89" s="12">
        <v>12902638.639203086</v>
      </c>
      <c r="DC89" s="18">
        <v>224346</v>
      </c>
      <c r="DD89" s="15">
        <v>6292995.6485585226</v>
      </c>
      <c r="DE89" s="16">
        <v>13676781.496453699</v>
      </c>
      <c r="DG89" s="19">
        <v>200073</v>
      </c>
    </row>
    <row r="90" spans="1:111" s="1" customFormat="1" ht="15.75" x14ac:dyDescent="0.3">
      <c r="A90" s="1" t="s">
        <v>0</v>
      </c>
      <c r="C90" s="2">
        <v>43014</v>
      </c>
      <c r="D90" s="3">
        <v>5</v>
      </c>
      <c r="E90" s="4" t="s">
        <v>1</v>
      </c>
      <c r="F90" s="4" t="s">
        <v>2</v>
      </c>
      <c r="G90" s="20" t="s">
        <v>112</v>
      </c>
      <c r="H90" s="5" t="s">
        <v>4</v>
      </c>
      <c r="I90" s="5">
        <v>532.125</v>
      </c>
      <c r="J90" s="4" t="s">
        <v>113</v>
      </c>
      <c r="K90" s="5">
        <v>60</v>
      </c>
      <c r="L90" s="6">
        <v>19099874.582754195</v>
      </c>
      <c r="M90" s="7"/>
      <c r="N90" s="8">
        <v>0</v>
      </c>
      <c r="O90" s="8">
        <v>19099874.582754195</v>
      </c>
      <c r="P90" s="9">
        <v>0</v>
      </c>
      <c r="Q90" s="10">
        <v>19099874.582754195</v>
      </c>
      <c r="R90" s="11">
        <v>0</v>
      </c>
      <c r="S90" s="12"/>
      <c r="T90" s="13">
        <v>954993.72913770971</v>
      </c>
      <c r="U90" s="8">
        <v>18144880.853616484</v>
      </c>
      <c r="V90" s="14">
        <v>60</v>
      </c>
      <c r="W90" s="14">
        <v>21901</v>
      </c>
      <c r="X90" s="14">
        <v>177</v>
      </c>
      <c r="Y90" s="12">
        <v>18144880.853616484</v>
      </c>
      <c r="Z90" s="8">
        <v>146643.71083923645</v>
      </c>
      <c r="AA90" s="15">
        <v>146643.71083923645</v>
      </c>
      <c r="AB90" s="16">
        <v>18953230.871914957</v>
      </c>
      <c r="AD90" s="8">
        <v>19099874.582754195</v>
      </c>
      <c r="AE90" s="8">
        <v>0</v>
      </c>
      <c r="AF90" s="9">
        <v>0</v>
      </c>
      <c r="AG90" s="10">
        <v>19099874.582754195</v>
      </c>
      <c r="AH90" s="11">
        <v>146643.71083923645</v>
      </c>
      <c r="AI90" s="12"/>
      <c r="AJ90" s="13">
        <v>954993.72913770971</v>
      </c>
      <c r="AK90" s="8">
        <v>18144880.853616484</v>
      </c>
      <c r="AL90" s="14">
        <v>60</v>
      </c>
      <c r="AM90" s="14">
        <v>21725</v>
      </c>
      <c r="AN90" s="14">
        <v>183</v>
      </c>
      <c r="AO90" s="12">
        <v>17998237.142777245</v>
      </c>
      <c r="AP90" s="8">
        <v>151607.70527632846</v>
      </c>
      <c r="AQ90" s="15">
        <v>298251.41611556488</v>
      </c>
      <c r="AR90" s="16">
        <v>18801623.166638631</v>
      </c>
      <c r="AT90" s="8">
        <v>19099874.582754195</v>
      </c>
      <c r="AU90" s="8">
        <v>0</v>
      </c>
      <c r="AV90" s="9">
        <v>0</v>
      </c>
      <c r="AW90" s="10">
        <v>19099874.582754195</v>
      </c>
      <c r="AX90" s="11">
        <v>298251.41611556488</v>
      </c>
      <c r="AY90" s="12"/>
      <c r="AZ90" s="13">
        <v>954993.72913770971</v>
      </c>
      <c r="BA90" s="8">
        <v>18144880.853616484</v>
      </c>
      <c r="BB90" s="14">
        <v>60</v>
      </c>
      <c r="BC90" s="14">
        <v>21542</v>
      </c>
      <c r="BD90" s="14">
        <v>182</v>
      </c>
      <c r="BE90" s="12">
        <v>17846629.43750092</v>
      </c>
      <c r="BF90" s="8">
        <v>150779.24787044691</v>
      </c>
      <c r="BG90" s="17">
        <v>5140266.0817682287</v>
      </c>
      <c r="BH90" s="15">
        <v>5589296.7457542401</v>
      </c>
      <c r="BI90" s="16">
        <v>13510577.836999955</v>
      </c>
      <c r="BK90" s="8">
        <v>19099874.582754195</v>
      </c>
      <c r="BL90" s="8">
        <v>0</v>
      </c>
      <c r="BM90" s="9">
        <v>0</v>
      </c>
      <c r="BN90" s="10">
        <v>19099874.582754195</v>
      </c>
      <c r="BO90" s="11">
        <v>5589296.7457542401</v>
      </c>
      <c r="BP90" s="12"/>
      <c r="BQ90" s="8">
        <v>954993.72913770971</v>
      </c>
      <c r="BR90" s="8">
        <v>18144880.853616484</v>
      </c>
      <c r="BS90" s="14">
        <v>60</v>
      </c>
      <c r="BT90" s="14">
        <v>21360</v>
      </c>
      <c r="BU90" s="14">
        <v>275</v>
      </c>
      <c r="BV90" s="12">
        <v>12555584.107862243</v>
      </c>
      <c r="BW90" s="8">
        <v>161647.2673062789</v>
      </c>
      <c r="BX90" s="15">
        <v>5750944.0130605185</v>
      </c>
      <c r="BY90" s="16">
        <v>13348930.569693677</v>
      </c>
      <c r="CA90" s="8">
        <v>19099874.582754195</v>
      </c>
      <c r="CB90" s="8">
        <v>0</v>
      </c>
      <c r="CC90" s="9">
        <v>0</v>
      </c>
      <c r="CD90" s="10">
        <v>19099874.582754195</v>
      </c>
      <c r="CE90" s="11">
        <v>5750944.0130605185</v>
      </c>
      <c r="CF90" s="12"/>
      <c r="CG90" s="8">
        <v>954993.72913770971</v>
      </c>
      <c r="CH90" s="8">
        <v>18144880.853616484</v>
      </c>
      <c r="CI90" s="14">
        <v>60</v>
      </c>
      <c r="CJ90" s="14">
        <v>21085</v>
      </c>
      <c r="CK90" s="14">
        <v>91</v>
      </c>
      <c r="CL90" s="12">
        <v>12393936.840555966</v>
      </c>
      <c r="CM90" s="8">
        <v>53349.46164626284</v>
      </c>
      <c r="CN90" s="15">
        <v>5804293.4747067811</v>
      </c>
      <c r="CO90" s="16">
        <v>13295581.108047415</v>
      </c>
      <c r="CQ90" s="8">
        <v>19099874.582754195</v>
      </c>
      <c r="CR90" s="8">
        <v>0</v>
      </c>
      <c r="CS90" s="9">
        <v>0</v>
      </c>
      <c r="CT90" s="10">
        <v>19099874.582754195</v>
      </c>
      <c r="CU90" s="11">
        <v>5804293.4747067811</v>
      </c>
      <c r="CV90" s="12"/>
      <c r="CW90" s="8">
        <v>954993.72913770971</v>
      </c>
      <c r="CX90" s="8">
        <v>18144880.853616484</v>
      </c>
      <c r="CY90" s="14">
        <v>60</v>
      </c>
      <c r="CZ90" s="14">
        <v>21085</v>
      </c>
      <c r="DA90" s="14">
        <v>365</v>
      </c>
      <c r="DB90" s="12">
        <v>12340587.378909703</v>
      </c>
      <c r="DC90" s="18">
        <v>214573</v>
      </c>
      <c r="DD90" s="15">
        <v>6018866.4747067811</v>
      </c>
      <c r="DE90" s="16">
        <v>13081008.108047415</v>
      </c>
      <c r="DG90" s="19">
        <v>200074</v>
      </c>
    </row>
    <row r="91" spans="1:111" s="1" customFormat="1" ht="15.75" x14ac:dyDescent="0.3">
      <c r="A91" s="1" t="s">
        <v>0</v>
      </c>
      <c r="C91" s="2">
        <v>43014</v>
      </c>
      <c r="D91" s="3">
        <v>6</v>
      </c>
      <c r="E91" s="4" t="s">
        <v>1</v>
      </c>
      <c r="F91" s="4" t="s">
        <v>2</v>
      </c>
      <c r="G91" s="20" t="s">
        <v>114</v>
      </c>
      <c r="H91" s="5" t="s">
        <v>25</v>
      </c>
      <c r="I91" s="5">
        <v>1</v>
      </c>
      <c r="J91" s="4">
        <v>0</v>
      </c>
      <c r="K91" s="5">
        <v>30</v>
      </c>
      <c r="L91" s="6">
        <v>18536381.236987337</v>
      </c>
      <c r="M91" s="7"/>
      <c r="N91" s="8">
        <v>0</v>
      </c>
      <c r="O91" s="8">
        <v>18536381.236987337</v>
      </c>
      <c r="P91" s="9">
        <v>0</v>
      </c>
      <c r="Q91" s="10">
        <v>18536381.236987337</v>
      </c>
      <c r="R91" s="11">
        <v>0</v>
      </c>
      <c r="S91" s="12"/>
      <c r="T91" s="13">
        <v>926819.06184936687</v>
      </c>
      <c r="U91" s="8">
        <v>17609562.175137971</v>
      </c>
      <c r="V91" s="14">
        <v>30</v>
      </c>
      <c r="W91" s="14">
        <v>10951</v>
      </c>
      <c r="X91" s="14">
        <v>177</v>
      </c>
      <c r="Y91" s="12">
        <v>17609562.175137971</v>
      </c>
      <c r="Z91" s="8">
        <v>284621.72449999274</v>
      </c>
      <c r="AA91" s="15">
        <v>284621.72449999274</v>
      </c>
      <c r="AB91" s="16">
        <v>18251759.512487344</v>
      </c>
      <c r="AD91" s="8">
        <v>18536381.236987337</v>
      </c>
      <c r="AE91" s="8">
        <v>0</v>
      </c>
      <c r="AF91" s="9">
        <v>0</v>
      </c>
      <c r="AG91" s="10">
        <v>18536381.236987337</v>
      </c>
      <c r="AH91" s="11">
        <v>284621.72449999274</v>
      </c>
      <c r="AI91" s="12"/>
      <c r="AJ91" s="13">
        <v>926819.06184936687</v>
      </c>
      <c r="AK91" s="8">
        <v>17609562.175137971</v>
      </c>
      <c r="AL91" s="14">
        <v>30</v>
      </c>
      <c r="AM91" s="14">
        <v>10775</v>
      </c>
      <c r="AN91" s="14">
        <v>183</v>
      </c>
      <c r="AO91" s="12">
        <v>17324940.450637978</v>
      </c>
      <c r="AP91" s="8">
        <v>294242.60811756377</v>
      </c>
      <c r="AQ91" s="15">
        <v>578864.33261755644</v>
      </c>
      <c r="AR91" s="16">
        <v>17957516.904369783</v>
      </c>
      <c r="AT91" s="8">
        <v>18536381.236987337</v>
      </c>
      <c r="AU91" s="8">
        <v>0</v>
      </c>
      <c r="AV91" s="9">
        <v>0</v>
      </c>
      <c r="AW91" s="10">
        <v>18536381.236987337</v>
      </c>
      <c r="AX91" s="11">
        <v>578864.33261755644</v>
      </c>
      <c r="AY91" s="12"/>
      <c r="AZ91" s="13">
        <v>926819.06184936687</v>
      </c>
      <c r="BA91" s="8">
        <v>17609562.175137971</v>
      </c>
      <c r="BB91" s="14">
        <v>30</v>
      </c>
      <c r="BC91" s="14">
        <v>10592</v>
      </c>
      <c r="BD91" s="14">
        <v>182</v>
      </c>
      <c r="BE91" s="12">
        <v>17030697.842520416</v>
      </c>
      <c r="BF91" s="8">
        <v>292634.72501309623</v>
      </c>
      <c r="BG91" s="17">
        <v>4988615.5711851493</v>
      </c>
      <c r="BH91" s="15">
        <v>5860114.6288158018</v>
      </c>
      <c r="BI91" s="16">
        <v>12676266.608171536</v>
      </c>
      <c r="BK91" s="8">
        <v>18536381.236987337</v>
      </c>
      <c r="BL91" s="8">
        <v>0</v>
      </c>
      <c r="BM91" s="9">
        <v>0</v>
      </c>
      <c r="BN91" s="10">
        <v>18536381.236987337</v>
      </c>
      <c r="BO91" s="11">
        <v>5860114.6288158018</v>
      </c>
      <c r="BP91" s="12"/>
      <c r="BQ91" s="8">
        <v>926819.06184936687</v>
      </c>
      <c r="BR91" s="8">
        <v>17609562.175137971</v>
      </c>
      <c r="BS91" s="14">
        <v>30</v>
      </c>
      <c r="BT91" s="14">
        <v>10410</v>
      </c>
      <c r="BU91" s="14">
        <v>275</v>
      </c>
      <c r="BV91" s="12">
        <v>11749447.546322169</v>
      </c>
      <c r="BW91" s="8">
        <v>310384.06102195929</v>
      </c>
      <c r="BX91" s="15">
        <v>6170498.6898377612</v>
      </c>
      <c r="BY91" s="16">
        <v>12365882.547149576</v>
      </c>
      <c r="CA91" s="8">
        <v>18536381.236987337</v>
      </c>
      <c r="CB91" s="8">
        <v>0</v>
      </c>
      <c r="CC91" s="9">
        <v>0</v>
      </c>
      <c r="CD91" s="10">
        <v>18536381.236987337</v>
      </c>
      <c r="CE91" s="11">
        <v>6170498.6898377612</v>
      </c>
      <c r="CF91" s="12"/>
      <c r="CG91" s="8">
        <v>926819.06184936687</v>
      </c>
      <c r="CH91" s="8">
        <v>17609562.175137971</v>
      </c>
      <c r="CI91" s="14">
        <v>30</v>
      </c>
      <c r="CJ91" s="14">
        <v>10135</v>
      </c>
      <c r="CK91" s="14">
        <v>91</v>
      </c>
      <c r="CL91" s="12">
        <v>11439063.485300209</v>
      </c>
      <c r="CM91" s="8">
        <v>102448.49880853675</v>
      </c>
      <c r="CN91" s="15">
        <v>6272947.1886462979</v>
      </c>
      <c r="CO91" s="16">
        <v>12263434.04834104</v>
      </c>
      <c r="CQ91" s="8">
        <v>18536381.236987337</v>
      </c>
      <c r="CR91" s="8">
        <v>0</v>
      </c>
      <c r="CS91" s="9">
        <v>0</v>
      </c>
      <c r="CT91" s="10">
        <v>18536381.236987337</v>
      </c>
      <c r="CU91" s="11">
        <v>6272947.1886462979</v>
      </c>
      <c r="CV91" s="12"/>
      <c r="CW91" s="8">
        <v>926819.06184936687</v>
      </c>
      <c r="CX91" s="8">
        <v>17609562.175137971</v>
      </c>
      <c r="CY91" s="14">
        <v>30</v>
      </c>
      <c r="CZ91" s="14">
        <v>10135</v>
      </c>
      <c r="DA91" s="14">
        <v>365</v>
      </c>
      <c r="DB91" s="12">
        <v>11336614.986491673</v>
      </c>
      <c r="DC91" s="18">
        <v>412056</v>
      </c>
      <c r="DD91" s="15">
        <v>6685003.1886462979</v>
      </c>
      <c r="DE91" s="16">
        <v>11851378.04834104</v>
      </c>
      <c r="DG91" s="19">
        <v>200075</v>
      </c>
    </row>
    <row r="92" spans="1:111" s="1" customFormat="1" ht="15.75" x14ac:dyDescent="0.3">
      <c r="A92" s="1" t="s">
        <v>0</v>
      </c>
      <c r="C92" s="2">
        <v>43014</v>
      </c>
      <c r="D92" s="3">
        <v>7</v>
      </c>
      <c r="E92" s="4" t="s">
        <v>1</v>
      </c>
      <c r="F92" s="4" t="s">
        <v>2</v>
      </c>
      <c r="G92" s="20" t="s">
        <v>115</v>
      </c>
      <c r="H92" s="5" t="s">
        <v>101</v>
      </c>
      <c r="I92" s="5">
        <v>1</v>
      </c>
      <c r="J92" s="4">
        <v>0</v>
      </c>
      <c r="K92" s="5">
        <v>60</v>
      </c>
      <c r="L92" s="6">
        <v>25350245.954351954</v>
      </c>
      <c r="M92" s="7"/>
      <c r="N92" s="8">
        <v>0</v>
      </c>
      <c r="O92" s="8">
        <v>25350245.954351954</v>
      </c>
      <c r="P92" s="9">
        <v>0</v>
      </c>
      <c r="Q92" s="10">
        <v>25350245.954351954</v>
      </c>
      <c r="R92" s="11">
        <v>0</v>
      </c>
      <c r="S92" s="12"/>
      <c r="T92" s="13">
        <v>1267512.2977175978</v>
      </c>
      <c r="U92" s="8">
        <v>24082733.656634357</v>
      </c>
      <c r="V92" s="14">
        <v>60</v>
      </c>
      <c r="W92" s="14">
        <v>21901</v>
      </c>
      <c r="X92" s="14">
        <v>177</v>
      </c>
      <c r="Y92" s="12">
        <v>24082733.656634357</v>
      </c>
      <c r="Z92" s="8">
        <v>194632.38469587147</v>
      </c>
      <c r="AA92" s="15">
        <v>194632.38469587147</v>
      </c>
      <c r="AB92" s="16">
        <v>25155613.569656081</v>
      </c>
      <c r="AD92" s="8">
        <v>25350245.954351954</v>
      </c>
      <c r="AE92" s="8">
        <v>0</v>
      </c>
      <c r="AF92" s="9">
        <v>0</v>
      </c>
      <c r="AG92" s="10">
        <v>25350245.954351954</v>
      </c>
      <c r="AH92" s="11">
        <v>194632.38469587147</v>
      </c>
      <c r="AI92" s="12"/>
      <c r="AJ92" s="13">
        <v>1267512.2977175978</v>
      </c>
      <c r="AK92" s="8">
        <v>24082733.656634357</v>
      </c>
      <c r="AL92" s="14">
        <v>60</v>
      </c>
      <c r="AM92" s="14">
        <v>21725</v>
      </c>
      <c r="AN92" s="14">
        <v>183</v>
      </c>
      <c r="AO92" s="12">
        <v>23888101.271938484</v>
      </c>
      <c r="AP92" s="8">
        <v>201220.83004670852</v>
      </c>
      <c r="AQ92" s="15">
        <v>395853.21474257996</v>
      </c>
      <c r="AR92" s="16">
        <v>24954392.739609376</v>
      </c>
      <c r="AT92" s="8">
        <v>25350245.954351954</v>
      </c>
      <c r="AU92" s="8">
        <v>0</v>
      </c>
      <c r="AV92" s="9">
        <v>0</v>
      </c>
      <c r="AW92" s="10">
        <v>25350245.954351954</v>
      </c>
      <c r="AX92" s="11">
        <v>395853.21474257996</v>
      </c>
      <c r="AY92" s="12"/>
      <c r="AZ92" s="13">
        <v>1267512.2977175978</v>
      </c>
      <c r="BA92" s="8">
        <v>24082733.656634357</v>
      </c>
      <c r="BB92" s="14">
        <v>60</v>
      </c>
      <c r="BC92" s="14">
        <v>21542</v>
      </c>
      <c r="BD92" s="14">
        <v>182</v>
      </c>
      <c r="BE92" s="12">
        <v>23686880.441891778</v>
      </c>
      <c r="BF92" s="8">
        <v>200121.26266940415</v>
      </c>
      <c r="BG92" s="17">
        <v>6822401.3136345632</v>
      </c>
      <c r="BH92" s="15">
        <v>7418375.7910465477</v>
      </c>
      <c r="BI92" s="16">
        <v>17931870.163305406</v>
      </c>
      <c r="BK92" s="8">
        <v>25350245.954351954</v>
      </c>
      <c r="BL92" s="8">
        <v>0</v>
      </c>
      <c r="BM92" s="9">
        <v>0</v>
      </c>
      <c r="BN92" s="10">
        <v>25350245.954351954</v>
      </c>
      <c r="BO92" s="11">
        <v>7418375.7910465477</v>
      </c>
      <c r="BP92" s="12"/>
      <c r="BQ92" s="8">
        <v>1267512.2977175978</v>
      </c>
      <c r="BR92" s="8">
        <v>24082733.656634357</v>
      </c>
      <c r="BS92" s="14">
        <v>60</v>
      </c>
      <c r="BT92" s="14">
        <v>21360</v>
      </c>
      <c r="BU92" s="14">
        <v>275</v>
      </c>
      <c r="BV92" s="12">
        <v>16664357.865587808</v>
      </c>
      <c r="BW92" s="8">
        <v>214545.80585377562</v>
      </c>
      <c r="BX92" s="15">
        <v>7632921.5969003234</v>
      </c>
      <c r="BY92" s="16">
        <v>17717324.357451633</v>
      </c>
      <c r="CA92" s="8">
        <v>25350245.954351954</v>
      </c>
      <c r="CB92" s="8">
        <v>0</v>
      </c>
      <c r="CC92" s="9">
        <v>0</v>
      </c>
      <c r="CD92" s="10">
        <v>25350245.954351954</v>
      </c>
      <c r="CE92" s="11">
        <v>7632921.5969003234</v>
      </c>
      <c r="CF92" s="12"/>
      <c r="CG92" s="8">
        <v>1267512.2977175978</v>
      </c>
      <c r="CH92" s="8">
        <v>24082733.656634357</v>
      </c>
      <c r="CI92" s="14">
        <v>60</v>
      </c>
      <c r="CJ92" s="14">
        <v>21085</v>
      </c>
      <c r="CK92" s="14">
        <v>91</v>
      </c>
      <c r="CL92" s="12">
        <v>16449812.059734033</v>
      </c>
      <c r="CM92" s="8">
        <v>70807.898156889918</v>
      </c>
      <c r="CN92" s="15">
        <v>7703729.4950572131</v>
      </c>
      <c r="CO92" s="16">
        <v>17646516.45929474</v>
      </c>
      <c r="CQ92" s="8">
        <v>25350245.954351954</v>
      </c>
      <c r="CR92" s="8">
        <v>0</v>
      </c>
      <c r="CS92" s="9">
        <v>0</v>
      </c>
      <c r="CT92" s="10">
        <v>25350245.954351954</v>
      </c>
      <c r="CU92" s="11">
        <v>7703729.4950572131</v>
      </c>
      <c r="CV92" s="12"/>
      <c r="CW92" s="8">
        <v>1267512.2977175978</v>
      </c>
      <c r="CX92" s="8">
        <v>24082733.656634357</v>
      </c>
      <c r="CY92" s="14">
        <v>60</v>
      </c>
      <c r="CZ92" s="14">
        <v>21085</v>
      </c>
      <c r="DA92" s="14">
        <v>365</v>
      </c>
      <c r="DB92" s="12">
        <v>16379004.161577143</v>
      </c>
      <c r="DC92" s="18">
        <v>284791</v>
      </c>
      <c r="DD92" s="15">
        <v>7988520.4950572131</v>
      </c>
      <c r="DE92" s="16">
        <v>17361725.45929474</v>
      </c>
      <c r="DG92" s="19">
        <v>200076</v>
      </c>
    </row>
    <row r="93" spans="1:111" s="1" customFormat="1" ht="15.75" x14ac:dyDescent="0.3">
      <c r="A93" s="1" t="s">
        <v>0</v>
      </c>
      <c r="C93" s="2">
        <v>43014</v>
      </c>
      <c r="D93" s="3">
        <v>8</v>
      </c>
      <c r="E93" s="4" t="s">
        <v>1</v>
      </c>
      <c r="F93" s="4" t="s">
        <v>2</v>
      </c>
      <c r="G93" s="20" t="s">
        <v>116</v>
      </c>
      <c r="H93" s="5" t="s">
        <v>4</v>
      </c>
      <c r="I93" s="5">
        <v>361.28399999999999</v>
      </c>
      <c r="J93" s="4"/>
      <c r="K93" s="5">
        <v>60</v>
      </c>
      <c r="L93" s="6">
        <v>59396853.240327671</v>
      </c>
      <c r="M93" s="7"/>
      <c r="N93" s="8">
        <v>0</v>
      </c>
      <c r="O93" s="8">
        <v>59396853.240327671</v>
      </c>
      <c r="P93" s="9">
        <v>0</v>
      </c>
      <c r="Q93" s="10">
        <v>59396853.240327671</v>
      </c>
      <c r="R93" s="11">
        <v>0</v>
      </c>
      <c r="S93" s="12"/>
      <c r="T93" s="13">
        <v>2969842.6620163834</v>
      </c>
      <c r="U93" s="8">
        <v>56427010.578311287</v>
      </c>
      <c r="V93" s="14">
        <v>60</v>
      </c>
      <c r="W93" s="14">
        <v>21901</v>
      </c>
      <c r="X93" s="14">
        <v>177</v>
      </c>
      <c r="Y93" s="12">
        <v>56427010.578311287</v>
      </c>
      <c r="Z93" s="8">
        <v>456033.09768326092</v>
      </c>
      <c r="AA93" s="15">
        <v>456033.09768326092</v>
      </c>
      <c r="AB93" s="16">
        <v>58940820.142644413</v>
      </c>
      <c r="AD93" s="8">
        <v>59396853.240327671</v>
      </c>
      <c r="AE93" s="8">
        <v>0</v>
      </c>
      <c r="AF93" s="9">
        <v>0</v>
      </c>
      <c r="AG93" s="10">
        <v>59396853.240327671</v>
      </c>
      <c r="AH93" s="11">
        <v>456033.09768326092</v>
      </c>
      <c r="AI93" s="12"/>
      <c r="AJ93" s="13">
        <v>2969842.6620163834</v>
      </c>
      <c r="AK93" s="8">
        <v>56427010.578311287</v>
      </c>
      <c r="AL93" s="14">
        <v>60</v>
      </c>
      <c r="AM93" s="14">
        <v>21725</v>
      </c>
      <c r="AN93" s="14">
        <v>183</v>
      </c>
      <c r="AO93" s="12">
        <v>55970977.480628029</v>
      </c>
      <c r="AP93" s="8">
        <v>471470.14402554336</v>
      </c>
      <c r="AQ93" s="15">
        <v>927503.24170880427</v>
      </c>
      <c r="AR93" s="16">
        <v>58469349.998618864</v>
      </c>
      <c r="AT93" s="8">
        <v>59396853.240327671</v>
      </c>
      <c r="AU93" s="8">
        <v>0</v>
      </c>
      <c r="AV93" s="9">
        <v>0</v>
      </c>
      <c r="AW93" s="10">
        <v>59396853.240327671</v>
      </c>
      <c r="AX93" s="11">
        <v>927503.24170880427</v>
      </c>
      <c r="AY93" s="12"/>
      <c r="AZ93" s="13">
        <v>2969842.6620163834</v>
      </c>
      <c r="BA93" s="8">
        <v>56427010.578311287</v>
      </c>
      <c r="BB93" s="14">
        <v>60</v>
      </c>
      <c r="BC93" s="14">
        <v>21542</v>
      </c>
      <c r="BD93" s="14">
        <v>182</v>
      </c>
      <c r="BE93" s="12">
        <v>55499507.336602479</v>
      </c>
      <c r="BF93" s="8">
        <v>468893.80444070429</v>
      </c>
      <c r="BG93" s="17">
        <v>15985216.486745916</v>
      </c>
      <c r="BH93" s="15">
        <v>17381613.532895423</v>
      </c>
      <c r="BI93" s="16">
        <v>42015239.707432248</v>
      </c>
      <c r="BK93" s="8">
        <v>59396853.240327671</v>
      </c>
      <c r="BL93" s="8">
        <v>0</v>
      </c>
      <c r="BM93" s="9">
        <v>0</v>
      </c>
      <c r="BN93" s="10">
        <v>59396853.240327671</v>
      </c>
      <c r="BO93" s="11">
        <v>17381613.532895423</v>
      </c>
      <c r="BP93" s="12"/>
      <c r="BQ93" s="8">
        <v>2969842.6620163834</v>
      </c>
      <c r="BR93" s="8">
        <v>56427010.578311287</v>
      </c>
      <c r="BS93" s="14">
        <v>60</v>
      </c>
      <c r="BT93" s="14">
        <v>21360</v>
      </c>
      <c r="BU93" s="14">
        <v>275</v>
      </c>
      <c r="BV93" s="12">
        <v>39045397.045415863</v>
      </c>
      <c r="BW93" s="8">
        <v>502691.20727946452</v>
      </c>
      <c r="BX93" s="15">
        <v>17884304.74017489</v>
      </c>
      <c r="BY93" s="16">
        <v>41512548.500152782</v>
      </c>
      <c r="CA93" s="8">
        <v>59396853.240327671</v>
      </c>
      <c r="CB93" s="8">
        <v>0</v>
      </c>
      <c r="CC93" s="9">
        <v>0</v>
      </c>
      <c r="CD93" s="10">
        <v>59396853.240327671</v>
      </c>
      <c r="CE93" s="11">
        <v>17884304.74017489</v>
      </c>
      <c r="CF93" s="12"/>
      <c r="CG93" s="8">
        <v>2969842.6620163834</v>
      </c>
      <c r="CH93" s="8">
        <v>56427010.578311287</v>
      </c>
      <c r="CI93" s="14">
        <v>60</v>
      </c>
      <c r="CJ93" s="14">
        <v>21085</v>
      </c>
      <c r="CK93" s="14">
        <v>91</v>
      </c>
      <c r="CL93" s="12">
        <v>38542705.838136397</v>
      </c>
      <c r="CM93" s="8">
        <v>165906.33253240061</v>
      </c>
      <c r="CN93" s="15">
        <v>18050211.072707292</v>
      </c>
      <c r="CO93" s="16">
        <v>41346642.167620376</v>
      </c>
      <c r="CQ93" s="8">
        <v>59396853.240327671</v>
      </c>
      <c r="CR93" s="8">
        <v>0</v>
      </c>
      <c r="CS93" s="9">
        <v>0</v>
      </c>
      <c r="CT93" s="10">
        <v>59396853.240327671</v>
      </c>
      <c r="CU93" s="11">
        <v>18050211.072707292</v>
      </c>
      <c r="CV93" s="12"/>
      <c r="CW93" s="8">
        <v>2969842.6620163834</v>
      </c>
      <c r="CX93" s="8">
        <v>56427010.578311287</v>
      </c>
      <c r="CY93" s="14">
        <v>60</v>
      </c>
      <c r="CZ93" s="14">
        <v>21085</v>
      </c>
      <c r="DA93" s="14">
        <v>365</v>
      </c>
      <c r="DB93" s="12">
        <v>38376799.505603999</v>
      </c>
      <c r="DC93" s="18">
        <v>667280</v>
      </c>
      <c r="DD93" s="15">
        <v>18717491.072707292</v>
      </c>
      <c r="DE93" s="16">
        <v>40679362.167620376</v>
      </c>
      <c r="DG93" s="19">
        <v>200077</v>
      </c>
    </row>
    <row r="94" spans="1:111" s="1" customFormat="1" ht="15.75" x14ac:dyDescent="0.3">
      <c r="A94" s="1" t="s">
        <v>117</v>
      </c>
      <c r="C94" s="26">
        <v>43191</v>
      </c>
      <c r="D94" s="21" t="s">
        <v>118</v>
      </c>
      <c r="E94" s="22" t="s">
        <v>1</v>
      </c>
      <c r="F94" s="22" t="s">
        <v>2</v>
      </c>
      <c r="G94" s="20" t="s">
        <v>2</v>
      </c>
      <c r="H94" s="23"/>
      <c r="I94" s="23"/>
      <c r="J94" s="22"/>
      <c r="K94" s="23"/>
      <c r="L94" s="24">
        <v>0</v>
      </c>
      <c r="M94" s="27"/>
      <c r="N94" s="8"/>
      <c r="O94" s="8"/>
      <c r="P94" s="9"/>
      <c r="Q94" s="10"/>
      <c r="R94" s="11"/>
      <c r="S94" s="12"/>
      <c r="T94" s="13"/>
      <c r="U94" s="8"/>
      <c r="V94" s="14"/>
      <c r="W94" s="14"/>
      <c r="X94" s="14"/>
      <c r="Y94" s="12"/>
      <c r="Z94" s="8"/>
      <c r="AA94" s="15"/>
      <c r="AB94" s="16"/>
      <c r="AD94" s="8">
        <v>0</v>
      </c>
      <c r="AE94" s="8">
        <v>0</v>
      </c>
      <c r="AF94" s="9">
        <v>0</v>
      </c>
      <c r="AG94" s="10">
        <v>0</v>
      </c>
      <c r="AH94" s="11">
        <v>0</v>
      </c>
      <c r="AI94" s="12"/>
      <c r="AJ94" s="13">
        <v>0</v>
      </c>
      <c r="AK94" s="8">
        <v>0</v>
      </c>
      <c r="AL94" s="14">
        <v>0</v>
      </c>
      <c r="AM94" s="14">
        <v>0</v>
      </c>
      <c r="AN94" s="14">
        <v>0</v>
      </c>
      <c r="AO94" s="12">
        <v>0</v>
      </c>
      <c r="AP94" s="8">
        <v>0</v>
      </c>
      <c r="AQ94" s="15">
        <v>0</v>
      </c>
      <c r="AR94" s="16">
        <v>0</v>
      </c>
      <c r="AT94" s="8">
        <v>0</v>
      </c>
      <c r="AU94" s="8">
        <v>0</v>
      </c>
      <c r="AV94" s="9">
        <v>0</v>
      </c>
      <c r="AW94" s="10">
        <v>0</v>
      </c>
      <c r="AX94" s="11">
        <v>0</v>
      </c>
      <c r="AY94" s="12"/>
      <c r="AZ94" s="13">
        <v>0</v>
      </c>
      <c r="BA94" s="8">
        <v>0</v>
      </c>
      <c r="BB94" s="14">
        <v>0</v>
      </c>
      <c r="BC94" s="14">
        <v>0</v>
      </c>
      <c r="BD94" s="14">
        <v>0</v>
      </c>
      <c r="BE94" s="12">
        <v>0</v>
      </c>
      <c r="BF94" s="8">
        <v>0</v>
      </c>
      <c r="BG94" s="17">
        <v>0</v>
      </c>
      <c r="BH94" s="15">
        <v>0</v>
      </c>
      <c r="BI94" s="16">
        <v>0</v>
      </c>
      <c r="BK94" s="8">
        <v>0</v>
      </c>
      <c r="BL94" s="8">
        <v>0</v>
      </c>
      <c r="BM94" s="9">
        <v>0</v>
      </c>
      <c r="BN94" s="10">
        <v>0</v>
      </c>
      <c r="BO94" s="11">
        <v>0</v>
      </c>
      <c r="BP94" s="12"/>
      <c r="BQ94" s="8">
        <v>0</v>
      </c>
      <c r="BR94" s="8">
        <v>0</v>
      </c>
      <c r="BS94" s="14">
        <v>0</v>
      </c>
      <c r="BT94" s="14">
        <v>-363</v>
      </c>
      <c r="BU94" s="14">
        <v>0</v>
      </c>
      <c r="BV94" s="12">
        <v>0</v>
      </c>
      <c r="BW94" s="8">
        <v>0</v>
      </c>
      <c r="BX94" s="15">
        <v>0</v>
      </c>
      <c r="BY94" s="16">
        <v>0</v>
      </c>
      <c r="CA94" s="8">
        <v>0</v>
      </c>
      <c r="CB94" s="8">
        <v>0</v>
      </c>
      <c r="CC94" s="9">
        <v>0</v>
      </c>
      <c r="CD94" s="10">
        <v>0</v>
      </c>
      <c r="CE94" s="11">
        <v>0</v>
      </c>
      <c r="CF94" s="12"/>
      <c r="CG94" s="8">
        <v>0</v>
      </c>
      <c r="CH94" s="8">
        <v>0</v>
      </c>
      <c r="CI94" s="14">
        <v>0</v>
      </c>
      <c r="CJ94" s="14">
        <v>-638</v>
      </c>
      <c r="CK94" s="14">
        <v>0</v>
      </c>
      <c r="CL94" s="12">
        <v>0</v>
      </c>
      <c r="CM94" s="8">
        <v>0</v>
      </c>
      <c r="CN94" s="15">
        <v>0</v>
      </c>
      <c r="CO94" s="16">
        <v>0</v>
      </c>
      <c r="CQ94" s="8">
        <v>0</v>
      </c>
      <c r="CR94" s="8">
        <v>0</v>
      </c>
      <c r="CS94" s="9">
        <v>0</v>
      </c>
      <c r="CT94" s="10">
        <v>0</v>
      </c>
      <c r="CU94" s="11">
        <v>0</v>
      </c>
      <c r="CV94" s="12"/>
      <c r="CW94" s="8">
        <v>0</v>
      </c>
      <c r="CX94" s="8">
        <v>0</v>
      </c>
      <c r="CY94" s="14">
        <v>0</v>
      </c>
      <c r="CZ94" s="14"/>
      <c r="DA94" s="14"/>
      <c r="DB94" s="12">
        <v>0</v>
      </c>
      <c r="DC94" s="18">
        <v>0</v>
      </c>
      <c r="DD94" s="15">
        <v>0</v>
      </c>
      <c r="DE94" s="16">
        <v>0</v>
      </c>
      <c r="DG94" s="19"/>
    </row>
    <row r="95" spans="1:111" s="1" customFormat="1" ht="15.75" x14ac:dyDescent="0.3">
      <c r="A95" s="1" t="s">
        <v>117</v>
      </c>
      <c r="C95" s="26">
        <v>43191</v>
      </c>
      <c r="D95" s="21" t="s">
        <v>119</v>
      </c>
      <c r="E95" s="22" t="s">
        <v>1</v>
      </c>
      <c r="F95" s="22" t="s">
        <v>2</v>
      </c>
      <c r="G95" s="20" t="s">
        <v>120</v>
      </c>
      <c r="H95" s="23"/>
      <c r="I95" s="23"/>
      <c r="J95" s="22"/>
      <c r="K95" s="23"/>
      <c r="L95" s="24">
        <v>0</v>
      </c>
      <c r="M95" s="27"/>
      <c r="N95" s="8"/>
      <c r="O95" s="8"/>
      <c r="P95" s="9"/>
      <c r="Q95" s="10"/>
      <c r="R95" s="11"/>
      <c r="S95" s="12"/>
      <c r="T95" s="13"/>
      <c r="U95" s="8"/>
      <c r="V95" s="14"/>
      <c r="W95" s="14"/>
      <c r="X95" s="14"/>
      <c r="Y95" s="12"/>
      <c r="Z95" s="8"/>
      <c r="AA95" s="15"/>
      <c r="AB95" s="16"/>
      <c r="AD95" s="8">
        <v>0</v>
      </c>
      <c r="AE95" s="8">
        <v>0</v>
      </c>
      <c r="AF95" s="9">
        <v>0</v>
      </c>
      <c r="AG95" s="10">
        <v>0</v>
      </c>
      <c r="AH95" s="11">
        <v>0</v>
      </c>
      <c r="AI95" s="12"/>
      <c r="AJ95" s="13">
        <v>0</v>
      </c>
      <c r="AK95" s="8">
        <v>0</v>
      </c>
      <c r="AL95" s="14">
        <v>0</v>
      </c>
      <c r="AM95" s="14">
        <v>0</v>
      </c>
      <c r="AN95" s="14">
        <v>0</v>
      </c>
      <c r="AO95" s="12">
        <v>0</v>
      </c>
      <c r="AP95" s="8">
        <v>0</v>
      </c>
      <c r="AQ95" s="15">
        <v>0</v>
      </c>
      <c r="AR95" s="16">
        <v>0</v>
      </c>
      <c r="AT95" s="8">
        <v>0</v>
      </c>
      <c r="AU95" s="8">
        <v>0</v>
      </c>
      <c r="AV95" s="9">
        <v>0</v>
      </c>
      <c r="AW95" s="10">
        <v>0</v>
      </c>
      <c r="AX95" s="11">
        <v>0</v>
      </c>
      <c r="AY95" s="12"/>
      <c r="AZ95" s="13">
        <v>0</v>
      </c>
      <c r="BA95" s="8">
        <v>0</v>
      </c>
      <c r="BB95" s="14">
        <v>0</v>
      </c>
      <c r="BC95" s="14">
        <v>0</v>
      </c>
      <c r="BD95" s="14">
        <v>0</v>
      </c>
      <c r="BE95" s="12">
        <v>0</v>
      </c>
      <c r="BF95" s="8">
        <v>0</v>
      </c>
      <c r="BG95" s="17">
        <v>0</v>
      </c>
      <c r="BH95" s="15">
        <v>0</v>
      </c>
      <c r="BI95" s="16">
        <v>0</v>
      </c>
      <c r="BK95" s="8">
        <v>0</v>
      </c>
      <c r="BL95" s="8">
        <v>0</v>
      </c>
      <c r="BM95" s="9">
        <v>0</v>
      </c>
      <c r="BN95" s="10">
        <v>0</v>
      </c>
      <c r="BO95" s="11">
        <v>0</v>
      </c>
      <c r="BP95" s="12"/>
      <c r="BQ95" s="8">
        <v>0</v>
      </c>
      <c r="BR95" s="8">
        <v>0</v>
      </c>
      <c r="BS95" s="14">
        <v>0</v>
      </c>
      <c r="BT95" s="14">
        <v>-363</v>
      </c>
      <c r="BU95" s="14">
        <v>0</v>
      </c>
      <c r="BV95" s="12">
        <v>0</v>
      </c>
      <c r="BW95" s="8">
        <v>0</v>
      </c>
      <c r="BX95" s="15">
        <v>0</v>
      </c>
      <c r="BY95" s="16">
        <v>0</v>
      </c>
      <c r="CA95" s="8">
        <v>0</v>
      </c>
      <c r="CB95" s="8">
        <v>0</v>
      </c>
      <c r="CC95" s="9">
        <v>0</v>
      </c>
      <c r="CD95" s="10">
        <v>0</v>
      </c>
      <c r="CE95" s="11">
        <v>0</v>
      </c>
      <c r="CF95" s="12"/>
      <c r="CG95" s="8">
        <v>0</v>
      </c>
      <c r="CH95" s="8">
        <v>0</v>
      </c>
      <c r="CI95" s="14">
        <v>0</v>
      </c>
      <c r="CJ95" s="14">
        <v>-638</v>
      </c>
      <c r="CK95" s="14">
        <v>0</v>
      </c>
      <c r="CL95" s="12">
        <v>0</v>
      </c>
      <c r="CM95" s="8">
        <v>0</v>
      </c>
      <c r="CN95" s="15">
        <v>0</v>
      </c>
      <c r="CO95" s="16">
        <v>0</v>
      </c>
      <c r="CQ95" s="8">
        <v>0</v>
      </c>
      <c r="CR95" s="8">
        <v>0</v>
      </c>
      <c r="CS95" s="9">
        <v>0</v>
      </c>
      <c r="CT95" s="10">
        <v>0</v>
      </c>
      <c r="CU95" s="11">
        <v>0</v>
      </c>
      <c r="CV95" s="12"/>
      <c r="CW95" s="8">
        <v>0</v>
      </c>
      <c r="CX95" s="8">
        <v>0</v>
      </c>
      <c r="CY95" s="14">
        <v>0</v>
      </c>
      <c r="CZ95" s="14"/>
      <c r="DA95" s="14"/>
      <c r="DB95" s="12">
        <v>0</v>
      </c>
      <c r="DC95" s="18">
        <v>0</v>
      </c>
      <c r="DD95" s="15">
        <v>0</v>
      </c>
      <c r="DE95" s="16">
        <v>0</v>
      </c>
      <c r="DG95" s="19"/>
    </row>
    <row r="96" spans="1:111" s="1" customFormat="1" ht="15.75" x14ac:dyDescent="0.3">
      <c r="A96" s="1" t="s">
        <v>117</v>
      </c>
      <c r="C96" s="26">
        <v>43191</v>
      </c>
      <c r="D96" s="21" t="s">
        <v>26</v>
      </c>
      <c r="E96" s="22" t="s">
        <v>1</v>
      </c>
      <c r="F96" s="22" t="s">
        <v>2</v>
      </c>
      <c r="G96" s="20" t="s">
        <v>27</v>
      </c>
      <c r="H96" s="23"/>
      <c r="I96" s="23"/>
      <c r="J96" s="22"/>
      <c r="K96" s="23"/>
      <c r="L96" s="24">
        <v>0</v>
      </c>
      <c r="M96" s="27"/>
      <c r="N96" s="8"/>
      <c r="O96" s="8"/>
      <c r="P96" s="9"/>
      <c r="Q96" s="10"/>
      <c r="R96" s="11"/>
      <c r="S96" s="12"/>
      <c r="T96" s="13"/>
      <c r="U96" s="8"/>
      <c r="V96" s="14"/>
      <c r="W96" s="14"/>
      <c r="X96" s="14"/>
      <c r="Y96" s="12"/>
      <c r="Z96" s="8"/>
      <c r="AA96" s="15"/>
      <c r="AB96" s="16"/>
      <c r="AD96" s="8">
        <v>0</v>
      </c>
      <c r="AE96" s="8">
        <v>0</v>
      </c>
      <c r="AF96" s="9">
        <v>0</v>
      </c>
      <c r="AG96" s="10">
        <v>0</v>
      </c>
      <c r="AH96" s="11">
        <v>0</v>
      </c>
      <c r="AI96" s="12"/>
      <c r="AJ96" s="13">
        <v>0</v>
      </c>
      <c r="AK96" s="8">
        <v>0</v>
      </c>
      <c r="AL96" s="14">
        <v>0</v>
      </c>
      <c r="AM96" s="14">
        <v>0</v>
      </c>
      <c r="AN96" s="14">
        <v>0</v>
      </c>
      <c r="AO96" s="12">
        <v>0</v>
      </c>
      <c r="AP96" s="8">
        <v>0</v>
      </c>
      <c r="AQ96" s="15">
        <v>0</v>
      </c>
      <c r="AR96" s="16">
        <v>0</v>
      </c>
      <c r="AT96" s="8">
        <v>0</v>
      </c>
      <c r="AU96" s="8">
        <v>0</v>
      </c>
      <c r="AV96" s="9">
        <v>0</v>
      </c>
      <c r="AW96" s="10">
        <v>0</v>
      </c>
      <c r="AX96" s="11">
        <v>0</v>
      </c>
      <c r="AY96" s="12"/>
      <c r="AZ96" s="13">
        <v>0</v>
      </c>
      <c r="BA96" s="8">
        <v>0</v>
      </c>
      <c r="BB96" s="14">
        <v>0</v>
      </c>
      <c r="BC96" s="14">
        <v>0</v>
      </c>
      <c r="BD96" s="14">
        <v>0</v>
      </c>
      <c r="BE96" s="12">
        <v>0</v>
      </c>
      <c r="BF96" s="8">
        <v>0</v>
      </c>
      <c r="BG96" s="17">
        <v>0</v>
      </c>
      <c r="BH96" s="15">
        <v>0</v>
      </c>
      <c r="BI96" s="16">
        <v>0</v>
      </c>
      <c r="BK96" s="8">
        <v>0</v>
      </c>
      <c r="BL96" s="8">
        <v>0</v>
      </c>
      <c r="BM96" s="9">
        <v>0</v>
      </c>
      <c r="BN96" s="10">
        <v>0</v>
      </c>
      <c r="BO96" s="11">
        <v>0</v>
      </c>
      <c r="BP96" s="12"/>
      <c r="BQ96" s="8">
        <v>0</v>
      </c>
      <c r="BR96" s="8">
        <v>0</v>
      </c>
      <c r="BS96" s="14">
        <v>0</v>
      </c>
      <c r="BT96" s="14">
        <v>-363</v>
      </c>
      <c r="BU96" s="14">
        <v>0</v>
      </c>
      <c r="BV96" s="12">
        <v>0</v>
      </c>
      <c r="BW96" s="8">
        <v>0</v>
      </c>
      <c r="BX96" s="15">
        <v>0</v>
      </c>
      <c r="BY96" s="16">
        <v>0</v>
      </c>
      <c r="CA96" s="8">
        <v>0</v>
      </c>
      <c r="CB96" s="8">
        <v>0</v>
      </c>
      <c r="CC96" s="9">
        <v>0</v>
      </c>
      <c r="CD96" s="10">
        <v>0</v>
      </c>
      <c r="CE96" s="11">
        <v>0</v>
      </c>
      <c r="CF96" s="12"/>
      <c r="CG96" s="8">
        <v>0</v>
      </c>
      <c r="CH96" s="8">
        <v>0</v>
      </c>
      <c r="CI96" s="14">
        <v>0</v>
      </c>
      <c r="CJ96" s="14">
        <v>-638</v>
      </c>
      <c r="CK96" s="14">
        <v>0</v>
      </c>
      <c r="CL96" s="12">
        <v>0</v>
      </c>
      <c r="CM96" s="8">
        <v>0</v>
      </c>
      <c r="CN96" s="15">
        <v>0</v>
      </c>
      <c r="CO96" s="16">
        <v>0</v>
      </c>
      <c r="CQ96" s="8">
        <v>0</v>
      </c>
      <c r="CR96" s="8">
        <v>0</v>
      </c>
      <c r="CS96" s="9">
        <v>0</v>
      </c>
      <c r="CT96" s="10">
        <v>0</v>
      </c>
      <c r="CU96" s="11">
        <v>0</v>
      </c>
      <c r="CV96" s="12"/>
      <c r="CW96" s="8">
        <v>0</v>
      </c>
      <c r="CX96" s="8">
        <v>0</v>
      </c>
      <c r="CY96" s="14">
        <v>0</v>
      </c>
      <c r="CZ96" s="14"/>
      <c r="DA96" s="14"/>
      <c r="DB96" s="12">
        <v>0</v>
      </c>
      <c r="DC96" s="18">
        <v>0</v>
      </c>
      <c r="DD96" s="15">
        <v>0</v>
      </c>
      <c r="DE96" s="16">
        <v>0</v>
      </c>
      <c r="DG96" s="19"/>
    </row>
    <row r="97" spans="1:111" s="1" customFormat="1" ht="15.75" x14ac:dyDescent="0.3">
      <c r="A97" s="1" t="s">
        <v>117</v>
      </c>
      <c r="C97" s="26">
        <v>43215</v>
      </c>
      <c r="D97" s="3">
        <v>3</v>
      </c>
      <c r="E97" s="4" t="s">
        <v>1</v>
      </c>
      <c r="F97" s="4" t="s">
        <v>2</v>
      </c>
      <c r="G97" s="4" t="s">
        <v>121</v>
      </c>
      <c r="H97" s="5" t="s">
        <v>4</v>
      </c>
      <c r="I97" s="5">
        <v>418.4</v>
      </c>
      <c r="J97" s="4"/>
      <c r="K97" s="5">
        <v>30</v>
      </c>
      <c r="L97" s="28">
        <v>8457917.1574118044</v>
      </c>
      <c r="M97" s="29"/>
      <c r="N97" s="8"/>
      <c r="O97" s="8"/>
      <c r="P97" s="9"/>
      <c r="Q97" s="10"/>
      <c r="R97" s="11"/>
      <c r="S97" s="12"/>
      <c r="T97" s="13"/>
      <c r="U97" s="8"/>
      <c r="V97" s="14"/>
      <c r="W97" s="14"/>
      <c r="X97" s="14"/>
      <c r="Y97" s="12"/>
      <c r="Z97" s="8"/>
      <c r="AA97" s="15"/>
      <c r="AB97" s="16"/>
      <c r="AD97" s="8">
        <v>0</v>
      </c>
      <c r="AE97" s="8">
        <v>8457917.1574118044</v>
      </c>
      <c r="AF97" s="9">
        <v>0</v>
      </c>
      <c r="AG97" s="10">
        <v>8457917.1574118044</v>
      </c>
      <c r="AH97" s="11">
        <v>0</v>
      </c>
      <c r="AI97" s="12"/>
      <c r="AJ97" s="13">
        <v>422895.85787059023</v>
      </c>
      <c r="AK97" s="8">
        <v>8035021.2995412135</v>
      </c>
      <c r="AL97" s="14">
        <v>30</v>
      </c>
      <c r="AM97" s="14">
        <v>10951</v>
      </c>
      <c r="AN97" s="14">
        <v>159</v>
      </c>
      <c r="AO97" s="12">
        <v>8035021.2995412135</v>
      </c>
      <c r="AP97" s="8">
        <v>116662.25793325294</v>
      </c>
      <c r="AQ97" s="15">
        <v>116662.25793325294</v>
      </c>
      <c r="AR97" s="16">
        <v>8341254.8994785519</v>
      </c>
      <c r="AT97" s="8">
        <v>8457917.1574118044</v>
      </c>
      <c r="AU97" s="8">
        <v>0</v>
      </c>
      <c r="AV97" s="9">
        <v>0</v>
      </c>
      <c r="AW97" s="10">
        <v>8457917.1574118044</v>
      </c>
      <c r="AX97" s="11">
        <v>116662.25793325294</v>
      </c>
      <c r="AY97" s="12"/>
      <c r="AZ97" s="13">
        <v>422895.85787059023</v>
      </c>
      <c r="BA97" s="8">
        <v>8035021.2995412135</v>
      </c>
      <c r="BB97" s="14">
        <v>30</v>
      </c>
      <c r="BC97" s="14">
        <v>10793</v>
      </c>
      <c r="BD97" s="14">
        <v>182</v>
      </c>
      <c r="BE97" s="12">
        <v>7918359.0416079611</v>
      </c>
      <c r="BF97" s="8">
        <v>133525.55782198175</v>
      </c>
      <c r="BG97" s="17">
        <v>2276242.4171049315</v>
      </c>
      <c r="BH97" s="15">
        <v>2526430.2328601661</v>
      </c>
      <c r="BI97" s="16">
        <v>5931486.9245516378</v>
      </c>
      <c r="BK97" s="8">
        <v>8457917.1574118044</v>
      </c>
      <c r="BL97" s="8">
        <v>0</v>
      </c>
      <c r="BM97" s="9">
        <v>0</v>
      </c>
      <c r="BN97" s="10">
        <v>8457917.1574118044</v>
      </c>
      <c r="BO97" s="11">
        <v>2526430.2328601661</v>
      </c>
      <c r="BP97" s="12"/>
      <c r="BQ97" s="8">
        <v>422895.85787059023</v>
      </c>
      <c r="BR97" s="8">
        <v>8035021.2995412135</v>
      </c>
      <c r="BS97" s="14">
        <v>30</v>
      </c>
      <c r="BT97" s="14">
        <v>10611</v>
      </c>
      <c r="BU97" s="14">
        <v>275</v>
      </c>
      <c r="BV97" s="12">
        <v>5508591.0666810479</v>
      </c>
      <c r="BW97" s="8">
        <v>142763.40998372331</v>
      </c>
      <c r="BX97" s="15">
        <v>2669193.6428438895</v>
      </c>
      <c r="BY97" s="16">
        <v>5788723.5145679154</v>
      </c>
      <c r="CA97" s="8">
        <v>8457917.1574118044</v>
      </c>
      <c r="CB97" s="8">
        <v>0</v>
      </c>
      <c r="CC97" s="9">
        <v>0</v>
      </c>
      <c r="CD97" s="10">
        <v>8457917.1574118044</v>
      </c>
      <c r="CE97" s="11">
        <v>2669193.6428438895</v>
      </c>
      <c r="CF97" s="12"/>
      <c r="CG97" s="8">
        <v>422895.85787059023</v>
      </c>
      <c r="CH97" s="8">
        <v>8035021.2995412135</v>
      </c>
      <c r="CI97" s="14">
        <v>30</v>
      </c>
      <c r="CJ97" s="14">
        <v>10336</v>
      </c>
      <c r="CK97" s="14">
        <v>91</v>
      </c>
      <c r="CL97" s="12">
        <v>5365827.6566973235</v>
      </c>
      <c r="CM97" s="8">
        <v>47121.752487994323</v>
      </c>
      <c r="CN97" s="15">
        <v>2716315.3953318838</v>
      </c>
      <c r="CO97" s="16">
        <v>5741601.7620799206</v>
      </c>
      <c r="CQ97" s="8">
        <v>8457917.1574118044</v>
      </c>
      <c r="CR97" s="8">
        <v>0</v>
      </c>
      <c r="CS97" s="9">
        <v>0</v>
      </c>
      <c r="CT97" s="10">
        <v>8457917.1574118044</v>
      </c>
      <c r="CU97" s="11">
        <v>2716315.3953318838</v>
      </c>
      <c r="CV97" s="12"/>
      <c r="CW97" s="8">
        <v>422895.85787059023</v>
      </c>
      <c r="CX97" s="8">
        <v>8035021.2995412135</v>
      </c>
      <c r="CY97" s="14">
        <v>30</v>
      </c>
      <c r="CZ97" s="14">
        <v>10336</v>
      </c>
      <c r="DA97" s="14">
        <v>365</v>
      </c>
      <c r="DB97" s="12">
        <v>5318705.9042093297</v>
      </c>
      <c r="DC97" s="18">
        <v>189527</v>
      </c>
      <c r="DD97" s="15">
        <v>2905842.3953318838</v>
      </c>
      <c r="DE97" s="16">
        <v>5552074.7620799206</v>
      </c>
      <c r="DG97" s="19">
        <v>200078</v>
      </c>
    </row>
    <row r="98" spans="1:111" s="1" customFormat="1" ht="15.75" x14ac:dyDescent="0.3">
      <c r="A98" s="1" t="s">
        <v>117</v>
      </c>
      <c r="C98" s="26">
        <v>43191</v>
      </c>
      <c r="D98" s="21" t="s">
        <v>32</v>
      </c>
      <c r="E98" s="22" t="s">
        <v>1</v>
      </c>
      <c r="F98" s="22" t="s">
        <v>2</v>
      </c>
      <c r="G98" s="22" t="s">
        <v>33</v>
      </c>
      <c r="H98" s="23"/>
      <c r="I98" s="23"/>
      <c r="J98" s="22"/>
      <c r="K98" s="23"/>
      <c r="L98" s="24">
        <v>0</v>
      </c>
      <c r="M98" s="27"/>
      <c r="N98" s="8"/>
      <c r="O98" s="8"/>
      <c r="P98" s="9"/>
      <c r="Q98" s="10"/>
      <c r="R98" s="11"/>
      <c r="S98" s="12"/>
      <c r="T98" s="13"/>
      <c r="U98" s="8"/>
      <c r="V98" s="14"/>
      <c r="W98" s="14"/>
      <c r="X98" s="14"/>
      <c r="Y98" s="12"/>
      <c r="Z98" s="8"/>
      <c r="AA98" s="15"/>
      <c r="AB98" s="16"/>
      <c r="AD98" s="8">
        <v>0</v>
      </c>
      <c r="AE98" s="8">
        <v>0</v>
      </c>
      <c r="AF98" s="9">
        <v>0</v>
      </c>
      <c r="AG98" s="10">
        <v>0</v>
      </c>
      <c r="AH98" s="11">
        <v>0</v>
      </c>
      <c r="AI98" s="12"/>
      <c r="AJ98" s="13">
        <v>0</v>
      </c>
      <c r="AK98" s="8">
        <v>0</v>
      </c>
      <c r="AL98" s="14">
        <v>0</v>
      </c>
      <c r="AM98" s="14">
        <v>0</v>
      </c>
      <c r="AN98" s="14">
        <v>0</v>
      </c>
      <c r="AO98" s="12">
        <v>0</v>
      </c>
      <c r="AP98" s="8">
        <v>0</v>
      </c>
      <c r="AQ98" s="15">
        <v>0</v>
      </c>
      <c r="AR98" s="16">
        <v>0</v>
      </c>
      <c r="AT98" s="8">
        <v>0</v>
      </c>
      <c r="AU98" s="8">
        <v>0</v>
      </c>
      <c r="AV98" s="9">
        <v>0</v>
      </c>
      <c r="AW98" s="10">
        <v>0</v>
      </c>
      <c r="AX98" s="11">
        <v>0</v>
      </c>
      <c r="AY98" s="12"/>
      <c r="AZ98" s="13">
        <v>0</v>
      </c>
      <c r="BA98" s="8">
        <v>0</v>
      </c>
      <c r="BB98" s="14">
        <v>0</v>
      </c>
      <c r="BC98" s="14">
        <v>0</v>
      </c>
      <c r="BD98" s="14">
        <v>0</v>
      </c>
      <c r="BE98" s="12">
        <v>0</v>
      </c>
      <c r="BF98" s="8">
        <v>0</v>
      </c>
      <c r="BG98" s="17">
        <v>0</v>
      </c>
      <c r="BH98" s="15">
        <v>0</v>
      </c>
      <c r="BI98" s="16">
        <v>0</v>
      </c>
      <c r="BK98" s="8">
        <v>0</v>
      </c>
      <c r="BL98" s="8">
        <v>0</v>
      </c>
      <c r="BM98" s="9">
        <v>0</v>
      </c>
      <c r="BN98" s="10">
        <v>0</v>
      </c>
      <c r="BO98" s="11">
        <v>0</v>
      </c>
      <c r="BP98" s="12"/>
      <c r="BQ98" s="8">
        <v>0</v>
      </c>
      <c r="BR98" s="8">
        <v>0</v>
      </c>
      <c r="BS98" s="14">
        <v>0</v>
      </c>
      <c r="BT98" s="14">
        <v>-363</v>
      </c>
      <c r="BU98" s="14">
        <v>0</v>
      </c>
      <c r="BV98" s="12">
        <v>0</v>
      </c>
      <c r="BW98" s="8">
        <v>0</v>
      </c>
      <c r="BX98" s="15">
        <v>0</v>
      </c>
      <c r="BY98" s="16">
        <v>0</v>
      </c>
      <c r="CA98" s="8">
        <v>0</v>
      </c>
      <c r="CB98" s="8">
        <v>0</v>
      </c>
      <c r="CC98" s="9">
        <v>0</v>
      </c>
      <c r="CD98" s="10">
        <v>0</v>
      </c>
      <c r="CE98" s="11">
        <v>0</v>
      </c>
      <c r="CF98" s="12"/>
      <c r="CG98" s="8">
        <v>0</v>
      </c>
      <c r="CH98" s="8">
        <v>0</v>
      </c>
      <c r="CI98" s="14">
        <v>0</v>
      </c>
      <c r="CJ98" s="14">
        <v>-638</v>
      </c>
      <c r="CK98" s="14">
        <v>0</v>
      </c>
      <c r="CL98" s="12">
        <v>0</v>
      </c>
      <c r="CM98" s="8">
        <v>0</v>
      </c>
      <c r="CN98" s="15">
        <v>0</v>
      </c>
      <c r="CO98" s="16">
        <v>0</v>
      </c>
      <c r="CQ98" s="8">
        <v>0</v>
      </c>
      <c r="CR98" s="8">
        <v>0</v>
      </c>
      <c r="CS98" s="9">
        <v>0</v>
      </c>
      <c r="CT98" s="10">
        <v>0</v>
      </c>
      <c r="CU98" s="11">
        <v>0</v>
      </c>
      <c r="CV98" s="12"/>
      <c r="CW98" s="8">
        <v>0</v>
      </c>
      <c r="CX98" s="8">
        <v>0</v>
      </c>
      <c r="CY98" s="14">
        <v>0</v>
      </c>
      <c r="CZ98" s="14"/>
      <c r="DA98" s="14"/>
      <c r="DB98" s="12">
        <v>0</v>
      </c>
      <c r="DC98" s="18">
        <v>0</v>
      </c>
      <c r="DD98" s="15">
        <v>0</v>
      </c>
      <c r="DE98" s="16">
        <v>0</v>
      </c>
      <c r="DG98" s="19"/>
    </row>
    <row r="99" spans="1:111" s="1" customFormat="1" ht="15.75" x14ac:dyDescent="0.3">
      <c r="A99" s="1" t="s">
        <v>117</v>
      </c>
      <c r="C99" s="26">
        <v>43235</v>
      </c>
      <c r="D99" s="3">
        <v>3</v>
      </c>
      <c r="E99" s="4" t="s">
        <v>1</v>
      </c>
      <c r="F99" s="4" t="s">
        <v>2</v>
      </c>
      <c r="G99" s="4" t="s">
        <v>122</v>
      </c>
      <c r="H99" s="5" t="s">
        <v>4</v>
      </c>
      <c r="I99" s="5">
        <v>346.5</v>
      </c>
      <c r="J99" s="4"/>
      <c r="K99" s="5">
        <v>30</v>
      </c>
      <c r="L99" s="28">
        <v>8967733.3582196776</v>
      </c>
      <c r="M99" s="30"/>
      <c r="N99" s="8"/>
      <c r="O99" s="8"/>
      <c r="P99" s="9"/>
      <c r="Q99" s="10"/>
      <c r="R99" s="11"/>
      <c r="S99" s="12"/>
      <c r="T99" s="13"/>
      <c r="U99" s="8"/>
      <c r="V99" s="14"/>
      <c r="W99" s="14"/>
      <c r="X99" s="14"/>
      <c r="Y99" s="12"/>
      <c r="Z99" s="8"/>
      <c r="AA99" s="15"/>
      <c r="AB99" s="16"/>
      <c r="AD99" s="8">
        <v>0</v>
      </c>
      <c r="AE99" s="8">
        <v>8967733.3582196776</v>
      </c>
      <c r="AF99" s="9">
        <v>0</v>
      </c>
      <c r="AG99" s="10">
        <v>8967733.3582196776</v>
      </c>
      <c r="AH99" s="11">
        <v>0</v>
      </c>
      <c r="AI99" s="12"/>
      <c r="AJ99" s="13">
        <v>448386.66791098384</v>
      </c>
      <c r="AK99" s="8">
        <v>8519346.6903086938</v>
      </c>
      <c r="AL99" s="14">
        <v>30</v>
      </c>
      <c r="AM99" s="14">
        <v>10951</v>
      </c>
      <c r="AN99" s="14">
        <v>139</v>
      </c>
      <c r="AO99" s="12">
        <v>8519346.6903086938</v>
      </c>
      <c r="AP99" s="8">
        <v>108135.25613669149</v>
      </c>
      <c r="AQ99" s="15">
        <v>108135.25613669149</v>
      </c>
      <c r="AR99" s="16">
        <v>8859598.1020829864</v>
      </c>
      <c r="AT99" s="8">
        <v>8967733.3582196776</v>
      </c>
      <c r="AU99" s="8">
        <v>0</v>
      </c>
      <c r="AV99" s="9">
        <v>0</v>
      </c>
      <c r="AW99" s="10">
        <v>8967733.3582196776</v>
      </c>
      <c r="AX99" s="11">
        <v>108135.25613669149</v>
      </c>
      <c r="AY99" s="12"/>
      <c r="AZ99" s="13">
        <v>448386.66791098384</v>
      </c>
      <c r="BA99" s="8">
        <v>8519346.6903086938</v>
      </c>
      <c r="BB99" s="14">
        <v>30</v>
      </c>
      <c r="BC99" s="14">
        <v>10813</v>
      </c>
      <c r="BD99" s="14">
        <v>182</v>
      </c>
      <c r="BE99" s="12">
        <v>8411211.4341720026</v>
      </c>
      <c r="BF99" s="8">
        <v>141574.07574394753</v>
      </c>
      <c r="BG99" s="17">
        <v>2413447.031386266</v>
      </c>
      <c r="BH99" s="15">
        <v>2663156.3632669048</v>
      </c>
      <c r="BI99" s="16">
        <v>6304576.9949527727</v>
      </c>
      <c r="BK99" s="8">
        <v>8967733.3582196776</v>
      </c>
      <c r="BL99" s="8">
        <v>0</v>
      </c>
      <c r="BM99" s="9">
        <v>0</v>
      </c>
      <c r="BN99" s="10">
        <v>8967733.3582196776</v>
      </c>
      <c r="BO99" s="11">
        <v>2663156.3632669048</v>
      </c>
      <c r="BP99" s="12"/>
      <c r="BQ99" s="8">
        <v>448386.66791098384</v>
      </c>
      <c r="BR99" s="8">
        <v>8519346.6903086938</v>
      </c>
      <c r="BS99" s="14">
        <v>30</v>
      </c>
      <c r="BT99" s="14">
        <v>10631</v>
      </c>
      <c r="BU99" s="14">
        <v>275</v>
      </c>
      <c r="BV99" s="12">
        <v>5856190.327041789</v>
      </c>
      <c r="BW99" s="8">
        <v>151486.43965163126</v>
      </c>
      <c r="BX99" s="15">
        <v>2814642.8029185361</v>
      </c>
      <c r="BY99" s="16">
        <v>6153090.555301141</v>
      </c>
      <c r="CA99" s="8">
        <v>8967733.3582196776</v>
      </c>
      <c r="CB99" s="8">
        <v>0</v>
      </c>
      <c r="CC99" s="9">
        <v>0</v>
      </c>
      <c r="CD99" s="10">
        <v>8967733.3582196776</v>
      </c>
      <c r="CE99" s="11">
        <v>2814642.8029185361</v>
      </c>
      <c r="CF99" s="12"/>
      <c r="CG99" s="8">
        <v>448386.66791098384</v>
      </c>
      <c r="CH99" s="8">
        <v>8519346.6903086938</v>
      </c>
      <c r="CI99" s="14">
        <v>30</v>
      </c>
      <c r="CJ99" s="14">
        <v>10356</v>
      </c>
      <c r="CK99" s="14">
        <v>91</v>
      </c>
      <c r="CL99" s="12">
        <v>5704703.8873901572</v>
      </c>
      <c r="CM99" s="8">
        <v>50000.934044038855</v>
      </c>
      <c r="CN99" s="15">
        <v>2864643.736962575</v>
      </c>
      <c r="CO99" s="16">
        <v>6103089.6212571021</v>
      </c>
      <c r="CQ99" s="8">
        <v>8967733.3582196776</v>
      </c>
      <c r="CR99" s="8">
        <v>0</v>
      </c>
      <c r="CS99" s="9">
        <v>0</v>
      </c>
      <c r="CT99" s="10">
        <v>8967733.3582196776</v>
      </c>
      <c r="CU99" s="11">
        <v>2864643.736962575</v>
      </c>
      <c r="CV99" s="12"/>
      <c r="CW99" s="8">
        <v>448386.66791098384</v>
      </c>
      <c r="CX99" s="8">
        <v>8519346.6903086938</v>
      </c>
      <c r="CY99" s="14">
        <v>30</v>
      </c>
      <c r="CZ99" s="14">
        <v>10356</v>
      </c>
      <c r="DA99" s="14">
        <v>365</v>
      </c>
      <c r="DB99" s="12">
        <v>5654702.9533461183</v>
      </c>
      <c r="DC99" s="18">
        <v>201108</v>
      </c>
      <c r="DD99" s="15">
        <v>3065751.736962575</v>
      </c>
      <c r="DE99" s="16">
        <v>5901981.6212571021</v>
      </c>
      <c r="DG99" s="19">
        <v>200079</v>
      </c>
    </row>
    <row r="100" spans="1:111" s="1" customFormat="1" ht="15.75" x14ac:dyDescent="0.3">
      <c r="A100" s="1" t="s">
        <v>117</v>
      </c>
      <c r="C100" s="26">
        <v>43230</v>
      </c>
      <c r="D100" s="3">
        <v>16</v>
      </c>
      <c r="E100" s="4" t="s">
        <v>1</v>
      </c>
      <c r="F100" s="4" t="s">
        <v>2</v>
      </c>
      <c r="G100" s="4" t="s">
        <v>123</v>
      </c>
      <c r="H100" s="5" t="s">
        <v>4</v>
      </c>
      <c r="I100" s="5">
        <v>68.625600000000006</v>
      </c>
      <c r="J100" s="4"/>
      <c r="K100" s="5">
        <v>30</v>
      </c>
      <c r="L100" s="28">
        <v>2652659.5931641422</v>
      </c>
      <c r="M100" s="30"/>
      <c r="N100" s="8"/>
      <c r="O100" s="8"/>
      <c r="P100" s="9"/>
      <c r="Q100" s="10"/>
      <c r="R100" s="11"/>
      <c r="S100" s="12"/>
      <c r="T100" s="13"/>
      <c r="U100" s="8"/>
      <c r="V100" s="14"/>
      <c r="W100" s="14"/>
      <c r="X100" s="14"/>
      <c r="Y100" s="12"/>
      <c r="Z100" s="8"/>
      <c r="AA100" s="15"/>
      <c r="AB100" s="16"/>
      <c r="AD100" s="8">
        <v>0</v>
      </c>
      <c r="AE100" s="8">
        <v>2652659.5931641422</v>
      </c>
      <c r="AF100" s="9">
        <v>0</v>
      </c>
      <c r="AG100" s="10">
        <v>2652659.5931641422</v>
      </c>
      <c r="AH100" s="11">
        <v>0</v>
      </c>
      <c r="AI100" s="12"/>
      <c r="AJ100" s="13">
        <v>132632.9796582071</v>
      </c>
      <c r="AK100" s="8">
        <v>2520026.6135059348</v>
      </c>
      <c r="AL100" s="14">
        <v>30</v>
      </c>
      <c r="AM100" s="14">
        <v>10951</v>
      </c>
      <c r="AN100" s="14">
        <v>144</v>
      </c>
      <c r="AO100" s="12">
        <v>2520026.6135059348</v>
      </c>
      <c r="AP100" s="8">
        <v>33137.049798635249</v>
      </c>
      <c r="AQ100" s="15">
        <v>33137.049798635249</v>
      </c>
      <c r="AR100" s="16">
        <v>2619522.5433655069</v>
      </c>
      <c r="AT100" s="8">
        <v>2652659.5931641422</v>
      </c>
      <c r="AU100" s="8">
        <v>0</v>
      </c>
      <c r="AV100" s="9">
        <v>0</v>
      </c>
      <c r="AW100" s="10">
        <v>2652659.5931641422</v>
      </c>
      <c r="AX100" s="11">
        <v>33137.049798635249</v>
      </c>
      <c r="AY100" s="12"/>
      <c r="AZ100" s="13">
        <v>132632.9796582071</v>
      </c>
      <c r="BA100" s="8">
        <v>2520026.6135059348</v>
      </c>
      <c r="BB100" s="14">
        <v>30</v>
      </c>
      <c r="BC100" s="14">
        <v>10808</v>
      </c>
      <c r="BD100" s="14">
        <v>182</v>
      </c>
      <c r="BE100" s="12">
        <v>2486889.5637072995</v>
      </c>
      <c r="BF100" s="8">
        <v>41877.674000252453</v>
      </c>
      <c r="BG100" s="17">
        <v>713898.72609585139</v>
      </c>
      <c r="BH100" s="15">
        <v>788913.44989473908</v>
      </c>
      <c r="BI100" s="16">
        <v>1863746.1432694031</v>
      </c>
      <c r="BK100" s="8">
        <v>2652659.5931641422</v>
      </c>
      <c r="BL100" s="8">
        <v>0</v>
      </c>
      <c r="BM100" s="9">
        <v>0</v>
      </c>
      <c r="BN100" s="10">
        <v>2652659.5931641422</v>
      </c>
      <c r="BO100" s="11">
        <v>788913.44989473908</v>
      </c>
      <c r="BP100" s="12"/>
      <c r="BQ100" s="8">
        <v>132632.9796582071</v>
      </c>
      <c r="BR100" s="8">
        <v>2520026.6135059348</v>
      </c>
      <c r="BS100" s="14">
        <v>30</v>
      </c>
      <c r="BT100" s="14">
        <v>10626</v>
      </c>
      <c r="BU100" s="14">
        <v>275</v>
      </c>
      <c r="BV100" s="12">
        <v>1731113.1636111957</v>
      </c>
      <c r="BW100" s="8">
        <v>44801.065310848753</v>
      </c>
      <c r="BX100" s="15">
        <v>833714.51520558784</v>
      </c>
      <c r="BY100" s="16">
        <v>1818945.0779585545</v>
      </c>
      <c r="CA100" s="8">
        <v>2652659.5931641422</v>
      </c>
      <c r="CB100" s="8">
        <v>0</v>
      </c>
      <c r="CC100" s="9">
        <v>0</v>
      </c>
      <c r="CD100" s="10">
        <v>2652659.5931641422</v>
      </c>
      <c r="CE100" s="11">
        <v>833714.51520558784</v>
      </c>
      <c r="CF100" s="12"/>
      <c r="CG100" s="8">
        <v>132632.9796582071</v>
      </c>
      <c r="CH100" s="8">
        <v>2520026.6135059348</v>
      </c>
      <c r="CI100" s="14">
        <v>30</v>
      </c>
      <c r="CJ100" s="14">
        <v>10351</v>
      </c>
      <c r="CK100" s="14">
        <v>91</v>
      </c>
      <c r="CL100" s="12">
        <v>1686312.0983003471</v>
      </c>
      <c r="CM100" s="8">
        <v>14787.431309866539</v>
      </c>
      <c r="CN100" s="15">
        <v>848501.94651545433</v>
      </c>
      <c r="CO100" s="16">
        <v>1804157.6466486878</v>
      </c>
      <c r="CQ100" s="8">
        <v>2652659.5931641422</v>
      </c>
      <c r="CR100" s="8">
        <v>0</v>
      </c>
      <c r="CS100" s="9">
        <v>0</v>
      </c>
      <c r="CT100" s="10">
        <v>2652659.5931641422</v>
      </c>
      <c r="CU100" s="11">
        <v>848501.94651545433</v>
      </c>
      <c r="CV100" s="12"/>
      <c r="CW100" s="8">
        <v>132632.9796582071</v>
      </c>
      <c r="CX100" s="8">
        <v>2520026.6135059348</v>
      </c>
      <c r="CY100" s="14">
        <v>30</v>
      </c>
      <c r="CZ100" s="14">
        <v>10351</v>
      </c>
      <c r="DA100" s="14">
        <v>365</v>
      </c>
      <c r="DB100" s="12">
        <v>1671524.6669904804</v>
      </c>
      <c r="DC100" s="18">
        <v>59476</v>
      </c>
      <c r="DD100" s="15">
        <v>907977.94651545433</v>
      </c>
      <c r="DE100" s="16">
        <v>1744681.6466486878</v>
      </c>
      <c r="DG100" s="19">
        <v>200080</v>
      </c>
    </row>
    <row r="101" spans="1:111" s="1" customFormat="1" ht="15.75" x14ac:dyDescent="0.3">
      <c r="A101" s="1" t="s">
        <v>117</v>
      </c>
      <c r="C101" s="26">
        <v>43191</v>
      </c>
      <c r="D101" s="21" t="s">
        <v>124</v>
      </c>
      <c r="E101" s="22" t="s">
        <v>1</v>
      </c>
      <c r="F101" s="22" t="s">
        <v>2</v>
      </c>
      <c r="G101" s="22" t="s">
        <v>125</v>
      </c>
      <c r="H101" s="23"/>
      <c r="I101" s="23"/>
      <c r="J101" s="22"/>
      <c r="K101" s="23"/>
      <c r="L101" s="24">
        <v>0</v>
      </c>
      <c r="M101" s="27"/>
      <c r="N101" s="8"/>
      <c r="O101" s="8"/>
      <c r="P101" s="9"/>
      <c r="Q101" s="10"/>
      <c r="R101" s="11"/>
      <c r="S101" s="12"/>
      <c r="T101" s="13"/>
      <c r="U101" s="8"/>
      <c r="V101" s="14"/>
      <c r="W101" s="14"/>
      <c r="X101" s="14"/>
      <c r="Y101" s="12"/>
      <c r="Z101" s="8"/>
      <c r="AA101" s="15"/>
      <c r="AB101" s="16"/>
      <c r="AD101" s="8">
        <v>0</v>
      </c>
      <c r="AE101" s="8">
        <v>0</v>
      </c>
      <c r="AF101" s="9">
        <v>0</v>
      </c>
      <c r="AG101" s="10">
        <v>0</v>
      </c>
      <c r="AH101" s="11">
        <v>0</v>
      </c>
      <c r="AI101" s="12"/>
      <c r="AJ101" s="13">
        <v>0</v>
      </c>
      <c r="AK101" s="8">
        <v>0</v>
      </c>
      <c r="AL101" s="14">
        <v>0</v>
      </c>
      <c r="AM101" s="14">
        <v>0</v>
      </c>
      <c r="AN101" s="14">
        <v>0</v>
      </c>
      <c r="AO101" s="12">
        <v>0</v>
      </c>
      <c r="AP101" s="8">
        <v>0</v>
      </c>
      <c r="AQ101" s="15">
        <v>0</v>
      </c>
      <c r="AR101" s="16">
        <v>0</v>
      </c>
      <c r="AT101" s="8">
        <v>0</v>
      </c>
      <c r="AU101" s="8">
        <v>0</v>
      </c>
      <c r="AV101" s="9">
        <v>0</v>
      </c>
      <c r="AW101" s="10">
        <v>0</v>
      </c>
      <c r="AX101" s="11">
        <v>0</v>
      </c>
      <c r="AY101" s="12"/>
      <c r="AZ101" s="13">
        <v>0</v>
      </c>
      <c r="BA101" s="8">
        <v>0</v>
      </c>
      <c r="BB101" s="14">
        <v>0</v>
      </c>
      <c r="BC101" s="14">
        <v>0</v>
      </c>
      <c r="BD101" s="14">
        <v>0</v>
      </c>
      <c r="BE101" s="12">
        <v>0</v>
      </c>
      <c r="BF101" s="8">
        <v>0</v>
      </c>
      <c r="BG101" s="17">
        <v>0</v>
      </c>
      <c r="BH101" s="15">
        <v>0</v>
      </c>
      <c r="BI101" s="16">
        <v>0</v>
      </c>
      <c r="BK101" s="8">
        <v>0</v>
      </c>
      <c r="BL101" s="8">
        <v>0</v>
      </c>
      <c r="BM101" s="9">
        <v>0</v>
      </c>
      <c r="BN101" s="10">
        <v>0</v>
      </c>
      <c r="BO101" s="11">
        <v>0</v>
      </c>
      <c r="BP101" s="12"/>
      <c r="BQ101" s="8">
        <v>0</v>
      </c>
      <c r="BR101" s="8">
        <v>0</v>
      </c>
      <c r="BS101" s="14">
        <v>0</v>
      </c>
      <c r="BT101" s="14">
        <v>-363</v>
      </c>
      <c r="BU101" s="14">
        <v>0</v>
      </c>
      <c r="BV101" s="12">
        <v>0</v>
      </c>
      <c r="BW101" s="8">
        <v>0</v>
      </c>
      <c r="BX101" s="15">
        <v>0</v>
      </c>
      <c r="BY101" s="16">
        <v>0</v>
      </c>
      <c r="CA101" s="8">
        <v>0</v>
      </c>
      <c r="CB101" s="8">
        <v>0</v>
      </c>
      <c r="CC101" s="9">
        <v>0</v>
      </c>
      <c r="CD101" s="10">
        <v>0</v>
      </c>
      <c r="CE101" s="11">
        <v>0</v>
      </c>
      <c r="CF101" s="12"/>
      <c r="CG101" s="8">
        <v>0</v>
      </c>
      <c r="CH101" s="8">
        <v>0</v>
      </c>
      <c r="CI101" s="14">
        <v>0</v>
      </c>
      <c r="CJ101" s="14">
        <v>-638</v>
      </c>
      <c r="CK101" s="14">
        <v>0</v>
      </c>
      <c r="CL101" s="12">
        <v>0</v>
      </c>
      <c r="CM101" s="8">
        <v>0</v>
      </c>
      <c r="CN101" s="15">
        <v>0</v>
      </c>
      <c r="CO101" s="16">
        <v>0</v>
      </c>
      <c r="CQ101" s="8">
        <v>0</v>
      </c>
      <c r="CR101" s="8">
        <v>0</v>
      </c>
      <c r="CS101" s="9">
        <v>0</v>
      </c>
      <c r="CT101" s="10">
        <v>0</v>
      </c>
      <c r="CU101" s="11">
        <v>0</v>
      </c>
      <c r="CV101" s="12"/>
      <c r="CW101" s="8">
        <v>0</v>
      </c>
      <c r="CX101" s="8">
        <v>0</v>
      </c>
      <c r="CY101" s="14">
        <v>0</v>
      </c>
      <c r="CZ101" s="14"/>
      <c r="DA101" s="14"/>
      <c r="DB101" s="12">
        <v>0</v>
      </c>
      <c r="DC101" s="18">
        <v>0</v>
      </c>
      <c r="DD101" s="15">
        <v>0</v>
      </c>
      <c r="DE101" s="16">
        <v>0</v>
      </c>
      <c r="DG101" s="19"/>
    </row>
    <row r="102" spans="1:111" s="1" customFormat="1" ht="15.75" x14ac:dyDescent="0.3">
      <c r="A102" s="1" t="s">
        <v>117</v>
      </c>
      <c r="C102" s="26">
        <v>43210</v>
      </c>
      <c r="D102" s="3">
        <v>1</v>
      </c>
      <c r="E102" s="4" t="s">
        <v>1</v>
      </c>
      <c r="F102" s="4" t="s">
        <v>2</v>
      </c>
      <c r="G102" s="4" t="s">
        <v>126</v>
      </c>
      <c r="H102" s="5" t="s">
        <v>4</v>
      </c>
      <c r="I102" s="5">
        <v>643.67999999999995</v>
      </c>
      <c r="J102" s="4" t="s">
        <v>6</v>
      </c>
      <c r="K102" s="5">
        <v>30</v>
      </c>
      <c r="L102" s="28">
        <v>35419488.473509975</v>
      </c>
      <c r="M102" s="30"/>
      <c r="N102" s="8"/>
      <c r="O102" s="8"/>
      <c r="P102" s="9"/>
      <c r="Q102" s="10"/>
      <c r="R102" s="11"/>
      <c r="S102" s="12"/>
      <c r="T102" s="13"/>
      <c r="U102" s="8"/>
      <c r="V102" s="14"/>
      <c r="W102" s="14"/>
      <c r="X102" s="14"/>
      <c r="Y102" s="12"/>
      <c r="Z102" s="8"/>
      <c r="AA102" s="15"/>
      <c r="AB102" s="16"/>
      <c r="AD102" s="8">
        <v>0</v>
      </c>
      <c r="AE102" s="8">
        <v>35419488.473509975</v>
      </c>
      <c r="AF102" s="9">
        <v>0</v>
      </c>
      <c r="AG102" s="10">
        <v>35419488.473509975</v>
      </c>
      <c r="AH102" s="11">
        <v>0</v>
      </c>
      <c r="AI102" s="12"/>
      <c r="AJ102" s="13">
        <v>1770974.4236754987</v>
      </c>
      <c r="AK102" s="8">
        <v>33648514.049834475</v>
      </c>
      <c r="AL102" s="14">
        <v>30</v>
      </c>
      <c r="AM102" s="14">
        <v>10951</v>
      </c>
      <c r="AN102" s="14">
        <v>164</v>
      </c>
      <c r="AO102" s="12">
        <v>33648514.049834475</v>
      </c>
      <c r="AP102" s="8">
        <v>503913.46033904242</v>
      </c>
      <c r="AQ102" s="15">
        <v>503913.46033904242</v>
      </c>
      <c r="AR102" s="16">
        <v>34915575.013170935</v>
      </c>
      <c r="AT102" s="8">
        <v>35419488.473509975</v>
      </c>
      <c r="AU102" s="8">
        <v>0</v>
      </c>
      <c r="AV102" s="9">
        <v>0</v>
      </c>
      <c r="AW102" s="10">
        <v>35419488.473509975</v>
      </c>
      <c r="AX102" s="11">
        <v>503913.46033904242</v>
      </c>
      <c r="AY102" s="12"/>
      <c r="AZ102" s="13">
        <v>1770974.4236754987</v>
      </c>
      <c r="BA102" s="8">
        <v>33648514.049834475</v>
      </c>
      <c r="BB102" s="14">
        <v>30</v>
      </c>
      <c r="BC102" s="14">
        <v>10788</v>
      </c>
      <c r="BD102" s="14">
        <v>182</v>
      </c>
      <c r="BE102" s="12">
        <v>33144600.589495432</v>
      </c>
      <c r="BF102" s="8">
        <v>559169.19793179166</v>
      </c>
      <c r="BG102" s="17">
        <v>9532292.7093121409</v>
      </c>
      <c r="BH102" s="15">
        <v>10595375.367582975</v>
      </c>
      <c r="BI102" s="16">
        <v>24824113.105926998</v>
      </c>
      <c r="BK102" s="8">
        <v>35419488.473509975</v>
      </c>
      <c r="BL102" s="8">
        <v>0</v>
      </c>
      <c r="BM102" s="9">
        <v>0</v>
      </c>
      <c r="BN102" s="10">
        <v>35419488.473509975</v>
      </c>
      <c r="BO102" s="11">
        <v>10595375.367582975</v>
      </c>
      <c r="BP102" s="12"/>
      <c r="BQ102" s="8">
        <v>1770974.4236754987</v>
      </c>
      <c r="BR102" s="8">
        <v>33648514.049834475</v>
      </c>
      <c r="BS102" s="14">
        <v>30</v>
      </c>
      <c r="BT102" s="14">
        <v>10606</v>
      </c>
      <c r="BU102" s="14">
        <v>275</v>
      </c>
      <c r="BV102" s="12">
        <v>23053138.682251498</v>
      </c>
      <c r="BW102" s="8">
        <v>597738.36862334167</v>
      </c>
      <c r="BX102" s="15">
        <v>11193113.736206317</v>
      </c>
      <c r="BY102" s="16">
        <v>24226374.737303659</v>
      </c>
      <c r="CA102" s="8">
        <v>35419488.473509975</v>
      </c>
      <c r="CB102" s="8">
        <v>0</v>
      </c>
      <c r="CC102" s="9">
        <v>0</v>
      </c>
      <c r="CD102" s="10">
        <v>35419488.473509975</v>
      </c>
      <c r="CE102" s="11">
        <v>11193113.736206317</v>
      </c>
      <c r="CF102" s="12"/>
      <c r="CG102" s="8">
        <v>1770974.4236754987</v>
      </c>
      <c r="CH102" s="8">
        <v>33648514.049834475</v>
      </c>
      <c r="CI102" s="14">
        <v>30</v>
      </c>
      <c r="CJ102" s="14">
        <v>10331</v>
      </c>
      <c r="CK102" s="14">
        <v>91</v>
      </c>
      <c r="CL102" s="12">
        <v>22455400.313628159</v>
      </c>
      <c r="CM102" s="8">
        <v>197295</v>
      </c>
      <c r="CN102" s="15">
        <v>11390408.736206317</v>
      </c>
      <c r="CO102" s="16">
        <v>24029079.737303659</v>
      </c>
      <c r="CQ102" s="8">
        <v>35419488.473509975</v>
      </c>
      <c r="CR102" s="8">
        <v>0</v>
      </c>
      <c r="CS102" s="9">
        <v>0</v>
      </c>
      <c r="CT102" s="10">
        <v>35419488.473509975</v>
      </c>
      <c r="CU102" s="11">
        <v>11390408.736206317</v>
      </c>
      <c r="CV102" s="12"/>
      <c r="CW102" s="8">
        <v>1770974.4236754987</v>
      </c>
      <c r="CX102" s="8">
        <v>33648514.049834475</v>
      </c>
      <c r="CY102" s="14">
        <v>30</v>
      </c>
      <c r="CZ102" s="14">
        <v>10331</v>
      </c>
      <c r="DA102" s="14">
        <v>365</v>
      </c>
      <c r="DB102" s="12">
        <v>22258105.313628159</v>
      </c>
      <c r="DC102" s="18">
        <v>793535</v>
      </c>
      <c r="DD102" s="15">
        <v>12183943.736206317</v>
      </c>
      <c r="DE102" s="16">
        <v>23235544.737303659</v>
      </c>
      <c r="DG102" s="19">
        <v>200081</v>
      </c>
    </row>
    <row r="103" spans="1:111" s="1" customFormat="1" ht="15.75" x14ac:dyDescent="0.3">
      <c r="A103" s="1" t="s">
        <v>117</v>
      </c>
      <c r="C103" s="26">
        <v>43205</v>
      </c>
      <c r="D103" s="3">
        <v>2</v>
      </c>
      <c r="E103" s="4" t="s">
        <v>1</v>
      </c>
      <c r="F103" s="4" t="s">
        <v>2</v>
      </c>
      <c r="G103" s="4" t="s">
        <v>127</v>
      </c>
      <c r="H103" s="5" t="s">
        <v>4</v>
      </c>
      <c r="I103" s="5">
        <v>342.5</v>
      </c>
      <c r="J103" s="4"/>
      <c r="K103" s="5">
        <v>30</v>
      </c>
      <c r="L103" s="28">
        <v>18846592.72026033</v>
      </c>
      <c r="M103" s="30"/>
      <c r="N103" s="8"/>
      <c r="O103" s="8"/>
      <c r="P103" s="9"/>
      <c r="Q103" s="10"/>
      <c r="R103" s="11"/>
      <c r="S103" s="12"/>
      <c r="T103" s="13"/>
      <c r="U103" s="8"/>
      <c r="V103" s="14"/>
      <c r="W103" s="14"/>
      <c r="X103" s="14"/>
      <c r="Y103" s="12"/>
      <c r="Z103" s="8"/>
      <c r="AA103" s="15"/>
      <c r="AB103" s="16"/>
      <c r="AD103" s="8">
        <v>0</v>
      </c>
      <c r="AE103" s="8">
        <v>18846592.72026033</v>
      </c>
      <c r="AF103" s="9">
        <v>0</v>
      </c>
      <c r="AG103" s="10">
        <v>18846592.72026033</v>
      </c>
      <c r="AH103" s="11">
        <v>0</v>
      </c>
      <c r="AI103" s="12"/>
      <c r="AJ103" s="13">
        <v>942329.63601301645</v>
      </c>
      <c r="AK103" s="8">
        <v>17904263.084247313</v>
      </c>
      <c r="AL103" s="14">
        <v>30</v>
      </c>
      <c r="AM103" s="14">
        <v>10951</v>
      </c>
      <c r="AN103" s="14">
        <v>169</v>
      </c>
      <c r="AO103" s="12">
        <v>17904263.084247313</v>
      </c>
      <c r="AP103" s="8">
        <v>276305.40235940058</v>
      </c>
      <c r="AQ103" s="15">
        <v>276305.40235940058</v>
      </c>
      <c r="AR103" s="16">
        <v>18570287.31790093</v>
      </c>
      <c r="AT103" s="8">
        <v>18846592.72026033</v>
      </c>
      <c r="AU103" s="8">
        <v>0</v>
      </c>
      <c r="AV103" s="9">
        <v>0</v>
      </c>
      <c r="AW103" s="10">
        <v>18846592.72026033</v>
      </c>
      <c r="AX103" s="11">
        <v>276305.40235940058</v>
      </c>
      <c r="AY103" s="12"/>
      <c r="AZ103" s="13">
        <v>942329.63601301645</v>
      </c>
      <c r="BA103" s="8">
        <v>17904263.084247313</v>
      </c>
      <c r="BB103" s="14">
        <v>30</v>
      </c>
      <c r="BC103" s="14">
        <v>10783</v>
      </c>
      <c r="BD103" s="14">
        <v>182</v>
      </c>
      <c r="BE103" s="12">
        <v>17627957.681887913</v>
      </c>
      <c r="BF103" s="8">
        <v>297532.06882162666</v>
      </c>
      <c r="BG103" s="17">
        <v>5072101.4369553337</v>
      </c>
      <c r="BH103" s="15">
        <v>5645938.9081363613</v>
      </c>
      <c r="BI103" s="16">
        <v>13200653.812123969</v>
      </c>
      <c r="BK103" s="8">
        <v>18846592.72026033</v>
      </c>
      <c r="BL103" s="8">
        <v>0</v>
      </c>
      <c r="BM103" s="9">
        <v>0</v>
      </c>
      <c r="BN103" s="10">
        <v>18846592.72026033</v>
      </c>
      <c r="BO103" s="11">
        <v>5645938.9081363613</v>
      </c>
      <c r="BP103" s="12"/>
      <c r="BQ103" s="8">
        <v>942329.63601301645</v>
      </c>
      <c r="BR103" s="8">
        <v>17904263.084247313</v>
      </c>
      <c r="BS103" s="14">
        <v>30</v>
      </c>
      <c r="BT103" s="14">
        <v>10601</v>
      </c>
      <c r="BU103" s="14">
        <v>275</v>
      </c>
      <c r="BV103" s="12">
        <v>12258324.176110953</v>
      </c>
      <c r="BW103" s="8">
        <v>317992.56187439978</v>
      </c>
      <c r="BX103" s="15">
        <v>5963931.4700107612</v>
      </c>
      <c r="BY103" s="16">
        <v>12882661.250249568</v>
      </c>
      <c r="CA103" s="8">
        <v>18846592.72026033</v>
      </c>
      <c r="CB103" s="8">
        <v>0</v>
      </c>
      <c r="CC103" s="9">
        <v>0</v>
      </c>
      <c r="CD103" s="10">
        <v>18846592.72026033</v>
      </c>
      <c r="CE103" s="11">
        <v>5963931.4700107612</v>
      </c>
      <c r="CF103" s="12"/>
      <c r="CG103" s="8">
        <v>942329.63601301645</v>
      </c>
      <c r="CH103" s="8">
        <v>17904263.084247313</v>
      </c>
      <c r="CI103" s="14">
        <v>30</v>
      </c>
      <c r="CJ103" s="14">
        <v>10326</v>
      </c>
      <c r="CK103" s="14">
        <v>91</v>
      </c>
      <c r="CL103" s="12">
        <v>11940331.614236552</v>
      </c>
      <c r="CM103" s="8">
        <v>104959.45427357632</v>
      </c>
      <c r="CN103" s="15">
        <v>6068890.9242843371</v>
      </c>
      <c r="CO103" s="16">
        <v>12777701.795975992</v>
      </c>
      <c r="CQ103" s="8">
        <v>18846592.72026033</v>
      </c>
      <c r="CR103" s="8">
        <v>0</v>
      </c>
      <c r="CS103" s="9">
        <v>0</v>
      </c>
      <c r="CT103" s="10">
        <v>18846592.72026033</v>
      </c>
      <c r="CU103" s="11">
        <v>6068890.9242843371</v>
      </c>
      <c r="CV103" s="12"/>
      <c r="CW103" s="8">
        <v>942329.63601301645</v>
      </c>
      <c r="CX103" s="8">
        <v>17904263.084247313</v>
      </c>
      <c r="CY103" s="14">
        <v>30</v>
      </c>
      <c r="CZ103" s="14">
        <v>10326</v>
      </c>
      <c r="DA103" s="14">
        <v>365</v>
      </c>
      <c r="DB103" s="12">
        <v>11835372.159962976</v>
      </c>
      <c r="DC103" s="18">
        <v>422155</v>
      </c>
      <c r="DD103" s="15">
        <v>6491045.9242843371</v>
      </c>
      <c r="DE103" s="16">
        <v>12355546.795975992</v>
      </c>
      <c r="DG103" s="19">
        <v>200082</v>
      </c>
    </row>
    <row r="104" spans="1:111" s="1" customFormat="1" ht="15.75" x14ac:dyDescent="0.3">
      <c r="A104" s="1" t="s">
        <v>117</v>
      </c>
      <c r="C104" s="26">
        <v>43191</v>
      </c>
      <c r="D104" s="21" t="s">
        <v>72</v>
      </c>
      <c r="E104" s="22" t="s">
        <v>1</v>
      </c>
      <c r="F104" s="22" t="s">
        <v>2</v>
      </c>
      <c r="G104" s="22" t="s">
        <v>73</v>
      </c>
      <c r="H104" s="23"/>
      <c r="I104" s="23"/>
      <c r="J104" s="22"/>
      <c r="K104" s="23"/>
      <c r="L104" s="24">
        <v>0</v>
      </c>
      <c r="M104" s="27"/>
      <c r="N104" s="8"/>
      <c r="O104" s="8"/>
      <c r="P104" s="9"/>
      <c r="Q104" s="10"/>
      <c r="R104" s="11"/>
      <c r="S104" s="12"/>
      <c r="T104" s="13"/>
      <c r="U104" s="8"/>
      <c r="V104" s="14"/>
      <c r="W104" s="14"/>
      <c r="X104" s="14"/>
      <c r="Y104" s="12"/>
      <c r="Z104" s="8"/>
      <c r="AA104" s="15"/>
      <c r="AB104" s="16"/>
      <c r="AD104" s="8">
        <v>0</v>
      </c>
      <c r="AE104" s="8">
        <v>0</v>
      </c>
      <c r="AF104" s="9">
        <v>0</v>
      </c>
      <c r="AG104" s="10">
        <v>0</v>
      </c>
      <c r="AH104" s="11">
        <v>0</v>
      </c>
      <c r="AI104" s="12"/>
      <c r="AJ104" s="13">
        <v>0</v>
      </c>
      <c r="AK104" s="8">
        <v>0</v>
      </c>
      <c r="AL104" s="14">
        <v>0</v>
      </c>
      <c r="AM104" s="14">
        <v>0</v>
      </c>
      <c r="AN104" s="14">
        <v>0</v>
      </c>
      <c r="AO104" s="12">
        <v>0</v>
      </c>
      <c r="AP104" s="8">
        <v>0</v>
      </c>
      <c r="AQ104" s="15">
        <v>0</v>
      </c>
      <c r="AR104" s="16">
        <v>0</v>
      </c>
      <c r="AT104" s="8">
        <v>0</v>
      </c>
      <c r="AU104" s="8">
        <v>0</v>
      </c>
      <c r="AV104" s="9">
        <v>0</v>
      </c>
      <c r="AW104" s="10">
        <v>0</v>
      </c>
      <c r="AX104" s="11">
        <v>0</v>
      </c>
      <c r="AY104" s="12"/>
      <c r="AZ104" s="13">
        <v>0</v>
      </c>
      <c r="BA104" s="8">
        <v>0</v>
      </c>
      <c r="BB104" s="14">
        <v>0</v>
      </c>
      <c r="BC104" s="14">
        <v>0</v>
      </c>
      <c r="BD104" s="14">
        <v>0</v>
      </c>
      <c r="BE104" s="12">
        <v>0</v>
      </c>
      <c r="BF104" s="8">
        <v>0</v>
      </c>
      <c r="BG104" s="17">
        <v>0</v>
      </c>
      <c r="BH104" s="15">
        <v>0</v>
      </c>
      <c r="BI104" s="16">
        <v>0</v>
      </c>
      <c r="BK104" s="8">
        <v>0</v>
      </c>
      <c r="BL104" s="8">
        <v>0</v>
      </c>
      <c r="BM104" s="9">
        <v>0</v>
      </c>
      <c r="BN104" s="10">
        <v>0</v>
      </c>
      <c r="BO104" s="11">
        <v>0</v>
      </c>
      <c r="BP104" s="12"/>
      <c r="BQ104" s="8">
        <v>0</v>
      </c>
      <c r="BR104" s="8">
        <v>0</v>
      </c>
      <c r="BS104" s="14">
        <v>0</v>
      </c>
      <c r="BT104" s="14">
        <v>-363</v>
      </c>
      <c r="BU104" s="14">
        <v>0</v>
      </c>
      <c r="BV104" s="12">
        <v>0</v>
      </c>
      <c r="BW104" s="8">
        <v>0</v>
      </c>
      <c r="BX104" s="15">
        <v>0</v>
      </c>
      <c r="BY104" s="16">
        <v>0</v>
      </c>
      <c r="CA104" s="8">
        <v>0</v>
      </c>
      <c r="CB104" s="8">
        <v>0</v>
      </c>
      <c r="CC104" s="9">
        <v>0</v>
      </c>
      <c r="CD104" s="10">
        <v>0</v>
      </c>
      <c r="CE104" s="11">
        <v>0</v>
      </c>
      <c r="CF104" s="12"/>
      <c r="CG104" s="8">
        <v>0</v>
      </c>
      <c r="CH104" s="8">
        <v>0</v>
      </c>
      <c r="CI104" s="14">
        <v>0</v>
      </c>
      <c r="CJ104" s="14">
        <v>-638</v>
      </c>
      <c r="CK104" s="14">
        <v>0</v>
      </c>
      <c r="CL104" s="12">
        <v>0</v>
      </c>
      <c r="CM104" s="8">
        <v>0</v>
      </c>
      <c r="CN104" s="15">
        <v>0</v>
      </c>
      <c r="CO104" s="16">
        <v>0</v>
      </c>
      <c r="CQ104" s="8">
        <v>0</v>
      </c>
      <c r="CR104" s="8">
        <v>0</v>
      </c>
      <c r="CS104" s="9">
        <v>0</v>
      </c>
      <c r="CT104" s="10">
        <v>0</v>
      </c>
      <c r="CU104" s="11">
        <v>0</v>
      </c>
      <c r="CV104" s="12"/>
      <c r="CW104" s="8">
        <v>0</v>
      </c>
      <c r="CX104" s="8">
        <v>0</v>
      </c>
      <c r="CY104" s="14">
        <v>0</v>
      </c>
      <c r="CZ104" s="14"/>
      <c r="DA104" s="14"/>
      <c r="DB104" s="12">
        <v>0</v>
      </c>
      <c r="DC104" s="18">
        <v>0</v>
      </c>
      <c r="DD104" s="15">
        <v>0</v>
      </c>
      <c r="DE104" s="16">
        <v>0</v>
      </c>
      <c r="DG104" s="19"/>
    </row>
    <row r="105" spans="1:111" s="1" customFormat="1" ht="15.75" x14ac:dyDescent="0.3">
      <c r="A105" s="1" t="s">
        <v>117</v>
      </c>
      <c r="C105" s="26">
        <v>43225</v>
      </c>
      <c r="D105" s="3">
        <v>14</v>
      </c>
      <c r="E105" s="4" t="s">
        <v>1</v>
      </c>
      <c r="F105" s="4" t="s">
        <v>2</v>
      </c>
      <c r="G105" s="4" t="s">
        <v>88</v>
      </c>
      <c r="H105" s="5" t="s">
        <v>15</v>
      </c>
      <c r="I105" s="5">
        <v>1</v>
      </c>
      <c r="J105" s="4" t="s">
        <v>89</v>
      </c>
      <c r="K105" s="5">
        <v>60</v>
      </c>
      <c r="L105" s="28">
        <v>27183825.321592368</v>
      </c>
      <c r="M105" s="27"/>
      <c r="N105" s="8"/>
      <c r="O105" s="8"/>
      <c r="P105" s="9"/>
      <c r="Q105" s="10"/>
      <c r="R105" s="11"/>
      <c r="S105" s="12"/>
      <c r="T105" s="13"/>
      <c r="U105" s="8"/>
      <c r="V105" s="14"/>
      <c r="W105" s="14"/>
      <c r="X105" s="14"/>
      <c r="Y105" s="12"/>
      <c r="Z105" s="8"/>
      <c r="AA105" s="15"/>
      <c r="AB105" s="16"/>
      <c r="AD105" s="8">
        <v>0</v>
      </c>
      <c r="AE105" s="8">
        <v>27183825.321592368</v>
      </c>
      <c r="AF105" s="9">
        <v>0</v>
      </c>
      <c r="AG105" s="10">
        <v>27183825.321592368</v>
      </c>
      <c r="AH105" s="11">
        <v>0</v>
      </c>
      <c r="AI105" s="12"/>
      <c r="AJ105" s="13">
        <v>1359191.2660796184</v>
      </c>
      <c r="AK105" s="8">
        <v>25824634.055512749</v>
      </c>
      <c r="AL105" s="14">
        <v>60</v>
      </c>
      <c r="AM105" s="14">
        <v>21901</v>
      </c>
      <c r="AN105" s="14">
        <v>149</v>
      </c>
      <c r="AO105" s="12">
        <v>25824634.055512749</v>
      </c>
      <c r="AP105" s="8">
        <v>175693.8255911328</v>
      </c>
      <c r="AQ105" s="15">
        <v>175693.8255911328</v>
      </c>
      <c r="AR105" s="16">
        <v>27008131.496001236</v>
      </c>
      <c r="AT105" s="8">
        <v>27183825.321592368</v>
      </c>
      <c r="AU105" s="8">
        <v>0</v>
      </c>
      <c r="AV105" s="9">
        <v>0</v>
      </c>
      <c r="AW105" s="10">
        <v>27183825.321592368</v>
      </c>
      <c r="AX105" s="11">
        <v>175693.8255911328</v>
      </c>
      <c r="AY105" s="12"/>
      <c r="AZ105" s="13">
        <v>1359191.2660796184</v>
      </c>
      <c r="BA105" s="8">
        <v>25824634.055512749</v>
      </c>
      <c r="BB105" s="14">
        <v>60</v>
      </c>
      <c r="BC105" s="14">
        <v>21753</v>
      </c>
      <c r="BD105" s="14">
        <v>182</v>
      </c>
      <c r="BE105" s="12">
        <v>25648940.229921617</v>
      </c>
      <c r="BF105" s="8">
        <v>214596.01534711232</v>
      </c>
      <c r="BG105" s="17">
        <v>7315864.5449673031</v>
      </c>
      <c r="BH105" s="15">
        <v>7706154.385905548</v>
      </c>
      <c r="BI105" s="16">
        <v>19477670.935686819</v>
      </c>
      <c r="BK105" s="8">
        <v>27183825.321592368</v>
      </c>
      <c r="BL105" s="8">
        <v>0</v>
      </c>
      <c r="BM105" s="9">
        <v>0</v>
      </c>
      <c r="BN105" s="10">
        <v>27183825.321592368</v>
      </c>
      <c r="BO105" s="11">
        <v>7706154.385905548</v>
      </c>
      <c r="BP105" s="12"/>
      <c r="BQ105" s="8">
        <v>1359191.2660796184</v>
      </c>
      <c r="BR105" s="8">
        <v>25824634.055512749</v>
      </c>
      <c r="BS105" s="14">
        <v>60</v>
      </c>
      <c r="BT105" s="14">
        <v>21571</v>
      </c>
      <c r="BU105" s="14">
        <v>275</v>
      </c>
      <c r="BV105" s="12">
        <v>18118479.6696072</v>
      </c>
      <c r="BW105" s="8">
        <v>230985.2074146762</v>
      </c>
      <c r="BX105" s="15">
        <v>7937139.5933202244</v>
      </c>
      <c r="BY105" s="16">
        <v>19246685.728272144</v>
      </c>
      <c r="CA105" s="8">
        <v>27183825.321592368</v>
      </c>
      <c r="CB105" s="8">
        <v>0</v>
      </c>
      <c r="CC105" s="9">
        <v>0</v>
      </c>
      <c r="CD105" s="10">
        <v>27183825.321592368</v>
      </c>
      <c r="CE105" s="8">
        <v>7937139.5933202244</v>
      </c>
      <c r="CF105" s="12"/>
      <c r="CG105" s="8">
        <v>1359191.2660796184</v>
      </c>
      <c r="CH105" s="8">
        <v>25824634.055512749</v>
      </c>
      <c r="CI105" s="14">
        <v>60</v>
      </c>
      <c r="CJ105" s="14">
        <v>21296</v>
      </c>
      <c r="CK105" s="14">
        <v>91</v>
      </c>
      <c r="CL105" s="12">
        <v>17887494.462192524</v>
      </c>
      <c r="CM105" s="8">
        <v>76233.425326937926</v>
      </c>
      <c r="CN105" s="15">
        <v>8013373.0186471622</v>
      </c>
      <c r="CO105" s="16">
        <v>19170452.302945204</v>
      </c>
      <c r="CQ105" s="8">
        <v>27183825.321592368</v>
      </c>
      <c r="CR105" s="8">
        <v>0</v>
      </c>
      <c r="CS105" s="9">
        <v>0</v>
      </c>
      <c r="CT105" s="10">
        <v>27183825.321592368</v>
      </c>
      <c r="CU105" s="11">
        <v>8013373.0186471622</v>
      </c>
      <c r="CV105" s="12"/>
      <c r="CW105" s="8">
        <v>1359191.2660796184</v>
      </c>
      <c r="CX105" s="8">
        <v>25824634.055512749</v>
      </c>
      <c r="CY105" s="14">
        <v>60</v>
      </c>
      <c r="CZ105" s="14">
        <v>21296</v>
      </c>
      <c r="DA105" s="14">
        <v>365</v>
      </c>
      <c r="DB105" s="12">
        <v>17811261.036865585</v>
      </c>
      <c r="DC105" s="18">
        <v>306613</v>
      </c>
      <c r="DD105" s="15">
        <v>8319986.0186471622</v>
      </c>
      <c r="DE105" s="16">
        <v>18863839.302945204</v>
      </c>
      <c r="DG105" s="19">
        <v>200083</v>
      </c>
    </row>
    <row r="106" spans="1:111" s="1" customFormat="1" ht="15.75" x14ac:dyDescent="0.3">
      <c r="C106" s="26"/>
      <c r="D106" s="31"/>
      <c r="E106" s="32"/>
      <c r="F106" s="32"/>
      <c r="G106" s="32"/>
      <c r="H106" s="33"/>
      <c r="I106" s="33"/>
      <c r="J106" s="32"/>
      <c r="K106" s="33"/>
      <c r="L106" s="34"/>
      <c r="M106" s="27"/>
      <c r="N106" s="8"/>
      <c r="O106" s="8"/>
      <c r="P106" s="9"/>
      <c r="Q106" s="10"/>
      <c r="R106" s="11"/>
      <c r="S106" s="12"/>
      <c r="T106" s="13"/>
      <c r="U106" s="8"/>
      <c r="V106" s="14"/>
      <c r="W106" s="14"/>
      <c r="X106" s="14"/>
      <c r="Y106" s="12"/>
      <c r="Z106" s="8"/>
      <c r="AA106" s="15"/>
      <c r="AB106" s="16"/>
      <c r="AD106" s="8"/>
      <c r="AE106" s="8"/>
      <c r="AF106" s="9"/>
      <c r="AG106" s="10"/>
      <c r="AH106" s="11"/>
      <c r="AI106" s="12"/>
      <c r="AJ106" s="13"/>
      <c r="AK106" s="8"/>
      <c r="AL106" s="14"/>
      <c r="AM106" s="14"/>
      <c r="AN106" s="14"/>
      <c r="AO106" s="12"/>
      <c r="AP106" s="8"/>
      <c r="AQ106" s="15"/>
      <c r="AR106" s="16"/>
      <c r="AT106" s="8"/>
      <c r="AU106" s="8"/>
      <c r="AV106" s="9"/>
      <c r="AW106" s="10"/>
      <c r="AX106" s="11"/>
      <c r="AY106" s="12"/>
      <c r="AZ106" s="13"/>
      <c r="BA106" s="8"/>
      <c r="BB106" s="14"/>
      <c r="BC106" s="14"/>
      <c r="BD106" s="14"/>
      <c r="BE106" s="12"/>
      <c r="BF106" s="8"/>
      <c r="BG106" s="17"/>
      <c r="BH106" s="15"/>
      <c r="BI106" s="16"/>
      <c r="BK106" s="8"/>
      <c r="BL106" s="8"/>
      <c r="BM106" s="9"/>
      <c r="BN106" s="10"/>
      <c r="BO106" s="11"/>
      <c r="BP106" s="12"/>
      <c r="BQ106" s="8"/>
      <c r="BR106" s="8"/>
      <c r="BS106" s="14"/>
      <c r="BT106" s="14"/>
      <c r="BU106" s="14"/>
      <c r="BV106" s="12"/>
      <c r="BW106" s="8"/>
      <c r="BX106" s="15"/>
      <c r="BY106" s="16"/>
      <c r="CA106" s="8"/>
      <c r="CB106" s="8"/>
      <c r="CC106" s="9"/>
      <c r="CD106" s="10"/>
      <c r="CE106" s="8"/>
      <c r="CF106" s="12"/>
      <c r="CG106" s="8"/>
      <c r="CH106" s="8"/>
      <c r="CI106" s="14"/>
      <c r="CJ106" s="14"/>
      <c r="CK106" s="14"/>
      <c r="CL106" s="12"/>
      <c r="CM106" s="8"/>
      <c r="CN106" s="15"/>
      <c r="CO106" s="16"/>
      <c r="CQ106" s="35"/>
      <c r="CR106" s="35"/>
      <c r="CS106" s="36"/>
      <c r="CT106" s="37"/>
      <c r="CU106" s="35"/>
      <c r="CV106" s="38"/>
      <c r="CW106" s="35"/>
      <c r="CX106" s="35"/>
      <c r="CY106" s="37"/>
      <c r="CZ106" s="37"/>
      <c r="DA106" s="37"/>
      <c r="DB106" s="38"/>
      <c r="DC106" s="39"/>
      <c r="DD106" s="35"/>
      <c r="DE106" s="36"/>
      <c r="DG106" s="19"/>
    </row>
    <row r="107" spans="1:111" s="1" customFormat="1" ht="15.75" x14ac:dyDescent="0.3">
      <c r="A107" s="1" t="s">
        <v>117</v>
      </c>
      <c r="C107" s="40">
        <v>43831</v>
      </c>
      <c r="D107" s="31"/>
      <c r="E107" s="41" t="s">
        <v>1</v>
      </c>
      <c r="F107" s="41" t="s">
        <v>2</v>
      </c>
      <c r="G107" s="41" t="s">
        <v>128</v>
      </c>
      <c r="H107" s="42" t="s">
        <v>129</v>
      </c>
      <c r="I107" s="42">
        <v>1</v>
      </c>
      <c r="J107" s="43" t="s">
        <v>128</v>
      </c>
      <c r="K107" s="44">
        <v>30</v>
      </c>
      <c r="L107" s="28">
        <v>8537592</v>
      </c>
      <c r="M107" s="27"/>
      <c r="N107" s="8"/>
      <c r="O107" s="8"/>
      <c r="P107" s="9"/>
      <c r="Q107" s="10"/>
      <c r="R107" s="11"/>
      <c r="S107" s="12"/>
      <c r="T107" s="13"/>
      <c r="U107" s="8"/>
      <c r="V107" s="14"/>
      <c r="W107" s="14"/>
      <c r="X107" s="14"/>
      <c r="Y107" s="12"/>
      <c r="Z107" s="8"/>
      <c r="AA107" s="15"/>
      <c r="AB107" s="16"/>
      <c r="AD107" s="8"/>
      <c r="AE107" s="8"/>
      <c r="AF107" s="9"/>
      <c r="AG107" s="10"/>
      <c r="AH107" s="11"/>
      <c r="AI107" s="12"/>
      <c r="AJ107" s="13"/>
      <c r="AK107" s="8"/>
      <c r="AL107" s="14"/>
      <c r="AM107" s="14"/>
      <c r="AN107" s="14"/>
      <c r="AO107" s="12"/>
      <c r="AP107" s="8"/>
      <c r="AQ107" s="15"/>
      <c r="AR107" s="16"/>
      <c r="AT107" s="8"/>
      <c r="AU107" s="8"/>
      <c r="AV107" s="9"/>
      <c r="AW107" s="10"/>
      <c r="AX107" s="11"/>
      <c r="AY107" s="12"/>
      <c r="AZ107" s="13"/>
      <c r="BA107" s="8"/>
      <c r="BB107" s="14"/>
      <c r="BC107" s="14"/>
      <c r="BD107" s="14"/>
      <c r="BE107" s="12"/>
      <c r="BF107" s="8"/>
      <c r="BG107" s="17"/>
      <c r="BH107" s="15"/>
      <c r="BI107" s="16"/>
      <c r="BK107" s="8"/>
      <c r="BL107" s="8"/>
      <c r="BM107" s="9"/>
      <c r="BN107" s="10"/>
      <c r="BO107" s="11"/>
      <c r="BP107" s="12"/>
      <c r="BQ107" s="8"/>
      <c r="BR107" s="8"/>
      <c r="BS107" s="14"/>
      <c r="BT107" s="14"/>
      <c r="BU107" s="14"/>
      <c r="BV107" s="12"/>
      <c r="BW107" s="8"/>
      <c r="BX107" s="15"/>
      <c r="BY107" s="16"/>
      <c r="CA107" s="8">
        <v>0</v>
      </c>
      <c r="CB107" s="8">
        <v>8537592</v>
      </c>
      <c r="CC107" s="9">
        <v>0</v>
      </c>
      <c r="CD107" s="10">
        <v>8537592</v>
      </c>
      <c r="CE107" s="8">
        <v>0</v>
      </c>
      <c r="CF107" s="12"/>
      <c r="CG107" s="8">
        <v>426879.6</v>
      </c>
      <c r="CH107" s="8">
        <v>8110712.3999999994</v>
      </c>
      <c r="CI107" s="14">
        <v>30</v>
      </c>
      <c r="CJ107" s="14"/>
      <c r="CK107" s="14"/>
      <c r="CL107" s="12">
        <v>8110712.3999999994</v>
      </c>
      <c r="CM107" s="8">
        <v>67220</v>
      </c>
      <c r="CN107" s="15">
        <v>67220</v>
      </c>
      <c r="CO107" s="16">
        <v>8470372</v>
      </c>
      <c r="CQ107" s="8">
        <v>8537592</v>
      </c>
      <c r="CR107" s="8">
        <v>0</v>
      </c>
      <c r="CS107" s="9">
        <v>0</v>
      </c>
      <c r="CT107" s="10">
        <v>8537592</v>
      </c>
      <c r="CU107" s="11">
        <v>67220</v>
      </c>
      <c r="CV107" s="12"/>
      <c r="CW107" s="8">
        <v>426879.6</v>
      </c>
      <c r="CX107" s="8">
        <v>8110712.3999999994</v>
      </c>
      <c r="CY107" s="14">
        <v>30</v>
      </c>
      <c r="CZ107" s="14">
        <v>10951</v>
      </c>
      <c r="DA107" s="14">
        <v>365</v>
      </c>
      <c r="DB107" s="12">
        <v>8043492.3999999994</v>
      </c>
      <c r="DC107" s="18">
        <v>270363</v>
      </c>
      <c r="DD107" s="15">
        <v>337583</v>
      </c>
      <c r="DE107" s="16">
        <v>8200009</v>
      </c>
      <c r="DG107" s="19">
        <v>200084</v>
      </c>
    </row>
    <row r="108" spans="1:111" s="1" customFormat="1" ht="15.75" x14ac:dyDescent="0.3">
      <c r="A108" s="1" t="s">
        <v>117</v>
      </c>
      <c r="C108" s="40">
        <v>43831</v>
      </c>
      <c r="D108" s="31"/>
      <c r="E108" s="41" t="s">
        <v>1</v>
      </c>
      <c r="F108" s="41" t="s">
        <v>2</v>
      </c>
      <c r="G108" s="41" t="s">
        <v>130</v>
      </c>
      <c r="H108" s="42" t="s">
        <v>129</v>
      </c>
      <c r="I108" s="42">
        <v>1</v>
      </c>
      <c r="J108" s="43" t="s">
        <v>130</v>
      </c>
      <c r="K108" s="44">
        <v>30</v>
      </c>
      <c r="L108" s="28">
        <v>22865781</v>
      </c>
      <c r="M108" s="27"/>
      <c r="N108" s="8"/>
      <c r="O108" s="8"/>
      <c r="P108" s="9"/>
      <c r="Q108" s="10"/>
      <c r="R108" s="11"/>
      <c r="S108" s="12"/>
      <c r="T108" s="13"/>
      <c r="U108" s="8"/>
      <c r="V108" s="14"/>
      <c r="W108" s="14"/>
      <c r="X108" s="14"/>
      <c r="Y108" s="12"/>
      <c r="Z108" s="8"/>
      <c r="AA108" s="15"/>
      <c r="AB108" s="16"/>
      <c r="AD108" s="8"/>
      <c r="AE108" s="8"/>
      <c r="AF108" s="9"/>
      <c r="AG108" s="10"/>
      <c r="AH108" s="11"/>
      <c r="AI108" s="12"/>
      <c r="AJ108" s="13"/>
      <c r="AK108" s="8"/>
      <c r="AL108" s="14"/>
      <c r="AM108" s="14"/>
      <c r="AN108" s="14"/>
      <c r="AO108" s="12"/>
      <c r="AP108" s="8"/>
      <c r="AQ108" s="15"/>
      <c r="AR108" s="16"/>
      <c r="AT108" s="8"/>
      <c r="AU108" s="8"/>
      <c r="AV108" s="9"/>
      <c r="AW108" s="10"/>
      <c r="AX108" s="11"/>
      <c r="AY108" s="12"/>
      <c r="AZ108" s="13"/>
      <c r="BA108" s="8"/>
      <c r="BB108" s="14"/>
      <c r="BC108" s="14"/>
      <c r="BD108" s="14"/>
      <c r="BE108" s="12"/>
      <c r="BF108" s="8"/>
      <c r="BG108" s="17"/>
      <c r="BH108" s="15"/>
      <c r="BI108" s="16"/>
      <c r="BK108" s="8"/>
      <c r="BL108" s="8"/>
      <c r="BM108" s="9"/>
      <c r="BN108" s="10"/>
      <c r="BO108" s="11"/>
      <c r="BP108" s="12"/>
      <c r="BQ108" s="8"/>
      <c r="BR108" s="8"/>
      <c r="BS108" s="14"/>
      <c r="BT108" s="14"/>
      <c r="BU108" s="14"/>
      <c r="BV108" s="12"/>
      <c r="BW108" s="8"/>
      <c r="BX108" s="15"/>
      <c r="BY108" s="16"/>
      <c r="CA108" s="8">
        <v>0</v>
      </c>
      <c r="CB108" s="8">
        <v>22865781</v>
      </c>
      <c r="CC108" s="9">
        <v>0</v>
      </c>
      <c r="CD108" s="10">
        <v>22865781</v>
      </c>
      <c r="CE108" s="8">
        <v>0</v>
      </c>
      <c r="CF108" s="12"/>
      <c r="CG108" s="8">
        <v>1143289.05</v>
      </c>
      <c r="CH108" s="8">
        <v>21722491.949999999</v>
      </c>
      <c r="CI108" s="14">
        <v>30</v>
      </c>
      <c r="CJ108" s="14"/>
      <c r="CK108" s="14"/>
      <c r="CL108" s="12">
        <v>21722491.949999999</v>
      </c>
      <c r="CM108" s="8">
        <v>180032</v>
      </c>
      <c r="CN108" s="15">
        <v>180032</v>
      </c>
      <c r="CO108" s="16">
        <v>22685749</v>
      </c>
      <c r="CQ108" s="8">
        <v>22865781</v>
      </c>
      <c r="CR108" s="8">
        <v>0</v>
      </c>
      <c r="CS108" s="9">
        <v>0</v>
      </c>
      <c r="CT108" s="10">
        <v>22865781</v>
      </c>
      <c r="CU108" s="11">
        <v>180032</v>
      </c>
      <c r="CV108" s="12"/>
      <c r="CW108" s="8">
        <v>1143289.05</v>
      </c>
      <c r="CX108" s="8">
        <v>21722491.949999999</v>
      </c>
      <c r="CY108" s="14">
        <v>30</v>
      </c>
      <c r="CZ108" s="14">
        <v>10951</v>
      </c>
      <c r="DA108" s="14">
        <v>365</v>
      </c>
      <c r="DB108" s="12">
        <v>21542459.949999999</v>
      </c>
      <c r="DC108" s="18">
        <v>724100</v>
      </c>
      <c r="DD108" s="15">
        <v>904132</v>
      </c>
      <c r="DE108" s="16">
        <v>21961649</v>
      </c>
      <c r="DG108" s="19">
        <v>200085</v>
      </c>
    </row>
    <row r="109" spans="1:111" s="1" customFormat="1" ht="15.75" x14ac:dyDescent="0.3">
      <c r="A109" s="1" t="s">
        <v>117</v>
      </c>
      <c r="C109" s="40">
        <v>43831</v>
      </c>
      <c r="D109" s="31"/>
      <c r="E109" s="41" t="s">
        <v>1</v>
      </c>
      <c r="F109" s="41" t="s">
        <v>2</v>
      </c>
      <c r="G109" s="41" t="s">
        <v>131</v>
      </c>
      <c r="H109" s="42" t="s">
        <v>129</v>
      </c>
      <c r="I109" s="42">
        <v>1</v>
      </c>
      <c r="J109" s="43" t="s">
        <v>131</v>
      </c>
      <c r="K109" s="44">
        <v>30</v>
      </c>
      <c r="L109" s="28">
        <v>594235</v>
      </c>
      <c r="M109" s="27"/>
      <c r="N109" s="8"/>
      <c r="O109" s="8"/>
      <c r="P109" s="9"/>
      <c r="Q109" s="10"/>
      <c r="R109" s="11"/>
      <c r="S109" s="12"/>
      <c r="T109" s="13"/>
      <c r="U109" s="8"/>
      <c r="V109" s="14"/>
      <c r="W109" s="14"/>
      <c r="X109" s="14"/>
      <c r="Y109" s="12"/>
      <c r="Z109" s="8"/>
      <c r="AA109" s="15"/>
      <c r="AB109" s="16"/>
      <c r="AD109" s="8"/>
      <c r="AE109" s="8"/>
      <c r="AF109" s="9"/>
      <c r="AG109" s="10"/>
      <c r="AH109" s="11"/>
      <c r="AI109" s="12"/>
      <c r="AJ109" s="13"/>
      <c r="AK109" s="8"/>
      <c r="AL109" s="14"/>
      <c r="AM109" s="14"/>
      <c r="AN109" s="14"/>
      <c r="AO109" s="12"/>
      <c r="AP109" s="8"/>
      <c r="AQ109" s="15"/>
      <c r="AR109" s="16"/>
      <c r="AT109" s="8"/>
      <c r="AU109" s="8"/>
      <c r="AV109" s="9"/>
      <c r="AW109" s="10"/>
      <c r="AX109" s="11"/>
      <c r="AY109" s="12"/>
      <c r="AZ109" s="13"/>
      <c r="BA109" s="8"/>
      <c r="BB109" s="14"/>
      <c r="BC109" s="14"/>
      <c r="BD109" s="14"/>
      <c r="BE109" s="12"/>
      <c r="BF109" s="8"/>
      <c r="BG109" s="17"/>
      <c r="BH109" s="15"/>
      <c r="BI109" s="16"/>
      <c r="BK109" s="8"/>
      <c r="BL109" s="8"/>
      <c r="BM109" s="9"/>
      <c r="BN109" s="10"/>
      <c r="BO109" s="11"/>
      <c r="BP109" s="12"/>
      <c r="BQ109" s="8"/>
      <c r="BR109" s="8"/>
      <c r="BS109" s="14"/>
      <c r="BT109" s="14"/>
      <c r="BU109" s="14"/>
      <c r="BV109" s="12"/>
      <c r="BW109" s="8"/>
      <c r="BX109" s="15"/>
      <c r="BY109" s="16"/>
      <c r="CA109" s="8">
        <v>0</v>
      </c>
      <c r="CB109" s="8">
        <v>594235</v>
      </c>
      <c r="CC109" s="9">
        <v>0</v>
      </c>
      <c r="CD109" s="10">
        <v>594235</v>
      </c>
      <c r="CE109" s="8">
        <v>0</v>
      </c>
      <c r="CF109" s="12"/>
      <c r="CG109" s="8">
        <v>29711.75</v>
      </c>
      <c r="CH109" s="8">
        <v>564523.25</v>
      </c>
      <c r="CI109" s="14">
        <v>30</v>
      </c>
      <c r="CJ109" s="14"/>
      <c r="CK109" s="14"/>
      <c r="CL109" s="12">
        <v>564523.25</v>
      </c>
      <c r="CM109" s="18">
        <v>4679</v>
      </c>
      <c r="CN109" s="15">
        <v>4679</v>
      </c>
      <c r="CO109" s="16">
        <v>589556</v>
      </c>
      <c r="CQ109" s="8">
        <v>594235</v>
      </c>
      <c r="CR109" s="8">
        <v>0</v>
      </c>
      <c r="CS109" s="9">
        <v>0</v>
      </c>
      <c r="CT109" s="10">
        <v>594235</v>
      </c>
      <c r="CU109" s="11">
        <v>4679</v>
      </c>
      <c r="CV109" s="12"/>
      <c r="CW109" s="8">
        <v>29711.75</v>
      </c>
      <c r="CX109" s="8">
        <v>564523.25</v>
      </c>
      <c r="CY109" s="14">
        <v>30</v>
      </c>
      <c r="CZ109" s="14">
        <v>10951</v>
      </c>
      <c r="DA109" s="14">
        <v>365</v>
      </c>
      <c r="DB109" s="12">
        <v>559844.25</v>
      </c>
      <c r="DC109" s="18">
        <v>18818</v>
      </c>
      <c r="DD109" s="15">
        <v>23497</v>
      </c>
      <c r="DE109" s="16">
        <v>570738</v>
      </c>
      <c r="DG109" s="19">
        <v>200086</v>
      </c>
    </row>
    <row r="110" spans="1:111" s="1" customFormat="1" ht="15.75" x14ac:dyDescent="0.3">
      <c r="A110" s="1" t="s">
        <v>117</v>
      </c>
      <c r="C110" s="40">
        <v>43831</v>
      </c>
      <c r="D110" s="31"/>
      <c r="E110" s="41" t="s">
        <v>1</v>
      </c>
      <c r="F110" s="41" t="s">
        <v>2</v>
      </c>
      <c r="G110" s="41" t="s">
        <v>132</v>
      </c>
      <c r="H110" s="42" t="s">
        <v>129</v>
      </c>
      <c r="I110" s="42">
        <v>1</v>
      </c>
      <c r="J110" s="43" t="s">
        <v>132</v>
      </c>
      <c r="K110" s="44">
        <v>30</v>
      </c>
      <c r="L110" s="28">
        <v>829205</v>
      </c>
      <c r="M110" s="27"/>
      <c r="N110" s="8"/>
      <c r="O110" s="8"/>
      <c r="P110" s="9"/>
      <c r="Q110" s="10"/>
      <c r="R110" s="11"/>
      <c r="S110" s="12"/>
      <c r="T110" s="13"/>
      <c r="U110" s="8"/>
      <c r="V110" s="14"/>
      <c r="W110" s="14"/>
      <c r="X110" s="14"/>
      <c r="Y110" s="12"/>
      <c r="Z110" s="8"/>
      <c r="AA110" s="15"/>
      <c r="AB110" s="16"/>
      <c r="AD110" s="8"/>
      <c r="AE110" s="8"/>
      <c r="AF110" s="9"/>
      <c r="AG110" s="10"/>
      <c r="AH110" s="11"/>
      <c r="AI110" s="12"/>
      <c r="AJ110" s="13"/>
      <c r="AK110" s="8"/>
      <c r="AL110" s="14"/>
      <c r="AM110" s="14"/>
      <c r="AN110" s="14"/>
      <c r="AO110" s="12"/>
      <c r="AP110" s="8"/>
      <c r="AQ110" s="15"/>
      <c r="AR110" s="16"/>
      <c r="AT110" s="8"/>
      <c r="AU110" s="8"/>
      <c r="AV110" s="9"/>
      <c r="AW110" s="10"/>
      <c r="AX110" s="11"/>
      <c r="AY110" s="12"/>
      <c r="AZ110" s="13"/>
      <c r="BA110" s="8"/>
      <c r="BB110" s="14"/>
      <c r="BC110" s="14"/>
      <c r="BD110" s="14"/>
      <c r="BE110" s="12"/>
      <c r="BF110" s="8"/>
      <c r="BG110" s="17"/>
      <c r="BH110" s="15"/>
      <c r="BI110" s="16"/>
      <c r="BK110" s="8"/>
      <c r="BL110" s="8"/>
      <c r="BM110" s="9"/>
      <c r="BN110" s="10"/>
      <c r="BO110" s="11"/>
      <c r="BP110" s="12"/>
      <c r="BQ110" s="8"/>
      <c r="BR110" s="8"/>
      <c r="BS110" s="14"/>
      <c r="BT110" s="14"/>
      <c r="BU110" s="14"/>
      <c r="BV110" s="12"/>
      <c r="BW110" s="8"/>
      <c r="BX110" s="15"/>
      <c r="BY110" s="16"/>
      <c r="CA110" s="8">
        <v>0</v>
      </c>
      <c r="CB110" s="8">
        <v>829205</v>
      </c>
      <c r="CC110" s="9">
        <v>0</v>
      </c>
      <c r="CD110" s="10">
        <v>829205</v>
      </c>
      <c r="CE110" s="8">
        <v>0</v>
      </c>
      <c r="CF110" s="12"/>
      <c r="CG110" s="8">
        <v>41460.25</v>
      </c>
      <c r="CH110" s="8">
        <v>787744.75</v>
      </c>
      <c r="CI110" s="14">
        <v>30</v>
      </c>
      <c r="CJ110" s="14"/>
      <c r="CK110" s="14"/>
      <c r="CL110" s="12">
        <v>787744.75</v>
      </c>
      <c r="CM110" s="18">
        <v>6529</v>
      </c>
      <c r="CN110" s="15">
        <v>6529</v>
      </c>
      <c r="CO110" s="16">
        <v>822676</v>
      </c>
      <c r="CQ110" s="8">
        <v>829205</v>
      </c>
      <c r="CR110" s="8">
        <v>0</v>
      </c>
      <c r="CS110" s="9">
        <v>0</v>
      </c>
      <c r="CT110" s="10">
        <v>829205</v>
      </c>
      <c r="CU110" s="11">
        <v>6529</v>
      </c>
      <c r="CV110" s="12"/>
      <c r="CW110" s="8">
        <v>41460.25</v>
      </c>
      <c r="CX110" s="8">
        <v>787744.75</v>
      </c>
      <c r="CY110" s="14">
        <v>30</v>
      </c>
      <c r="CZ110" s="14">
        <v>10951</v>
      </c>
      <c r="DA110" s="14">
        <v>365</v>
      </c>
      <c r="DB110" s="12">
        <v>781215.75</v>
      </c>
      <c r="DC110" s="18">
        <v>26259</v>
      </c>
      <c r="DD110" s="15">
        <v>32788</v>
      </c>
      <c r="DE110" s="16">
        <v>796417</v>
      </c>
      <c r="DG110" s="19">
        <v>200087</v>
      </c>
    </row>
    <row r="111" spans="1:111" s="1" customFormat="1" ht="15.75" x14ac:dyDescent="0.3">
      <c r="A111" s="1" t="s">
        <v>117</v>
      </c>
      <c r="C111" s="40">
        <v>43831</v>
      </c>
      <c r="D111" s="31"/>
      <c r="E111" s="41" t="s">
        <v>1</v>
      </c>
      <c r="F111" s="41" t="s">
        <v>2</v>
      </c>
      <c r="G111" s="41" t="s">
        <v>133</v>
      </c>
      <c r="H111" s="42" t="s">
        <v>129</v>
      </c>
      <c r="I111" s="42">
        <v>1</v>
      </c>
      <c r="J111" s="43" t="s">
        <v>133</v>
      </c>
      <c r="K111" s="44">
        <v>30</v>
      </c>
      <c r="L111" s="28">
        <v>519419</v>
      </c>
      <c r="M111" s="27"/>
      <c r="N111" s="8"/>
      <c r="O111" s="8"/>
      <c r="P111" s="9"/>
      <c r="Q111" s="10"/>
      <c r="R111" s="11"/>
      <c r="S111" s="12"/>
      <c r="T111" s="13"/>
      <c r="U111" s="8"/>
      <c r="V111" s="14"/>
      <c r="W111" s="14"/>
      <c r="X111" s="14"/>
      <c r="Y111" s="12"/>
      <c r="Z111" s="8"/>
      <c r="AA111" s="15"/>
      <c r="AB111" s="16"/>
      <c r="AD111" s="8"/>
      <c r="AE111" s="8"/>
      <c r="AF111" s="9"/>
      <c r="AG111" s="10"/>
      <c r="AH111" s="11"/>
      <c r="AI111" s="12"/>
      <c r="AJ111" s="13"/>
      <c r="AK111" s="8"/>
      <c r="AL111" s="14"/>
      <c r="AM111" s="14"/>
      <c r="AN111" s="14"/>
      <c r="AO111" s="12"/>
      <c r="AP111" s="8"/>
      <c r="AQ111" s="15"/>
      <c r="AR111" s="16"/>
      <c r="AT111" s="8"/>
      <c r="AU111" s="8"/>
      <c r="AV111" s="9"/>
      <c r="AW111" s="10"/>
      <c r="AX111" s="11"/>
      <c r="AY111" s="12"/>
      <c r="AZ111" s="13"/>
      <c r="BA111" s="8"/>
      <c r="BB111" s="14"/>
      <c r="BC111" s="14"/>
      <c r="BD111" s="14"/>
      <c r="BE111" s="12"/>
      <c r="BF111" s="8"/>
      <c r="BG111" s="17"/>
      <c r="BH111" s="15"/>
      <c r="BI111" s="16"/>
      <c r="BK111" s="8"/>
      <c r="BL111" s="8"/>
      <c r="BM111" s="9"/>
      <c r="BN111" s="10"/>
      <c r="BO111" s="11"/>
      <c r="BP111" s="12"/>
      <c r="BQ111" s="8"/>
      <c r="BR111" s="8"/>
      <c r="BS111" s="14"/>
      <c r="BT111" s="14"/>
      <c r="BU111" s="14"/>
      <c r="BV111" s="12"/>
      <c r="BW111" s="8"/>
      <c r="BX111" s="15"/>
      <c r="BY111" s="16"/>
      <c r="CA111" s="8">
        <v>0</v>
      </c>
      <c r="CB111" s="8">
        <v>519419</v>
      </c>
      <c r="CC111" s="9">
        <v>0</v>
      </c>
      <c r="CD111" s="10">
        <v>519419</v>
      </c>
      <c r="CE111" s="8">
        <v>0</v>
      </c>
      <c r="CF111" s="12"/>
      <c r="CG111" s="8">
        <v>25970.95</v>
      </c>
      <c r="CH111" s="8">
        <v>493448.05</v>
      </c>
      <c r="CI111" s="14">
        <v>30</v>
      </c>
      <c r="CJ111" s="14"/>
      <c r="CK111" s="14"/>
      <c r="CL111" s="12">
        <v>493448.05</v>
      </c>
      <c r="CM111" s="18">
        <v>4090</v>
      </c>
      <c r="CN111" s="15">
        <v>4090</v>
      </c>
      <c r="CO111" s="16">
        <v>515329</v>
      </c>
      <c r="CQ111" s="8">
        <v>519419</v>
      </c>
      <c r="CR111" s="8">
        <v>0</v>
      </c>
      <c r="CS111" s="9">
        <v>0</v>
      </c>
      <c r="CT111" s="10">
        <v>519419</v>
      </c>
      <c r="CU111" s="11">
        <v>4090</v>
      </c>
      <c r="CV111" s="12"/>
      <c r="CW111" s="8">
        <v>25970.95</v>
      </c>
      <c r="CX111" s="8">
        <v>493448.05</v>
      </c>
      <c r="CY111" s="14">
        <v>30</v>
      </c>
      <c r="CZ111" s="14">
        <v>10951</v>
      </c>
      <c r="DA111" s="14">
        <v>365</v>
      </c>
      <c r="DB111" s="12">
        <v>489358.05</v>
      </c>
      <c r="DC111" s="18">
        <v>16449</v>
      </c>
      <c r="DD111" s="15">
        <v>20539</v>
      </c>
      <c r="DE111" s="16">
        <v>498880</v>
      </c>
      <c r="DG111" s="19">
        <v>200088</v>
      </c>
    </row>
    <row r="112" spans="1:111" s="1" customFormat="1" ht="15.75" x14ac:dyDescent="0.3">
      <c r="A112" s="1" t="s">
        <v>117</v>
      </c>
      <c r="C112" s="40">
        <v>43831</v>
      </c>
      <c r="D112" s="31"/>
      <c r="E112" s="41" t="s">
        <v>1</v>
      </c>
      <c r="F112" s="41" t="s">
        <v>2</v>
      </c>
      <c r="G112" s="43" t="s">
        <v>134</v>
      </c>
      <c r="H112" s="42" t="s">
        <v>129</v>
      </c>
      <c r="I112" s="42">
        <v>1</v>
      </c>
      <c r="J112" s="43" t="s">
        <v>134</v>
      </c>
      <c r="K112" s="44">
        <v>30</v>
      </c>
      <c r="L112" s="28">
        <v>147187</v>
      </c>
      <c r="M112" s="27"/>
      <c r="N112" s="8"/>
      <c r="O112" s="8"/>
      <c r="P112" s="9"/>
      <c r="Q112" s="10"/>
      <c r="R112" s="11"/>
      <c r="S112" s="12"/>
      <c r="T112" s="13"/>
      <c r="U112" s="8"/>
      <c r="V112" s="14"/>
      <c r="W112" s="14"/>
      <c r="X112" s="14"/>
      <c r="Y112" s="12"/>
      <c r="Z112" s="8"/>
      <c r="AA112" s="15"/>
      <c r="AB112" s="16"/>
      <c r="AD112" s="8"/>
      <c r="AE112" s="8"/>
      <c r="AF112" s="9"/>
      <c r="AG112" s="10"/>
      <c r="AH112" s="11"/>
      <c r="AI112" s="12"/>
      <c r="AJ112" s="13"/>
      <c r="AK112" s="8"/>
      <c r="AL112" s="14"/>
      <c r="AM112" s="14"/>
      <c r="AN112" s="14"/>
      <c r="AO112" s="12"/>
      <c r="AP112" s="8"/>
      <c r="AQ112" s="15"/>
      <c r="AR112" s="16"/>
      <c r="AT112" s="8"/>
      <c r="AU112" s="8"/>
      <c r="AV112" s="9"/>
      <c r="AW112" s="10"/>
      <c r="AX112" s="11"/>
      <c r="AY112" s="12"/>
      <c r="AZ112" s="13"/>
      <c r="BA112" s="8"/>
      <c r="BB112" s="14"/>
      <c r="BC112" s="14"/>
      <c r="BD112" s="14"/>
      <c r="BE112" s="12"/>
      <c r="BF112" s="8"/>
      <c r="BG112" s="17"/>
      <c r="BH112" s="15"/>
      <c r="BI112" s="16"/>
      <c r="BK112" s="8"/>
      <c r="BL112" s="8"/>
      <c r="BM112" s="9"/>
      <c r="BN112" s="10"/>
      <c r="BO112" s="11"/>
      <c r="BP112" s="12"/>
      <c r="BQ112" s="8"/>
      <c r="BR112" s="8"/>
      <c r="BS112" s="14"/>
      <c r="BT112" s="14"/>
      <c r="BU112" s="14"/>
      <c r="BV112" s="12"/>
      <c r="BW112" s="8"/>
      <c r="BX112" s="15"/>
      <c r="BY112" s="16"/>
      <c r="CA112" s="8">
        <v>0</v>
      </c>
      <c r="CB112" s="8">
        <v>147187</v>
      </c>
      <c r="CC112" s="9">
        <v>0</v>
      </c>
      <c r="CD112" s="10">
        <v>147187</v>
      </c>
      <c r="CE112" s="8">
        <v>0</v>
      </c>
      <c r="CF112" s="12"/>
      <c r="CG112" s="8">
        <v>7359.35</v>
      </c>
      <c r="CH112" s="8">
        <v>139827.65</v>
      </c>
      <c r="CI112" s="14">
        <v>30</v>
      </c>
      <c r="CJ112" s="14"/>
      <c r="CK112" s="14"/>
      <c r="CL112" s="12">
        <v>139827.65</v>
      </c>
      <c r="CM112" s="18">
        <v>1159</v>
      </c>
      <c r="CN112" s="15">
        <v>1159</v>
      </c>
      <c r="CO112" s="16">
        <v>146028</v>
      </c>
      <c r="CQ112" s="8">
        <v>147187</v>
      </c>
      <c r="CR112" s="8">
        <v>0</v>
      </c>
      <c r="CS112" s="9">
        <v>0</v>
      </c>
      <c r="CT112" s="10">
        <v>147187</v>
      </c>
      <c r="CU112" s="11">
        <v>1159</v>
      </c>
      <c r="CV112" s="12"/>
      <c r="CW112" s="8">
        <v>7359.35</v>
      </c>
      <c r="CX112" s="8">
        <v>139827.65</v>
      </c>
      <c r="CY112" s="14">
        <v>30</v>
      </c>
      <c r="CZ112" s="14">
        <v>10951</v>
      </c>
      <c r="DA112" s="14">
        <v>365</v>
      </c>
      <c r="DB112" s="12">
        <v>138668.65</v>
      </c>
      <c r="DC112" s="18">
        <v>4661</v>
      </c>
      <c r="DD112" s="15">
        <v>5820</v>
      </c>
      <c r="DE112" s="16">
        <v>141367</v>
      </c>
      <c r="DG112" s="19">
        <v>200089</v>
      </c>
    </row>
    <row r="113" spans="1:111" s="1" customFormat="1" ht="15.75" x14ac:dyDescent="0.3">
      <c r="A113" s="1" t="s">
        <v>117</v>
      </c>
      <c r="C113" s="40">
        <v>43831</v>
      </c>
      <c r="D113" s="31"/>
      <c r="E113" s="41" t="s">
        <v>1</v>
      </c>
      <c r="F113" s="41" t="s">
        <v>2</v>
      </c>
      <c r="G113" s="41" t="s">
        <v>135</v>
      </c>
      <c r="H113" s="42" t="s">
        <v>4</v>
      </c>
      <c r="I113" s="42">
        <v>264</v>
      </c>
      <c r="J113" s="43" t="s">
        <v>135</v>
      </c>
      <c r="K113" s="44">
        <v>60</v>
      </c>
      <c r="L113" s="28">
        <v>10131890</v>
      </c>
      <c r="M113" s="27"/>
      <c r="N113" s="8"/>
      <c r="O113" s="8"/>
      <c r="P113" s="9"/>
      <c r="Q113" s="10"/>
      <c r="R113" s="11"/>
      <c r="S113" s="12"/>
      <c r="T113" s="13"/>
      <c r="U113" s="8"/>
      <c r="V113" s="14"/>
      <c r="W113" s="14"/>
      <c r="X113" s="14"/>
      <c r="Y113" s="12"/>
      <c r="Z113" s="8"/>
      <c r="AA113" s="15"/>
      <c r="AB113" s="16"/>
      <c r="AD113" s="8"/>
      <c r="AE113" s="8"/>
      <c r="AF113" s="9"/>
      <c r="AG113" s="10"/>
      <c r="AH113" s="11"/>
      <c r="AI113" s="12"/>
      <c r="AJ113" s="13"/>
      <c r="AK113" s="8"/>
      <c r="AL113" s="14"/>
      <c r="AM113" s="14"/>
      <c r="AN113" s="14"/>
      <c r="AO113" s="12"/>
      <c r="AP113" s="8"/>
      <c r="AQ113" s="15"/>
      <c r="AR113" s="16"/>
      <c r="AT113" s="8"/>
      <c r="AU113" s="8"/>
      <c r="AV113" s="9"/>
      <c r="AW113" s="10"/>
      <c r="AX113" s="11"/>
      <c r="AY113" s="12"/>
      <c r="AZ113" s="13"/>
      <c r="BA113" s="8"/>
      <c r="BB113" s="14"/>
      <c r="BC113" s="14"/>
      <c r="BD113" s="14"/>
      <c r="BE113" s="12"/>
      <c r="BF113" s="8"/>
      <c r="BG113" s="17"/>
      <c r="BH113" s="15"/>
      <c r="BI113" s="16"/>
      <c r="BK113" s="8"/>
      <c r="BL113" s="8"/>
      <c r="BM113" s="9"/>
      <c r="BN113" s="10"/>
      <c r="BO113" s="11"/>
      <c r="BP113" s="12"/>
      <c r="BQ113" s="8"/>
      <c r="BR113" s="8"/>
      <c r="BS113" s="14"/>
      <c r="BT113" s="14"/>
      <c r="BU113" s="14"/>
      <c r="BV113" s="12"/>
      <c r="BW113" s="8"/>
      <c r="BX113" s="15"/>
      <c r="BY113" s="16"/>
      <c r="CA113" s="8">
        <v>0</v>
      </c>
      <c r="CB113" s="8">
        <v>10131890</v>
      </c>
      <c r="CC113" s="9">
        <v>0</v>
      </c>
      <c r="CD113" s="10">
        <v>10131890</v>
      </c>
      <c r="CE113" s="8">
        <v>0</v>
      </c>
      <c r="CF113" s="12"/>
      <c r="CG113" s="8">
        <v>506594.5</v>
      </c>
      <c r="CH113" s="8">
        <v>9625295.5</v>
      </c>
      <c r="CI113" s="14">
        <v>60</v>
      </c>
      <c r="CJ113" s="14"/>
      <c r="CK113" s="14"/>
      <c r="CL113" s="12">
        <v>9625295.5</v>
      </c>
      <c r="CM113" s="18">
        <v>39886</v>
      </c>
      <c r="CN113" s="15">
        <v>39886</v>
      </c>
      <c r="CO113" s="16">
        <v>10092004</v>
      </c>
      <c r="CQ113" s="8">
        <v>10131890</v>
      </c>
      <c r="CR113" s="8">
        <v>0</v>
      </c>
      <c r="CS113" s="9">
        <v>0</v>
      </c>
      <c r="CT113" s="10">
        <v>10131890</v>
      </c>
      <c r="CU113" s="11">
        <v>39886</v>
      </c>
      <c r="CV113" s="12"/>
      <c r="CW113" s="8">
        <v>506594.5</v>
      </c>
      <c r="CX113" s="8">
        <v>9625295.5</v>
      </c>
      <c r="CY113" s="14">
        <v>60</v>
      </c>
      <c r="CZ113" s="14">
        <v>21901</v>
      </c>
      <c r="DA113" s="14">
        <v>365</v>
      </c>
      <c r="DB113" s="12">
        <v>9585409.5</v>
      </c>
      <c r="DC113" s="18">
        <v>160423</v>
      </c>
      <c r="DD113" s="15">
        <v>200309</v>
      </c>
      <c r="DE113" s="16">
        <v>9931581</v>
      </c>
      <c r="DG113" s="19">
        <v>200090</v>
      </c>
    </row>
    <row r="114" spans="1:111" s="1" customFormat="1" ht="15.75" x14ac:dyDescent="0.3">
      <c r="A114" s="1" t="s">
        <v>117</v>
      </c>
      <c r="C114" s="26">
        <v>44227</v>
      </c>
      <c r="D114" s="31"/>
      <c r="E114" s="41" t="s">
        <v>1</v>
      </c>
      <c r="F114" s="41" t="s">
        <v>2</v>
      </c>
      <c r="G114" s="32" t="s">
        <v>136</v>
      </c>
      <c r="H114" s="33"/>
      <c r="I114" s="33"/>
      <c r="J114" s="32" t="s">
        <v>136</v>
      </c>
      <c r="K114" s="44">
        <v>30</v>
      </c>
      <c r="L114" s="28">
        <v>3475225</v>
      </c>
      <c r="M114" s="27"/>
      <c r="N114" s="8"/>
      <c r="O114" s="8"/>
      <c r="P114" s="9"/>
      <c r="Q114" s="10"/>
      <c r="R114" s="11"/>
      <c r="S114" s="12"/>
      <c r="T114" s="13"/>
      <c r="U114" s="8"/>
      <c r="V114" s="14"/>
      <c r="W114" s="14"/>
      <c r="X114" s="14"/>
      <c r="Y114" s="12"/>
      <c r="Z114" s="8"/>
      <c r="AA114" s="15"/>
      <c r="AB114" s="16"/>
      <c r="AD114" s="8"/>
      <c r="AE114" s="8"/>
      <c r="AF114" s="9"/>
      <c r="AG114" s="10"/>
      <c r="AH114" s="11"/>
      <c r="AI114" s="12"/>
      <c r="AJ114" s="13"/>
      <c r="AK114" s="8"/>
      <c r="AL114" s="14"/>
      <c r="AM114" s="14"/>
      <c r="AN114" s="14"/>
      <c r="AO114" s="12"/>
      <c r="AP114" s="8"/>
      <c r="AQ114" s="15"/>
      <c r="AR114" s="16"/>
      <c r="AT114" s="8"/>
      <c r="AU114" s="8"/>
      <c r="AV114" s="9"/>
      <c r="AW114" s="10"/>
      <c r="AX114" s="11"/>
      <c r="AY114" s="12"/>
      <c r="AZ114" s="13"/>
      <c r="BA114" s="8"/>
      <c r="BB114" s="14"/>
      <c r="BC114" s="14"/>
      <c r="BD114" s="14"/>
      <c r="BE114" s="12"/>
      <c r="BF114" s="8"/>
      <c r="BG114" s="17"/>
      <c r="BH114" s="15"/>
      <c r="BI114" s="16"/>
      <c r="BK114" s="8"/>
      <c r="BL114" s="8"/>
      <c r="BM114" s="9"/>
      <c r="BN114" s="10"/>
      <c r="BO114" s="11"/>
      <c r="BP114" s="12"/>
      <c r="BQ114" s="8"/>
      <c r="BR114" s="8"/>
      <c r="BS114" s="14"/>
      <c r="BT114" s="14"/>
      <c r="BU114" s="14"/>
      <c r="BV114" s="12"/>
      <c r="BW114" s="8"/>
      <c r="BX114" s="15"/>
      <c r="BY114" s="16"/>
      <c r="CA114" s="8"/>
      <c r="CB114" s="8"/>
      <c r="CC114" s="9"/>
      <c r="CD114" s="10"/>
      <c r="CE114" s="8"/>
      <c r="CF114" s="12"/>
      <c r="CG114" s="8"/>
      <c r="CH114" s="8"/>
      <c r="CI114" s="14"/>
      <c r="CJ114" s="14"/>
      <c r="CK114" s="14"/>
      <c r="CL114" s="12"/>
      <c r="CM114" s="18"/>
      <c r="CN114" s="15"/>
      <c r="CO114" s="16"/>
      <c r="CQ114" s="8">
        <v>0</v>
      </c>
      <c r="CR114" s="8">
        <v>3475225</v>
      </c>
      <c r="CS114" s="9">
        <v>0</v>
      </c>
      <c r="CT114" s="10">
        <v>3475225</v>
      </c>
      <c r="CU114" s="11">
        <v>0</v>
      </c>
      <c r="CV114" s="12"/>
      <c r="CW114" s="8">
        <v>173761.25</v>
      </c>
      <c r="CX114" s="8">
        <v>3301463.75</v>
      </c>
      <c r="CY114" s="14">
        <v>30</v>
      </c>
      <c r="CZ114" s="14">
        <v>10951</v>
      </c>
      <c r="DA114" s="14">
        <v>365</v>
      </c>
      <c r="DB114" s="12">
        <v>3301463.75</v>
      </c>
      <c r="DC114" s="18">
        <v>18693</v>
      </c>
      <c r="DD114" s="15">
        <v>18693</v>
      </c>
      <c r="DE114" s="16">
        <v>3456532</v>
      </c>
      <c r="DG114" s="19">
        <v>200091</v>
      </c>
    </row>
    <row r="115" spans="1:111" s="1" customFormat="1" ht="15.75" x14ac:dyDescent="0.3">
      <c r="C115" s="26"/>
      <c r="D115" s="31"/>
      <c r="E115" s="45"/>
      <c r="F115" s="45"/>
      <c r="G115" s="32"/>
      <c r="H115" s="33"/>
      <c r="I115" s="33"/>
      <c r="J115" s="32"/>
      <c r="K115" s="46"/>
      <c r="L115" s="34"/>
      <c r="M115" s="27"/>
      <c r="N115" s="35"/>
      <c r="O115" s="35"/>
      <c r="P115" s="36"/>
      <c r="Q115" s="37"/>
      <c r="R115" s="35"/>
      <c r="S115" s="38"/>
      <c r="T115" s="47"/>
      <c r="U115" s="35"/>
      <c r="V115" s="37"/>
      <c r="W115" s="37"/>
      <c r="X115" s="37"/>
      <c r="Y115" s="38"/>
      <c r="Z115" s="35"/>
      <c r="AA115" s="35"/>
      <c r="AB115" s="36"/>
      <c r="AD115" s="35"/>
      <c r="AE115" s="35"/>
      <c r="AF115" s="36"/>
      <c r="AG115" s="37"/>
      <c r="AH115" s="35"/>
      <c r="AI115" s="38"/>
      <c r="AJ115" s="47"/>
      <c r="AK115" s="35"/>
      <c r="AL115" s="37"/>
      <c r="AM115" s="37"/>
      <c r="AN115" s="37"/>
      <c r="AO115" s="38"/>
      <c r="AP115" s="35"/>
      <c r="AQ115" s="35"/>
      <c r="AR115" s="36"/>
      <c r="AT115" s="35"/>
      <c r="AU115" s="35"/>
      <c r="AV115" s="36"/>
      <c r="AW115" s="37"/>
      <c r="AX115" s="35"/>
      <c r="AY115" s="38"/>
      <c r="AZ115" s="47"/>
      <c r="BA115" s="35"/>
      <c r="BB115" s="37"/>
      <c r="BC115" s="37"/>
      <c r="BD115" s="37"/>
      <c r="BE115" s="38"/>
      <c r="BF115" s="35"/>
      <c r="BG115" s="35"/>
      <c r="BH115" s="35"/>
      <c r="BI115" s="36"/>
      <c r="BK115" s="35"/>
      <c r="BL115" s="35"/>
      <c r="BM115" s="36"/>
      <c r="BN115" s="37"/>
      <c r="BO115" s="35"/>
      <c r="BP115" s="38"/>
      <c r="BQ115" s="35"/>
      <c r="BR115" s="35"/>
      <c r="BS115" s="37"/>
      <c r="BT115" s="37"/>
      <c r="BU115" s="37"/>
      <c r="BV115" s="38"/>
      <c r="BW115" s="35"/>
      <c r="BX115" s="35"/>
      <c r="BY115" s="36"/>
      <c r="CA115" s="35"/>
      <c r="CB115" s="35"/>
      <c r="CC115" s="36"/>
      <c r="CD115" s="37"/>
      <c r="CE115" s="35"/>
      <c r="CF115" s="38"/>
      <c r="CG115" s="35"/>
      <c r="CH115" s="35"/>
      <c r="CI115" s="37"/>
      <c r="CJ115" s="37"/>
      <c r="CK115" s="37"/>
      <c r="CL115" s="38"/>
      <c r="CM115" s="39"/>
      <c r="CN115" s="35"/>
      <c r="CO115" s="36"/>
      <c r="CQ115" s="35"/>
      <c r="CR115" s="35"/>
      <c r="CS115" s="36"/>
      <c r="CT115" s="37"/>
      <c r="CU115" s="35"/>
      <c r="CV115" s="38"/>
      <c r="CW115" s="35"/>
      <c r="CX115" s="35"/>
      <c r="CY115" s="37"/>
      <c r="CZ115" s="37"/>
      <c r="DA115" s="37"/>
      <c r="DB115" s="38"/>
      <c r="DC115" s="39"/>
      <c r="DD115" s="35"/>
      <c r="DE115" s="36"/>
      <c r="DG115" s="19"/>
    </row>
    <row r="116" spans="1:111" s="1" customFormat="1" ht="15.75" x14ac:dyDescent="0.3">
      <c r="C116" s="26"/>
      <c r="D116" s="31"/>
      <c r="E116" s="45" t="s">
        <v>1</v>
      </c>
      <c r="F116" s="45" t="s">
        <v>137</v>
      </c>
      <c r="G116" s="41" t="s">
        <v>138</v>
      </c>
      <c r="H116" s="42" t="s">
        <v>129</v>
      </c>
      <c r="I116" s="42">
        <v>1</v>
      </c>
      <c r="J116" s="43" t="s">
        <v>139</v>
      </c>
      <c r="K116" s="44">
        <v>15</v>
      </c>
      <c r="L116" s="48">
        <v>24052859</v>
      </c>
      <c r="M116" s="27"/>
      <c r="N116" s="35"/>
      <c r="O116" s="35"/>
      <c r="P116" s="36"/>
      <c r="Q116" s="37"/>
      <c r="R116" s="35"/>
      <c r="S116" s="38"/>
      <c r="T116" s="47"/>
      <c r="U116" s="35"/>
      <c r="V116" s="37"/>
      <c r="W116" s="37"/>
      <c r="X116" s="37"/>
      <c r="Y116" s="38"/>
      <c r="Z116" s="35"/>
      <c r="AA116" s="35"/>
      <c r="AB116" s="36"/>
      <c r="AD116" s="35"/>
      <c r="AE116" s="35"/>
      <c r="AF116" s="36"/>
      <c r="AG116" s="37"/>
      <c r="AH116" s="35"/>
      <c r="AI116" s="38"/>
      <c r="AJ116" s="47"/>
      <c r="AK116" s="35"/>
      <c r="AL116" s="37"/>
      <c r="AM116" s="37"/>
      <c r="AN116" s="37"/>
      <c r="AO116" s="38"/>
      <c r="AP116" s="35"/>
      <c r="AQ116" s="35"/>
      <c r="AR116" s="36"/>
      <c r="AT116" s="35"/>
      <c r="AU116" s="35"/>
      <c r="AV116" s="36"/>
      <c r="AW116" s="37"/>
      <c r="AX116" s="35"/>
      <c r="AY116" s="38"/>
      <c r="AZ116" s="47"/>
      <c r="BA116" s="35"/>
      <c r="BB116" s="37"/>
      <c r="BC116" s="37"/>
      <c r="BD116" s="37"/>
      <c r="BE116" s="38"/>
      <c r="BF116" s="35"/>
      <c r="BG116" s="35"/>
      <c r="BH116" s="35"/>
      <c r="BI116" s="36"/>
      <c r="BK116" s="35"/>
      <c r="BL116" s="35"/>
      <c r="BM116" s="36"/>
      <c r="BN116" s="37"/>
      <c r="BO116" s="35"/>
      <c r="BP116" s="38"/>
      <c r="BQ116" s="35"/>
      <c r="BR116" s="35"/>
      <c r="BS116" s="37"/>
      <c r="BT116" s="37"/>
      <c r="BU116" s="37"/>
      <c r="BV116" s="38"/>
      <c r="BW116" s="35"/>
      <c r="BX116" s="35"/>
      <c r="BY116" s="36"/>
      <c r="CA116" s="35"/>
      <c r="CB116" s="35"/>
      <c r="CC116" s="36"/>
      <c r="CD116" s="37"/>
      <c r="CE116" s="35"/>
      <c r="CF116" s="38"/>
      <c r="CG116" s="35"/>
      <c r="CH116" s="35"/>
      <c r="CI116" s="37"/>
      <c r="CJ116" s="37"/>
      <c r="CK116" s="37"/>
      <c r="CL116" s="38"/>
      <c r="CM116" s="39"/>
      <c r="CN116" s="35"/>
      <c r="CO116" s="36"/>
      <c r="CQ116" s="35"/>
      <c r="CR116" s="35">
        <v>24052859</v>
      </c>
      <c r="CS116" s="36"/>
      <c r="CT116" s="10">
        <v>24052859</v>
      </c>
      <c r="CU116" s="35">
        <v>0</v>
      </c>
      <c r="CV116" s="38"/>
      <c r="CW116" s="49">
        <v>1202642.95</v>
      </c>
      <c r="CX116" s="49">
        <v>22850216.050000001</v>
      </c>
      <c r="CY116" s="50">
        <v>15</v>
      </c>
      <c r="CZ116" s="51">
        <v>5478</v>
      </c>
      <c r="DA116" s="52">
        <v>91</v>
      </c>
      <c r="DB116" s="12">
        <v>22850216.050000001</v>
      </c>
      <c r="DC116" s="12">
        <v>379585.55322197883</v>
      </c>
      <c r="DD116" s="15">
        <v>379585.55322197883</v>
      </c>
      <c r="DE116" s="16">
        <v>23673273.446778022</v>
      </c>
      <c r="DG116" s="19"/>
    </row>
    <row r="117" spans="1:111" s="1" customFormat="1" ht="15.75" x14ac:dyDescent="0.3">
      <c r="C117" s="26"/>
      <c r="D117" s="31"/>
      <c r="E117" s="45" t="s">
        <v>1</v>
      </c>
      <c r="F117" s="45" t="s">
        <v>137</v>
      </c>
      <c r="G117" s="41" t="s">
        <v>140</v>
      </c>
      <c r="H117" s="42" t="s">
        <v>129</v>
      </c>
      <c r="I117" s="42">
        <v>1</v>
      </c>
      <c r="J117" s="43" t="s">
        <v>141</v>
      </c>
      <c r="K117" s="44">
        <v>15</v>
      </c>
      <c r="L117" s="48">
        <v>7188003</v>
      </c>
      <c r="M117" s="27"/>
      <c r="N117" s="35"/>
      <c r="O117" s="35"/>
      <c r="P117" s="36"/>
      <c r="Q117" s="37"/>
      <c r="R117" s="35"/>
      <c r="S117" s="38"/>
      <c r="T117" s="47"/>
      <c r="U117" s="35"/>
      <c r="V117" s="37"/>
      <c r="W117" s="37"/>
      <c r="X117" s="37"/>
      <c r="Y117" s="38"/>
      <c r="Z117" s="35"/>
      <c r="AA117" s="35"/>
      <c r="AB117" s="36"/>
      <c r="AD117" s="35"/>
      <c r="AE117" s="35"/>
      <c r="AF117" s="36"/>
      <c r="AG117" s="37"/>
      <c r="AH117" s="35"/>
      <c r="AI117" s="38"/>
      <c r="AJ117" s="47"/>
      <c r="AK117" s="35"/>
      <c r="AL117" s="37"/>
      <c r="AM117" s="37"/>
      <c r="AN117" s="37"/>
      <c r="AO117" s="38"/>
      <c r="AP117" s="35"/>
      <c r="AQ117" s="35"/>
      <c r="AR117" s="36"/>
      <c r="AT117" s="35"/>
      <c r="AU117" s="35"/>
      <c r="AV117" s="36"/>
      <c r="AW117" s="37"/>
      <c r="AX117" s="35"/>
      <c r="AY117" s="38"/>
      <c r="AZ117" s="47"/>
      <c r="BA117" s="35"/>
      <c r="BB117" s="37"/>
      <c r="BC117" s="37"/>
      <c r="BD117" s="37"/>
      <c r="BE117" s="38"/>
      <c r="BF117" s="35"/>
      <c r="BG117" s="35"/>
      <c r="BH117" s="35"/>
      <c r="BI117" s="36"/>
      <c r="BK117" s="35"/>
      <c r="BL117" s="35"/>
      <c r="BM117" s="36"/>
      <c r="BN117" s="37"/>
      <c r="BO117" s="35"/>
      <c r="BP117" s="38"/>
      <c r="BQ117" s="35"/>
      <c r="BR117" s="35"/>
      <c r="BS117" s="37"/>
      <c r="BT117" s="37"/>
      <c r="BU117" s="37"/>
      <c r="BV117" s="38"/>
      <c r="BW117" s="35"/>
      <c r="BX117" s="35"/>
      <c r="BY117" s="36"/>
      <c r="CA117" s="35"/>
      <c r="CB117" s="35"/>
      <c r="CC117" s="36"/>
      <c r="CD117" s="37"/>
      <c r="CE117" s="35"/>
      <c r="CF117" s="38"/>
      <c r="CG117" s="35"/>
      <c r="CH117" s="35"/>
      <c r="CI117" s="37"/>
      <c r="CJ117" s="37"/>
      <c r="CK117" s="37"/>
      <c r="CL117" s="38"/>
      <c r="CM117" s="39"/>
      <c r="CN117" s="35"/>
      <c r="CO117" s="36"/>
      <c r="CQ117" s="35"/>
      <c r="CR117" s="35">
        <v>7188003</v>
      </c>
      <c r="CS117" s="36"/>
      <c r="CT117" s="10">
        <v>7188003</v>
      </c>
      <c r="CU117" s="35">
        <v>0</v>
      </c>
      <c r="CV117" s="38"/>
      <c r="CW117" s="49">
        <v>359400.15</v>
      </c>
      <c r="CX117" s="49">
        <v>6828602.8499999996</v>
      </c>
      <c r="CY117" s="50">
        <v>15</v>
      </c>
      <c r="CZ117" s="51">
        <v>5478</v>
      </c>
      <c r="DA117" s="52">
        <v>91</v>
      </c>
      <c r="DB117" s="12">
        <v>6828602.8499999996</v>
      </c>
      <c r="DC117" s="12">
        <v>113436.0823932092</v>
      </c>
      <c r="DD117" s="15">
        <v>113436.0823932092</v>
      </c>
      <c r="DE117" s="16">
        <v>7074566.9176067906</v>
      </c>
      <c r="DG117" s="19"/>
    </row>
    <row r="118" spans="1:111" s="1" customFormat="1" ht="15.75" x14ac:dyDescent="0.3">
      <c r="C118" s="26"/>
      <c r="D118" s="31"/>
      <c r="E118" s="45" t="s">
        <v>1</v>
      </c>
      <c r="F118" s="45" t="s">
        <v>137</v>
      </c>
      <c r="G118" s="41" t="s">
        <v>142</v>
      </c>
      <c r="H118" s="42" t="s">
        <v>129</v>
      </c>
      <c r="I118" s="42">
        <v>1</v>
      </c>
      <c r="J118" s="43" t="s">
        <v>143</v>
      </c>
      <c r="K118" s="44">
        <v>15</v>
      </c>
      <c r="L118" s="48">
        <v>1928981</v>
      </c>
      <c r="M118" s="27"/>
      <c r="N118" s="35"/>
      <c r="O118" s="35"/>
      <c r="P118" s="36"/>
      <c r="Q118" s="37"/>
      <c r="R118" s="35"/>
      <c r="S118" s="38"/>
      <c r="T118" s="47"/>
      <c r="U118" s="35"/>
      <c r="V118" s="37"/>
      <c r="W118" s="37"/>
      <c r="X118" s="37"/>
      <c r="Y118" s="38"/>
      <c r="Z118" s="35"/>
      <c r="AA118" s="35"/>
      <c r="AB118" s="36"/>
      <c r="AD118" s="35"/>
      <c r="AE118" s="35"/>
      <c r="AF118" s="36"/>
      <c r="AG118" s="37"/>
      <c r="AH118" s="35"/>
      <c r="AI118" s="38"/>
      <c r="AJ118" s="47"/>
      <c r="AK118" s="35"/>
      <c r="AL118" s="37"/>
      <c r="AM118" s="37"/>
      <c r="AN118" s="37"/>
      <c r="AO118" s="38"/>
      <c r="AP118" s="35"/>
      <c r="AQ118" s="35"/>
      <c r="AR118" s="36"/>
      <c r="AT118" s="35"/>
      <c r="AU118" s="35"/>
      <c r="AV118" s="36"/>
      <c r="AW118" s="37"/>
      <c r="AX118" s="35"/>
      <c r="AY118" s="38"/>
      <c r="AZ118" s="47"/>
      <c r="BA118" s="35"/>
      <c r="BB118" s="37"/>
      <c r="BC118" s="37"/>
      <c r="BD118" s="37"/>
      <c r="BE118" s="38"/>
      <c r="BF118" s="35"/>
      <c r="BG118" s="35"/>
      <c r="BH118" s="35"/>
      <c r="BI118" s="36"/>
      <c r="BK118" s="35"/>
      <c r="BL118" s="35"/>
      <c r="BM118" s="36"/>
      <c r="BN118" s="37"/>
      <c r="BO118" s="35"/>
      <c r="BP118" s="38"/>
      <c r="BQ118" s="35"/>
      <c r="BR118" s="35"/>
      <c r="BS118" s="37"/>
      <c r="BT118" s="37"/>
      <c r="BU118" s="37"/>
      <c r="BV118" s="38"/>
      <c r="BW118" s="35"/>
      <c r="BX118" s="35"/>
      <c r="BY118" s="36"/>
      <c r="CA118" s="35"/>
      <c r="CB118" s="35"/>
      <c r="CC118" s="36"/>
      <c r="CD118" s="37"/>
      <c r="CE118" s="35"/>
      <c r="CF118" s="38"/>
      <c r="CG118" s="35"/>
      <c r="CH118" s="35"/>
      <c r="CI118" s="37"/>
      <c r="CJ118" s="37"/>
      <c r="CK118" s="37"/>
      <c r="CL118" s="38"/>
      <c r="CM118" s="39"/>
      <c r="CN118" s="35"/>
      <c r="CO118" s="36"/>
      <c r="CQ118" s="35"/>
      <c r="CR118" s="35">
        <v>1928981</v>
      </c>
      <c r="CS118" s="36"/>
      <c r="CT118" s="10">
        <v>1928981</v>
      </c>
      <c r="CU118" s="35">
        <v>0</v>
      </c>
      <c r="CV118" s="38"/>
      <c r="CW118" s="49">
        <v>96449.05</v>
      </c>
      <c r="CX118" s="49">
        <v>1832531.95</v>
      </c>
      <c r="CY118" s="50">
        <v>15</v>
      </c>
      <c r="CZ118" s="51">
        <v>5478</v>
      </c>
      <c r="DA118" s="52">
        <v>91</v>
      </c>
      <c r="DB118" s="12">
        <v>1832531.95</v>
      </c>
      <c r="DC118" s="12">
        <v>30441.841447608615</v>
      </c>
      <c r="DD118" s="15">
        <v>30441.841447608615</v>
      </c>
      <c r="DE118" s="16">
        <v>1898539.1585523915</v>
      </c>
      <c r="DG118" s="19"/>
    </row>
    <row r="119" spans="1:111" s="1" customFormat="1" ht="15.75" x14ac:dyDescent="0.3">
      <c r="C119" s="26"/>
      <c r="D119" s="31"/>
      <c r="E119" s="45" t="s">
        <v>1</v>
      </c>
      <c r="F119" s="45" t="s">
        <v>137</v>
      </c>
      <c r="G119" s="41" t="s">
        <v>144</v>
      </c>
      <c r="H119" s="42" t="s">
        <v>129</v>
      </c>
      <c r="I119" s="42">
        <v>1</v>
      </c>
      <c r="J119" s="43" t="s">
        <v>143</v>
      </c>
      <c r="K119" s="44">
        <v>15</v>
      </c>
      <c r="L119" s="48">
        <v>1930849</v>
      </c>
      <c r="M119" s="27"/>
      <c r="N119" s="35"/>
      <c r="O119" s="35"/>
      <c r="P119" s="36"/>
      <c r="Q119" s="37"/>
      <c r="R119" s="35"/>
      <c r="S119" s="38"/>
      <c r="T119" s="47"/>
      <c r="U119" s="35"/>
      <c r="V119" s="37"/>
      <c r="W119" s="37"/>
      <c r="X119" s="37"/>
      <c r="Y119" s="38"/>
      <c r="Z119" s="35"/>
      <c r="AA119" s="35"/>
      <c r="AB119" s="36"/>
      <c r="AD119" s="35"/>
      <c r="AE119" s="35"/>
      <c r="AF119" s="36"/>
      <c r="AG119" s="37"/>
      <c r="AH119" s="35"/>
      <c r="AI119" s="38"/>
      <c r="AJ119" s="47"/>
      <c r="AK119" s="35"/>
      <c r="AL119" s="37"/>
      <c r="AM119" s="37"/>
      <c r="AN119" s="37"/>
      <c r="AO119" s="38"/>
      <c r="AP119" s="35"/>
      <c r="AQ119" s="35"/>
      <c r="AR119" s="36"/>
      <c r="AT119" s="35"/>
      <c r="AU119" s="35"/>
      <c r="AV119" s="36"/>
      <c r="AW119" s="37"/>
      <c r="AX119" s="35"/>
      <c r="AY119" s="38"/>
      <c r="AZ119" s="47"/>
      <c r="BA119" s="35"/>
      <c r="BB119" s="37"/>
      <c r="BC119" s="37"/>
      <c r="BD119" s="37"/>
      <c r="BE119" s="38"/>
      <c r="BF119" s="35"/>
      <c r="BG119" s="35"/>
      <c r="BH119" s="35"/>
      <c r="BI119" s="36"/>
      <c r="BK119" s="35"/>
      <c r="BL119" s="35"/>
      <c r="BM119" s="36"/>
      <c r="BN119" s="37"/>
      <c r="BO119" s="35"/>
      <c r="BP119" s="38"/>
      <c r="BQ119" s="35"/>
      <c r="BR119" s="35"/>
      <c r="BS119" s="37"/>
      <c r="BT119" s="37"/>
      <c r="BU119" s="37"/>
      <c r="BV119" s="38"/>
      <c r="BW119" s="35"/>
      <c r="BX119" s="35"/>
      <c r="BY119" s="36"/>
      <c r="CA119" s="35"/>
      <c r="CB119" s="35"/>
      <c r="CC119" s="36"/>
      <c r="CD119" s="37"/>
      <c r="CE119" s="35"/>
      <c r="CF119" s="38"/>
      <c r="CG119" s="35"/>
      <c r="CH119" s="35"/>
      <c r="CI119" s="37"/>
      <c r="CJ119" s="37"/>
      <c r="CK119" s="37"/>
      <c r="CL119" s="38"/>
      <c r="CM119" s="39"/>
      <c r="CN119" s="35"/>
      <c r="CO119" s="36"/>
      <c r="CQ119" s="35"/>
      <c r="CR119" s="35">
        <v>1930849</v>
      </c>
      <c r="CS119" s="36"/>
      <c r="CT119" s="10">
        <v>1930849</v>
      </c>
      <c r="CU119" s="35">
        <v>0</v>
      </c>
      <c r="CV119" s="38"/>
      <c r="CW119" s="49">
        <v>96542.45</v>
      </c>
      <c r="CX119" s="49">
        <v>1834306.5499999998</v>
      </c>
      <c r="CY119" s="50">
        <v>15</v>
      </c>
      <c r="CZ119" s="51">
        <v>5478</v>
      </c>
      <c r="DA119" s="52">
        <v>91</v>
      </c>
      <c r="DB119" s="12">
        <v>1834306.5499999998</v>
      </c>
      <c r="DC119" s="12">
        <v>30471.320929171226</v>
      </c>
      <c r="DD119" s="15">
        <v>30471.320929171226</v>
      </c>
      <c r="DE119" s="16">
        <v>1900377.6790708287</v>
      </c>
      <c r="DG119" s="19"/>
    </row>
    <row r="120" spans="1:111" s="1" customFormat="1" ht="15.75" x14ac:dyDescent="0.3">
      <c r="C120" s="26"/>
      <c r="D120" s="31"/>
      <c r="E120" s="45" t="s">
        <v>1</v>
      </c>
      <c r="F120" s="45" t="s">
        <v>137</v>
      </c>
      <c r="G120" s="41" t="s">
        <v>145</v>
      </c>
      <c r="H120" s="42" t="s">
        <v>129</v>
      </c>
      <c r="I120" s="42">
        <v>1</v>
      </c>
      <c r="J120" s="43" t="s">
        <v>146</v>
      </c>
      <c r="K120" s="44">
        <v>15</v>
      </c>
      <c r="L120" s="48">
        <v>1928981</v>
      </c>
      <c r="M120" s="27"/>
      <c r="N120" s="35"/>
      <c r="O120" s="35"/>
      <c r="P120" s="36"/>
      <c r="Q120" s="37"/>
      <c r="R120" s="35"/>
      <c r="S120" s="38"/>
      <c r="T120" s="47"/>
      <c r="U120" s="35"/>
      <c r="V120" s="37"/>
      <c r="W120" s="37"/>
      <c r="X120" s="37"/>
      <c r="Y120" s="38"/>
      <c r="Z120" s="35"/>
      <c r="AA120" s="35"/>
      <c r="AB120" s="36"/>
      <c r="AD120" s="35"/>
      <c r="AE120" s="35"/>
      <c r="AF120" s="36"/>
      <c r="AG120" s="37"/>
      <c r="AH120" s="35"/>
      <c r="AI120" s="38"/>
      <c r="AJ120" s="47"/>
      <c r="AK120" s="35"/>
      <c r="AL120" s="37"/>
      <c r="AM120" s="37"/>
      <c r="AN120" s="37"/>
      <c r="AO120" s="38"/>
      <c r="AP120" s="35"/>
      <c r="AQ120" s="35"/>
      <c r="AR120" s="36"/>
      <c r="AT120" s="35"/>
      <c r="AU120" s="35"/>
      <c r="AV120" s="36"/>
      <c r="AW120" s="37"/>
      <c r="AX120" s="35"/>
      <c r="AY120" s="38"/>
      <c r="AZ120" s="47"/>
      <c r="BA120" s="35"/>
      <c r="BB120" s="37"/>
      <c r="BC120" s="37"/>
      <c r="BD120" s="37"/>
      <c r="BE120" s="38"/>
      <c r="BF120" s="35"/>
      <c r="BG120" s="35"/>
      <c r="BH120" s="35"/>
      <c r="BI120" s="36"/>
      <c r="BK120" s="35"/>
      <c r="BL120" s="35"/>
      <c r="BM120" s="36"/>
      <c r="BN120" s="37"/>
      <c r="BO120" s="35"/>
      <c r="BP120" s="38"/>
      <c r="BQ120" s="35"/>
      <c r="BR120" s="35"/>
      <c r="BS120" s="37"/>
      <c r="BT120" s="37"/>
      <c r="BU120" s="37"/>
      <c r="BV120" s="38"/>
      <c r="BW120" s="35"/>
      <c r="BX120" s="35"/>
      <c r="BY120" s="36"/>
      <c r="CA120" s="35"/>
      <c r="CB120" s="35"/>
      <c r="CC120" s="36"/>
      <c r="CD120" s="37"/>
      <c r="CE120" s="35"/>
      <c r="CF120" s="38"/>
      <c r="CG120" s="35"/>
      <c r="CH120" s="35"/>
      <c r="CI120" s="37"/>
      <c r="CJ120" s="37"/>
      <c r="CK120" s="37"/>
      <c r="CL120" s="38"/>
      <c r="CM120" s="39"/>
      <c r="CN120" s="35"/>
      <c r="CO120" s="36"/>
      <c r="CQ120" s="35"/>
      <c r="CR120" s="35">
        <v>1928981</v>
      </c>
      <c r="CS120" s="36"/>
      <c r="CT120" s="10">
        <v>1928981</v>
      </c>
      <c r="CU120" s="35">
        <v>0</v>
      </c>
      <c r="CV120" s="38"/>
      <c r="CW120" s="49">
        <v>96449.05</v>
      </c>
      <c r="CX120" s="49">
        <v>1832531.95</v>
      </c>
      <c r="CY120" s="50">
        <v>15</v>
      </c>
      <c r="CZ120" s="51">
        <v>5478</v>
      </c>
      <c r="DA120" s="52">
        <v>91</v>
      </c>
      <c r="DB120" s="12">
        <v>1832531.95</v>
      </c>
      <c r="DC120" s="12">
        <v>30441.841447608615</v>
      </c>
      <c r="DD120" s="15">
        <v>30441.841447608615</v>
      </c>
      <c r="DE120" s="16">
        <v>1898539.1585523915</v>
      </c>
      <c r="DG120" s="19"/>
    </row>
    <row r="121" spans="1:111" s="1" customFormat="1" ht="15.75" x14ac:dyDescent="0.3">
      <c r="C121" s="26"/>
      <c r="D121" s="31"/>
      <c r="E121" s="45" t="s">
        <v>1</v>
      </c>
      <c r="F121" s="45" t="s">
        <v>137</v>
      </c>
      <c r="G121" s="41" t="s">
        <v>147</v>
      </c>
      <c r="H121" s="42" t="s">
        <v>129</v>
      </c>
      <c r="I121" s="42">
        <v>1</v>
      </c>
      <c r="J121" s="43" t="s">
        <v>148</v>
      </c>
      <c r="K121" s="44">
        <v>15</v>
      </c>
      <c r="L121" s="48">
        <v>976246</v>
      </c>
      <c r="M121" s="27"/>
      <c r="N121" s="35"/>
      <c r="O121" s="35"/>
      <c r="P121" s="36"/>
      <c r="Q121" s="37"/>
      <c r="R121" s="35"/>
      <c r="S121" s="38"/>
      <c r="T121" s="47"/>
      <c r="U121" s="35"/>
      <c r="V121" s="37"/>
      <c r="W121" s="37"/>
      <c r="X121" s="37"/>
      <c r="Y121" s="38"/>
      <c r="Z121" s="35"/>
      <c r="AA121" s="35"/>
      <c r="AB121" s="36"/>
      <c r="AD121" s="35"/>
      <c r="AE121" s="35"/>
      <c r="AF121" s="36"/>
      <c r="AG121" s="37"/>
      <c r="AH121" s="35"/>
      <c r="AI121" s="38"/>
      <c r="AJ121" s="47"/>
      <c r="AK121" s="35"/>
      <c r="AL121" s="37"/>
      <c r="AM121" s="37"/>
      <c r="AN121" s="37"/>
      <c r="AO121" s="38"/>
      <c r="AP121" s="35"/>
      <c r="AQ121" s="35"/>
      <c r="AR121" s="36"/>
      <c r="AT121" s="35"/>
      <c r="AU121" s="35"/>
      <c r="AV121" s="36"/>
      <c r="AW121" s="37"/>
      <c r="AX121" s="35"/>
      <c r="AY121" s="38"/>
      <c r="AZ121" s="47"/>
      <c r="BA121" s="35"/>
      <c r="BB121" s="37"/>
      <c r="BC121" s="37"/>
      <c r="BD121" s="37"/>
      <c r="BE121" s="38"/>
      <c r="BF121" s="35"/>
      <c r="BG121" s="35"/>
      <c r="BH121" s="35"/>
      <c r="BI121" s="36"/>
      <c r="BK121" s="35"/>
      <c r="BL121" s="35"/>
      <c r="BM121" s="36"/>
      <c r="BN121" s="37"/>
      <c r="BO121" s="35"/>
      <c r="BP121" s="38"/>
      <c r="BQ121" s="35"/>
      <c r="BR121" s="35"/>
      <c r="BS121" s="37"/>
      <c r="BT121" s="37"/>
      <c r="BU121" s="37"/>
      <c r="BV121" s="38"/>
      <c r="BW121" s="35"/>
      <c r="BX121" s="35"/>
      <c r="BY121" s="36"/>
      <c r="CA121" s="35"/>
      <c r="CB121" s="35"/>
      <c r="CC121" s="36"/>
      <c r="CD121" s="37"/>
      <c r="CE121" s="35"/>
      <c r="CF121" s="38"/>
      <c r="CG121" s="35"/>
      <c r="CH121" s="35"/>
      <c r="CI121" s="37"/>
      <c r="CJ121" s="37"/>
      <c r="CK121" s="37"/>
      <c r="CL121" s="38"/>
      <c r="CM121" s="39"/>
      <c r="CN121" s="35"/>
      <c r="CO121" s="36"/>
      <c r="CQ121" s="35"/>
      <c r="CR121" s="35">
        <v>976246</v>
      </c>
      <c r="CS121" s="36"/>
      <c r="CT121" s="10">
        <v>976246</v>
      </c>
      <c r="CU121" s="35">
        <v>0</v>
      </c>
      <c r="CV121" s="38"/>
      <c r="CW121" s="49">
        <v>48812.3</v>
      </c>
      <c r="CX121" s="49">
        <v>927433.7</v>
      </c>
      <c r="CY121" s="50">
        <v>15</v>
      </c>
      <c r="CZ121" s="51">
        <v>5478</v>
      </c>
      <c r="DA121" s="52">
        <v>91</v>
      </c>
      <c r="DB121" s="12">
        <v>927433.7</v>
      </c>
      <c r="DC121" s="12">
        <v>15406.43787878788</v>
      </c>
      <c r="DD121" s="15">
        <v>15406.43787878788</v>
      </c>
      <c r="DE121" s="16">
        <v>960839.56212121213</v>
      </c>
      <c r="DG121" s="19"/>
    </row>
    <row r="122" spans="1:111" s="1" customFormat="1" ht="15.75" x14ac:dyDescent="0.3">
      <c r="C122" s="26"/>
      <c r="D122" s="31"/>
      <c r="E122" s="45" t="s">
        <v>1</v>
      </c>
      <c r="F122" s="45" t="s">
        <v>137</v>
      </c>
      <c r="G122" s="41" t="s">
        <v>149</v>
      </c>
      <c r="H122" s="42" t="s">
        <v>129</v>
      </c>
      <c r="I122" s="42">
        <v>1</v>
      </c>
      <c r="J122" s="43" t="s">
        <v>148</v>
      </c>
      <c r="K122" s="44">
        <v>15</v>
      </c>
      <c r="L122" s="48">
        <v>3913142</v>
      </c>
      <c r="M122" s="27"/>
      <c r="N122" s="35"/>
      <c r="O122" s="35"/>
      <c r="P122" s="36"/>
      <c r="Q122" s="37"/>
      <c r="R122" s="35"/>
      <c r="S122" s="38"/>
      <c r="T122" s="47"/>
      <c r="U122" s="35"/>
      <c r="V122" s="37"/>
      <c r="W122" s="37"/>
      <c r="X122" s="37"/>
      <c r="Y122" s="38"/>
      <c r="Z122" s="35"/>
      <c r="AA122" s="35"/>
      <c r="AB122" s="36"/>
      <c r="AD122" s="35"/>
      <c r="AE122" s="35"/>
      <c r="AF122" s="36"/>
      <c r="AG122" s="37"/>
      <c r="AH122" s="35"/>
      <c r="AI122" s="38"/>
      <c r="AJ122" s="47"/>
      <c r="AK122" s="35"/>
      <c r="AL122" s="37"/>
      <c r="AM122" s="37"/>
      <c r="AN122" s="37"/>
      <c r="AO122" s="38"/>
      <c r="AP122" s="35"/>
      <c r="AQ122" s="35"/>
      <c r="AR122" s="36"/>
      <c r="AT122" s="35"/>
      <c r="AU122" s="35"/>
      <c r="AV122" s="36"/>
      <c r="AW122" s="37"/>
      <c r="AX122" s="35"/>
      <c r="AY122" s="38"/>
      <c r="AZ122" s="47"/>
      <c r="BA122" s="35"/>
      <c r="BB122" s="37"/>
      <c r="BC122" s="37"/>
      <c r="BD122" s="37"/>
      <c r="BE122" s="38"/>
      <c r="BF122" s="35"/>
      <c r="BG122" s="35"/>
      <c r="BH122" s="35"/>
      <c r="BI122" s="36"/>
      <c r="BK122" s="35"/>
      <c r="BL122" s="35"/>
      <c r="BM122" s="36"/>
      <c r="BN122" s="37"/>
      <c r="BO122" s="35"/>
      <c r="BP122" s="38"/>
      <c r="BQ122" s="35"/>
      <c r="BR122" s="35"/>
      <c r="BS122" s="37"/>
      <c r="BT122" s="37"/>
      <c r="BU122" s="37"/>
      <c r="BV122" s="38"/>
      <c r="BW122" s="35"/>
      <c r="BX122" s="35"/>
      <c r="BY122" s="36"/>
      <c r="CA122" s="35"/>
      <c r="CB122" s="35"/>
      <c r="CC122" s="36"/>
      <c r="CD122" s="37"/>
      <c r="CE122" s="35"/>
      <c r="CF122" s="38"/>
      <c r="CG122" s="35"/>
      <c r="CH122" s="35"/>
      <c r="CI122" s="37"/>
      <c r="CJ122" s="37"/>
      <c r="CK122" s="37"/>
      <c r="CL122" s="38"/>
      <c r="CM122" s="39"/>
      <c r="CN122" s="35"/>
      <c r="CO122" s="36"/>
      <c r="CQ122" s="35"/>
      <c r="CR122" s="35">
        <v>3913142</v>
      </c>
      <c r="CS122" s="36"/>
      <c r="CT122" s="10">
        <v>3913142</v>
      </c>
      <c r="CU122" s="35">
        <v>0</v>
      </c>
      <c r="CV122" s="38"/>
      <c r="CW122" s="49">
        <v>195657.1</v>
      </c>
      <c r="CX122" s="49">
        <v>3717484.9</v>
      </c>
      <c r="CY122" s="50">
        <v>15</v>
      </c>
      <c r="CZ122" s="51">
        <v>5478</v>
      </c>
      <c r="DA122" s="52">
        <v>91</v>
      </c>
      <c r="DB122" s="12">
        <v>3717484.9</v>
      </c>
      <c r="DC122" s="12">
        <v>61754.495418035774</v>
      </c>
      <c r="DD122" s="15">
        <v>61754.495418035774</v>
      </c>
      <c r="DE122" s="16">
        <v>3851387.5045819641</v>
      </c>
      <c r="DG122" s="19"/>
    </row>
    <row r="123" spans="1:111" s="1" customFormat="1" ht="15.75" x14ac:dyDescent="0.3">
      <c r="C123" s="26"/>
      <c r="D123" s="31"/>
      <c r="E123" s="45"/>
      <c r="F123" s="45"/>
      <c r="G123" s="32"/>
      <c r="H123" s="33"/>
      <c r="I123" s="33"/>
      <c r="J123" s="32"/>
      <c r="K123" s="46"/>
      <c r="L123" s="34"/>
      <c r="M123" s="27"/>
      <c r="N123" s="35"/>
      <c r="O123" s="35"/>
      <c r="P123" s="36"/>
      <c r="Q123" s="37"/>
      <c r="R123" s="35"/>
      <c r="S123" s="38"/>
      <c r="T123" s="47"/>
      <c r="U123" s="35"/>
      <c r="V123" s="37"/>
      <c r="W123" s="37"/>
      <c r="X123" s="37"/>
      <c r="Y123" s="38"/>
      <c r="Z123" s="35"/>
      <c r="AA123" s="35"/>
      <c r="AB123" s="36"/>
      <c r="AD123" s="35"/>
      <c r="AE123" s="35"/>
      <c r="AF123" s="36"/>
      <c r="AG123" s="37"/>
      <c r="AH123" s="35"/>
      <c r="AI123" s="38"/>
      <c r="AJ123" s="47"/>
      <c r="AK123" s="35"/>
      <c r="AL123" s="37"/>
      <c r="AM123" s="37"/>
      <c r="AN123" s="37"/>
      <c r="AO123" s="38"/>
      <c r="AP123" s="35"/>
      <c r="AQ123" s="35"/>
      <c r="AR123" s="36"/>
      <c r="AT123" s="35"/>
      <c r="AU123" s="35"/>
      <c r="AV123" s="36"/>
      <c r="AW123" s="37"/>
      <c r="AX123" s="35"/>
      <c r="AY123" s="38"/>
      <c r="AZ123" s="47"/>
      <c r="BA123" s="35"/>
      <c r="BB123" s="37"/>
      <c r="BC123" s="37"/>
      <c r="BD123" s="37"/>
      <c r="BE123" s="38"/>
      <c r="BF123" s="35"/>
      <c r="BG123" s="35"/>
      <c r="BH123" s="35"/>
      <c r="BI123" s="36"/>
      <c r="BK123" s="35"/>
      <c r="BL123" s="35"/>
      <c r="BM123" s="36"/>
      <c r="BN123" s="37"/>
      <c r="BO123" s="35"/>
      <c r="BP123" s="38"/>
      <c r="BQ123" s="35"/>
      <c r="BR123" s="35"/>
      <c r="BS123" s="37"/>
      <c r="BT123" s="37"/>
      <c r="BU123" s="37"/>
      <c r="BV123" s="38"/>
      <c r="BW123" s="35"/>
      <c r="BX123" s="35"/>
      <c r="BY123" s="36"/>
      <c r="CA123" s="35"/>
      <c r="CB123" s="35"/>
      <c r="CC123" s="36"/>
      <c r="CD123" s="37"/>
      <c r="CE123" s="35"/>
      <c r="CF123" s="38"/>
      <c r="CG123" s="35"/>
      <c r="CH123" s="35"/>
      <c r="CI123" s="37"/>
      <c r="CJ123" s="37"/>
      <c r="CK123" s="37"/>
      <c r="CL123" s="38"/>
      <c r="CM123" s="39"/>
      <c r="CN123" s="35"/>
      <c r="CO123" s="36"/>
      <c r="CQ123" s="35"/>
      <c r="CR123" s="35"/>
      <c r="CS123" s="36"/>
      <c r="CT123" s="37"/>
      <c r="CU123" s="35"/>
      <c r="CV123" s="38"/>
      <c r="CW123" s="35"/>
      <c r="CX123" s="35"/>
      <c r="CY123" s="37"/>
      <c r="CZ123" s="37"/>
      <c r="DA123" s="37"/>
      <c r="DB123" s="38"/>
      <c r="DC123" s="39"/>
      <c r="DD123" s="35"/>
      <c r="DE123" s="36"/>
      <c r="DG123" s="19"/>
    </row>
    <row r="124" spans="1:111" s="1" customFormat="1" ht="15.75" x14ac:dyDescent="0.3">
      <c r="C124" s="26"/>
      <c r="D124" s="31"/>
      <c r="E124" s="45"/>
      <c r="F124" s="45"/>
      <c r="G124" s="32"/>
      <c r="H124" s="33"/>
      <c r="I124" s="33"/>
      <c r="J124" s="32"/>
      <c r="K124" s="46"/>
      <c r="L124" s="34"/>
      <c r="M124" s="27"/>
      <c r="N124" s="35"/>
      <c r="O124" s="35"/>
      <c r="P124" s="36"/>
      <c r="Q124" s="37"/>
      <c r="R124" s="35"/>
      <c r="S124" s="38"/>
      <c r="T124" s="47"/>
      <c r="U124" s="35"/>
      <c r="V124" s="37"/>
      <c r="W124" s="37"/>
      <c r="X124" s="37"/>
      <c r="Y124" s="38"/>
      <c r="Z124" s="35"/>
      <c r="AA124" s="35"/>
      <c r="AB124" s="36"/>
      <c r="AD124" s="35"/>
      <c r="AE124" s="35"/>
      <c r="AF124" s="36"/>
      <c r="AG124" s="37"/>
      <c r="AH124" s="35"/>
      <c r="AI124" s="38"/>
      <c r="AJ124" s="47"/>
      <c r="AK124" s="35"/>
      <c r="AL124" s="37"/>
      <c r="AM124" s="37"/>
      <c r="AN124" s="37"/>
      <c r="AO124" s="38"/>
      <c r="AP124" s="35"/>
      <c r="AQ124" s="35"/>
      <c r="AR124" s="36"/>
      <c r="AT124" s="35"/>
      <c r="AU124" s="35"/>
      <c r="AV124" s="36"/>
      <c r="AW124" s="37"/>
      <c r="AX124" s="35"/>
      <c r="AY124" s="38"/>
      <c r="AZ124" s="47"/>
      <c r="BA124" s="35"/>
      <c r="BB124" s="37"/>
      <c r="BC124" s="37"/>
      <c r="BD124" s="37"/>
      <c r="BE124" s="38"/>
      <c r="BF124" s="35"/>
      <c r="BG124" s="35"/>
      <c r="BH124" s="35"/>
      <c r="BI124" s="36"/>
      <c r="BK124" s="35"/>
      <c r="BL124" s="35"/>
      <c r="BM124" s="36"/>
      <c r="BN124" s="37"/>
      <c r="BO124" s="35"/>
      <c r="BP124" s="38"/>
      <c r="BQ124" s="35"/>
      <c r="BR124" s="35"/>
      <c r="BS124" s="37"/>
      <c r="BT124" s="37"/>
      <c r="BU124" s="37"/>
      <c r="BV124" s="38"/>
      <c r="BW124" s="35"/>
      <c r="BX124" s="35"/>
      <c r="BY124" s="36"/>
      <c r="CA124" s="35"/>
      <c r="CB124" s="35"/>
      <c r="CC124" s="36"/>
      <c r="CD124" s="37"/>
      <c r="CE124" s="35"/>
      <c r="CF124" s="38"/>
      <c r="CG124" s="35"/>
      <c r="CH124" s="35"/>
      <c r="CI124" s="37"/>
      <c r="CJ124" s="37"/>
      <c r="CK124" s="37"/>
      <c r="CL124" s="38"/>
      <c r="CM124" s="39"/>
      <c r="CN124" s="35"/>
      <c r="CO124" s="36"/>
      <c r="CQ124" s="35"/>
      <c r="CR124" s="35"/>
      <c r="CS124" s="36"/>
      <c r="CT124" s="37"/>
      <c r="CU124" s="35"/>
      <c r="CV124" s="38"/>
      <c r="CW124" s="35"/>
      <c r="CX124" s="35"/>
      <c r="CY124" s="37"/>
      <c r="CZ124" s="37"/>
      <c r="DA124" s="37"/>
      <c r="DB124" s="38"/>
      <c r="DC124" s="39"/>
      <c r="DD124" s="35"/>
      <c r="DE124" s="36"/>
      <c r="DG124" s="19"/>
    </row>
    <row r="125" spans="1:111" s="1" customFormat="1" ht="15.75" thickBot="1" x14ac:dyDescent="0.3">
      <c r="C125" s="26"/>
      <c r="D125" s="53"/>
      <c r="E125" s="54"/>
      <c r="F125" s="54"/>
      <c r="G125" s="54"/>
      <c r="H125" s="55"/>
      <c r="I125" s="55"/>
      <c r="J125" s="54"/>
      <c r="K125" s="55"/>
      <c r="L125" s="56"/>
      <c r="N125" s="56">
        <v>0</v>
      </c>
      <c r="O125" s="56">
        <v>4875552462.6329727</v>
      </c>
      <c r="P125" s="56">
        <v>0</v>
      </c>
      <c r="Q125" s="56">
        <v>4875552462.6329727</v>
      </c>
      <c r="R125" s="56">
        <v>0</v>
      </c>
      <c r="S125" s="56">
        <v>0</v>
      </c>
      <c r="T125" s="56">
        <v>243777623.13164863</v>
      </c>
      <c r="U125" s="56">
        <v>4631774839.5013247</v>
      </c>
      <c r="V125" s="56">
        <v>2748</v>
      </c>
      <c r="W125" s="56">
        <v>1003098</v>
      </c>
      <c r="X125" s="56">
        <v>13806</v>
      </c>
      <c r="Y125" s="56">
        <v>4631774839.5013247</v>
      </c>
      <c r="Z125" s="56">
        <v>115020304.02744724</v>
      </c>
      <c r="AA125" s="56">
        <v>115020304.02744724</v>
      </c>
      <c r="AB125" s="57">
        <v>4760532158.605526</v>
      </c>
      <c r="AD125" s="56">
        <v>4875552462.6329727</v>
      </c>
      <c r="AE125" s="56">
        <v>101528216.62415829</v>
      </c>
      <c r="AF125" s="56">
        <v>0</v>
      </c>
      <c r="AG125" s="56">
        <v>4977080679.2571316</v>
      </c>
      <c r="AH125" s="56">
        <v>115020304.02744724</v>
      </c>
      <c r="AI125" s="56">
        <v>0</v>
      </c>
      <c r="AJ125" s="56">
        <v>248854033.96285656</v>
      </c>
      <c r="AK125" s="56">
        <v>4728226645.2942753</v>
      </c>
      <c r="AL125" s="56"/>
      <c r="AM125" s="56"/>
      <c r="AN125" s="56"/>
      <c r="AO125" s="56">
        <v>4613206341.2668285</v>
      </c>
      <c r="AP125" s="56">
        <v>120106212.0958256</v>
      </c>
      <c r="AQ125" s="56">
        <v>235126516.12327287</v>
      </c>
      <c r="AR125" s="56">
        <v>4741954163.1338587</v>
      </c>
      <c r="AT125" s="56">
        <v>4977080679.2571316</v>
      </c>
      <c r="AU125" s="58">
        <v>0</v>
      </c>
      <c r="AV125" s="58">
        <v>0</v>
      </c>
      <c r="AW125" s="56">
        <v>4977080679.2571316</v>
      </c>
      <c r="AX125" s="56">
        <v>235126516.12327287</v>
      </c>
      <c r="AY125" s="56">
        <v>0</v>
      </c>
      <c r="AZ125" s="56">
        <v>248854033.96285656</v>
      </c>
      <c r="BA125" s="56">
        <v>4728226645.2942753</v>
      </c>
      <c r="BB125" s="56"/>
      <c r="BC125" s="56"/>
      <c r="BD125" s="56"/>
      <c r="BE125" s="56">
        <v>4493100129.1709995</v>
      </c>
      <c r="BF125" s="56">
        <v>119630954.37954357</v>
      </c>
      <c r="BG125" s="56">
        <v>1339460052</v>
      </c>
      <c r="BH125" s="56">
        <v>1694217522.502816</v>
      </c>
      <c r="BI125" s="56">
        <v>3282863156.7543144</v>
      </c>
      <c r="BK125" s="56">
        <v>4977080679.2571316</v>
      </c>
      <c r="BL125" s="56">
        <v>0</v>
      </c>
      <c r="BM125" s="56">
        <v>0</v>
      </c>
      <c r="BN125" s="56">
        <v>4977080679.2571316</v>
      </c>
      <c r="BO125" s="56">
        <v>1694217522.502816</v>
      </c>
      <c r="BP125" s="56">
        <v>0</v>
      </c>
      <c r="BQ125" s="56">
        <v>248854033.96285656</v>
      </c>
      <c r="BR125" s="56">
        <v>4728226645.2942753</v>
      </c>
      <c r="BS125" s="56">
        <v>2958</v>
      </c>
      <c r="BT125" s="56">
        <v>1028508</v>
      </c>
      <c r="BU125" s="56">
        <v>23100</v>
      </c>
      <c r="BV125" s="56">
        <v>3034009122.7914586</v>
      </c>
      <c r="BW125" s="56">
        <v>122155949.19427402</v>
      </c>
      <c r="BX125" s="56">
        <v>1816373471.6970901</v>
      </c>
      <c r="BY125" s="56">
        <v>3160707207.56004</v>
      </c>
      <c r="CA125" s="56"/>
      <c r="CB125" s="56"/>
      <c r="CC125" s="56">
        <v>0</v>
      </c>
      <c r="CD125" s="56">
        <v>5020705988.2571316</v>
      </c>
      <c r="CE125" s="56">
        <v>1816373471.6970901</v>
      </c>
      <c r="CF125" s="56">
        <v>0</v>
      </c>
      <c r="CG125" s="56">
        <v>251035299.41285655</v>
      </c>
      <c r="CH125" s="56">
        <v>4769670688.8442745</v>
      </c>
      <c r="CI125" s="56">
        <v>3198</v>
      </c>
      <c r="CJ125" s="56">
        <v>1001283</v>
      </c>
      <c r="CK125" s="56"/>
      <c r="CL125" s="56"/>
      <c r="CM125" s="56"/>
      <c r="CN125" s="56"/>
      <c r="CO125" s="56"/>
      <c r="CP125" s="56">
        <v>0</v>
      </c>
      <c r="CQ125" s="56">
        <v>5020705988.2571316</v>
      </c>
      <c r="CR125" s="56">
        <v>45394286</v>
      </c>
      <c r="CS125" s="56">
        <v>0</v>
      </c>
      <c r="CT125" s="56">
        <v>5066100274.2571316</v>
      </c>
      <c r="CU125" s="56">
        <v>1857015759.6349235</v>
      </c>
      <c r="CV125" s="56">
        <v>0</v>
      </c>
      <c r="CW125" s="56">
        <v>253305013.71285656</v>
      </c>
      <c r="CX125" s="56">
        <v>4812795260.5442743</v>
      </c>
      <c r="CY125" s="56">
        <v>3333</v>
      </c>
      <c r="CZ125" s="56">
        <v>1148535</v>
      </c>
      <c r="DA125" s="56">
        <v>34582</v>
      </c>
      <c r="DB125" s="56">
        <v>2955779500.9093509</v>
      </c>
      <c r="DC125" s="56">
        <v>162465982.67273641</v>
      </c>
      <c r="DD125" s="56">
        <v>2019481742.3076599</v>
      </c>
      <c r="DE125" s="56">
        <v>3046618531.9494715</v>
      </c>
      <c r="DG125" s="59"/>
    </row>
    <row r="126" spans="1:111" s="1" customFormat="1" x14ac:dyDescent="0.25">
      <c r="G126" s="27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1"/>
      <c r="AK126" s="62">
        <f>+AJ125+AK125-AG125</f>
        <v>0</v>
      </c>
      <c r="AQ126" s="63">
        <f>+AP125+AH125-AQ125</f>
        <v>0</v>
      </c>
      <c r="AR126" s="63">
        <f>+AG125-AQ125-AR125</f>
        <v>0</v>
      </c>
      <c r="AT126" s="64"/>
      <c r="BA126" s="62">
        <f>+AZ125+BA125-AW125</f>
        <v>0</v>
      </c>
      <c r="BE126" s="64">
        <f>AX125+BE125-BA125</f>
        <v>0</v>
      </c>
      <c r="BH126" s="63">
        <f>+BF125+AX125-BH125+BG125</f>
        <v>0</v>
      </c>
      <c r="BI126" s="63">
        <f>+AW125-BH125-BI125</f>
        <v>0</v>
      </c>
      <c r="BK126" s="64"/>
      <c r="BR126" s="62">
        <f>+BQ125+BR125-BN125</f>
        <v>0</v>
      </c>
      <c r="BV126" s="64">
        <f>BO125+BV125-BR125</f>
        <v>0</v>
      </c>
      <c r="BX126" s="63">
        <f>+BW125+BO125-BX125</f>
        <v>0</v>
      </c>
      <c r="BY126" s="63">
        <f>+BN125-BX125-BY125</f>
        <v>0</v>
      </c>
      <c r="CA126" s="64"/>
      <c r="CH126" s="62">
        <f>+CG125+CH125-CD125</f>
        <v>0</v>
      </c>
      <c r="CL126" s="64">
        <f>CE125+CL125-CH125</f>
        <v>-2953297217.1471844</v>
      </c>
      <c r="CN126" s="63">
        <f>+CM125+CE125-CN125</f>
        <v>1816373471.6970901</v>
      </c>
      <c r="CO126" s="63">
        <f>+CD125-CN125-CO125</f>
        <v>5020705988.2571316</v>
      </c>
      <c r="CQ126" s="64"/>
      <c r="CX126" s="62">
        <f>+CW125+CX125-CT125</f>
        <v>0</v>
      </c>
      <c r="DB126" s="64">
        <f>CU125+DB125-CX125</f>
        <v>0</v>
      </c>
      <c r="DD126" s="63">
        <f>+DC125+CU125-DD125</f>
        <v>0</v>
      </c>
      <c r="DE126" s="63">
        <f>+CT125-DD125-DE125</f>
        <v>0</v>
      </c>
    </row>
    <row r="128" spans="1:111" x14ac:dyDescent="0.25">
      <c r="I128">
        <v>44560.35</v>
      </c>
    </row>
    <row r="129" spans="9:9" x14ac:dyDescent="0.25">
      <c r="I129">
        <f>I128-25</f>
        <v>44535.35</v>
      </c>
    </row>
    <row r="130" spans="9:9" x14ac:dyDescent="0.25">
      <c r="I130">
        <f>I129*10.7642</f>
        <v>479387.41447000002</v>
      </c>
    </row>
  </sheetData>
  <autoFilter ref="A5:DG125"/>
  <mergeCells count="12">
    <mergeCell ref="CU4:DD4"/>
    <mergeCell ref="N4:Q4"/>
    <mergeCell ref="R4:AA4"/>
    <mergeCell ref="AD4:AG4"/>
    <mergeCell ref="AH4:AQ4"/>
    <mergeCell ref="AT4:AW4"/>
    <mergeCell ref="AX4:BH4"/>
    <mergeCell ref="BK4:BN4"/>
    <mergeCell ref="BO4:BX4"/>
    <mergeCell ref="CA4:CD4"/>
    <mergeCell ref="CE4:CN4"/>
    <mergeCell ref="CQ4:CT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S120"/>
  <sheetViews>
    <sheetView workbookViewId="0">
      <selection activeCell="G14" sqref="G14"/>
    </sheetView>
  </sheetViews>
  <sheetFormatPr defaultRowHeight="15" x14ac:dyDescent="0.25"/>
  <cols>
    <col min="3" max="3" width="6.85546875" bestFit="1" customWidth="1"/>
    <col min="4" max="4" width="14.5703125" bestFit="1" customWidth="1"/>
    <col min="5" max="5" width="62.5703125" bestFit="1" customWidth="1"/>
    <col min="6" max="6" width="15.7109375" customWidth="1"/>
    <col min="7" max="7" width="12.7109375" customWidth="1"/>
    <col min="8" max="8" width="16.28515625" customWidth="1"/>
    <col min="9" max="9" width="16.5703125" customWidth="1"/>
    <col min="10" max="10" width="11.85546875" customWidth="1"/>
    <col min="11" max="11" width="16.85546875" customWidth="1"/>
    <col min="12" max="12" width="18.5703125" bestFit="1" customWidth="1"/>
    <col min="13" max="13" width="19.28515625" customWidth="1"/>
    <col min="15" max="17" width="24.140625" customWidth="1"/>
    <col min="18" max="18" width="14.140625" customWidth="1"/>
    <col min="19" max="19" width="24.140625" customWidth="1"/>
  </cols>
  <sheetData>
    <row r="4" spans="3:19" s="96" customFormat="1" ht="15.75" x14ac:dyDescent="0.25">
      <c r="C4" s="151" t="s">
        <v>218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3:19" s="96" customFormat="1" ht="61.5" customHeight="1" x14ac:dyDescent="0.25">
      <c r="C5" s="97" t="s">
        <v>203</v>
      </c>
      <c r="D5" s="97" t="s">
        <v>219</v>
      </c>
      <c r="E5" s="97" t="s">
        <v>204</v>
      </c>
      <c r="F5" s="97" t="s">
        <v>205</v>
      </c>
      <c r="G5" s="97" t="s">
        <v>206</v>
      </c>
      <c r="H5" s="97" t="s">
        <v>207</v>
      </c>
      <c r="I5" s="97" t="s">
        <v>208</v>
      </c>
      <c r="J5" s="97" t="s">
        <v>209</v>
      </c>
      <c r="K5" s="97" t="s">
        <v>210</v>
      </c>
      <c r="L5" s="98" t="s">
        <v>211</v>
      </c>
      <c r="M5" s="102" t="s">
        <v>220</v>
      </c>
      <c r="N5" s="99" t="s">
        <v>212</v>
      </c>
      <c r="O5" s="98" t="s">
        <v>213</v>
      </c>
      <c r="P5" s="98" t="s">
        <v>214</v>
      </c>
      <c r="Q5" s="98" t="s">
        <v>215</v>
      </c>
      <c r="R5" s="100" t="s">
        <v>216</v>
      </c>
      <c r="S5" s="98" t="s">
        <v>217</v>
      </c>
    </row>
    <row r="6" spans="3:19" x14ac:dyDescent="0.25">
      <c r="C6" s="52">
        <v>1</v>
      </c>
      <c r="D6" s="52" t="s">
        <v>0</v>
      </c>
      <c r="E6" s="52" t="s">
        <v>3</v>
      </c>
      <c r="F6" s="108">
        <v>43014</v>
      </c>
      <c r="G6" s="108">
        <v>44394</v>
      </c>
      <c r="H6" s="107">
        <f>(G6-F6)/(EDATE(G6,12)-G6)</f>
        <v>3.7808219178082192</v>
      </c>
      <c r="I6" s="110">
        <v>30</v>
      </c>
      <c r="J6" s="106">
        <v>0.05</v>
      </c>
      <c r="K6" s="107">
        <f t="shared" ref="K6" si="0">(1-J6)/I6</f>
        <v>3.1666666666666662E-2</v>
      </c>
      <c r="L6" s="111">
        <v>2505753.8426494044</v>
      </c>
      <c r="M6" s="111">
        <v>1602072.8697459581</v>
      </c>
      <c r="N6" s="106">
        <v>0.05</v>
      </c>
      <c r="O6" s="103">
        <f t="shared" ref="O6" si="1">L6*(1+N6)</f>
        <v>2631041.5347818746</v>
      </c>
      <c r="P6" s="104">
        <f t="shared" ref="P6" si="2">O6*K6*H6</f>
        <v>315004.15087662439</v>
      </c>
      <c r="Q6" s="104">
        <f t="shared" ref="Q6" si="3">MAX(O6-P6,0)</f>
        <v>2316037.3839052501</v>
      </c>
      <c r="R6" s="105">
        <v>0.2</v>
      </c>
      <c r="S6" s="104">
        <f>IF(Q6&gt;O6*5%,Q6*(1-R6),O6*5%)</f>
        <v>1852829.9071242001</v>
      </c>
    </row>
    <row r="7" spans="3:19" x14ac:dyDescent="0.25">
      <c r="C7" s="52">
        <v>2</v>
      </c>
      <c r="D7" s="52" t="s">
        <v>0</v>
      </c>
      <c r="E7" s="52" t="s">
        <v>5</v>
      </c>
      <c r="F7" s="108">
        <v>43014</v>
      </c>
      <c r="G7" s="108">
        <v>44394</v>
      </c>
      <c r="H7" s="107">
        <f>(G7-F7)/(EDATE(G7,12)-G7)</f>
        <v>3.7808219178082192</v>
      </c>
      <c r="I7" s="110">
        <v>30</v>
      </c>
      <c r="J7" s="106">
        <v>0.05</v>
      </c>
      <c r="K7" s="107">
        <f t="shared" ref="K7:K70" si="4">(1-J7)/I7</f>
        <v>3.1666666666666662E-2</v>
      </c>
      <c r="L7" s="111">
        <v>6898931.2167192306</v>
      </c>
      <c r="M7" s="111">
        <v>4410885.1403329046</v>
      </c>
      <c r="N7" s="106">
        <v>0.05</v>
      </c>
      <c r="O7" s="103">
        <f t="shared" ref="O7:O70" si="5">L7*(1+N7)</f>
        <v>7243877.7775551928</v>
      </c>
      <c r="P7" s="104">
        <f t="shared" ref="P7:P70" si="6">O7*K7*H7</f>
        <v>867280.70925797778</v>
      </c>
      <c r="Q7" s="104">
        <f t="shared" ref="Q7:Q70" si="7">MAX(O7-P7,0)</f>
        <v>6376597.0682972148</v>
      </c>
      <c r="R7" s="105">
        <v>0.2</v>
      </c>
      <c r="S7" s="104">
        <f t="shared" ref="S7:S70" si="8">IF(Q7&gt;O7*5%,Q7*(1-R7),O7*5%)</f>
        <v>5101277.6546377726</v>
      </c>
    </row>
    <row r="8" spans="3:19" x14ac:dyDescent="0.25">
      <c r="C8" s="52">
        <v>3</v>
      </c>
      <c r="D8" s="52" t="s">
        <v>0</v>
      </c>
      <c r="E8" s="52" t="s">
        <v>7</v>
      </c>
      <c r="F8" s="108">
        <v>43014</v>
      </c>
      <c r="G8" s="108">
        <v>44394</v>
      </c>
      <c r="H8" s="107">
        <f t="shared" ref="H8:H71" si="9">(G8-F8)/(EDATE(G8,12)-G8)</f>
        <v>3.7808219178082192</v>
      </c>
      <c r="I8" s="110">
        <v>30</v>
      </c>
      <c r="J8" s="106">
        <v>0.05</v>
      </c>
      <c r="K8" s="107">
        <f t="shared" si="4"/>
        <v>3.1666666666666662E-2</v>
      </c>
      <c r="L8" s="111">
        <v>5977732.3893452352</v>
      </c>
      <c r="M8" s="111">
        <v>3821909.7135568066</v>
      </c>
      <c r="N8" s="106">
        <v>0.05</v>
      </c>
      <c r="O8" s="103">
        <f t="shared" si="5"/>
        <v>6276619.0088124974</v>
      </c>
      <c r="P8" s="104">
        <f t="shared" si="6"/>
        <v>751474.65941124957</v>
      </c>
      <c r="Q8" s="104">
        <f t="shared" si="7"/>
        <v>5525144.3494012477</v>
      </c>
      <c r="R8" s="105">
        <v>0.2</v>
      </c>
      <c r="S8" s="104">
        <f t="shared" si="8"/>
        <v>4420115.479520998</v>
      </c>
    </row>
    <row r="9" spans="3:19" x14ac:dyDescent="0.25">
      <c r="C9" s="52">
        <v>4</v>
      </c>
      <c r="D9" s="52" t="s">
        <v>0</v>
      </c>
      <c r="E9" s="52" t="s">
        <v>8</v>
      </c>
      <c r="F9" s="108">
        <v>43014</v>
      </c>
      <c r="G9" s="108">
        <v>44394</v>
      </c>
      <c r="H9" s="107">
        <f t="shared" si="9"/>
        <v>3.7808219178082192</v>
      </c>
      <c r="I9" s="110">
        <v>30</v>
      </c>
      <c r="J9" s="106">
        <v>0.05</v>
      </c>
      <c r="K9" s="107">
        <f t="shared" si="4"/>
        <v>3.1666666666666662E-2</v>
      </c>
      <c r="L9" s="111">
        <v>21709405.300327815</v>
      </c>
      <c r="M9" s="111">
        <v>13880075.408588899</v>
      </c>
      <c r="N9" s="106">
        <v>0.05</v>
      </c>
      <c r="O9" s="103">
        <f t="shared" si="5"/>
        <v>22794875.565344207</v>
      </c>
      <c r="P9" s="104">
        <f t="shared" si="6"/>
        <v>2729139.8964535389</v>
      </c>
      <c r="Q9" s="104">
        <f t="shared" si="7"/>
        <v>20065735.66889067</v>
      </c>
      <c r="R9" s="105">
        <v>0.2</v>
      </c>
      <c r="S9" s="104">
        <f t="shared" si="8"/>
        <v>16052588.535112537</v>
      </c>
    </row>
    <row r="10" spans="3:19" x14ac:dyDescent="0.25">
      <c r="C10" s="52">
        <v>5</v>
      </c>
      <c r="D10" s="52" t="s">
        <v>0</v>
      </c>
      <c r="E10" s="52" t="s">
        <v>9</v>
      </c>
      <c r="F10" s="108">
        <v>43014</v>
      </c>
      <c r="G10" s="108">
        <v>44394</v>
      </c>
      <c r="H10" s="107">
        <f t="shared" si="9"/>
        <v>3.7808219178082192</v>
      </c>
      <c r="I10" s="110">
        <v>30</v>
      </c>
      <c r="J10" s="106">
        <v>0.05</v>
      </c>
      <c r="K10" s="107">
        <f t="shared" si="4"/>
        <v>3.1666666666666662E-2</v>
      </c>
      <c r="L10" s="111">
        <v>30545064.227057405</v>
      </c>
      <c r="M10" s="111">
        <v>19529221.967181299</v>
      </c>
      <c r="N10" s="106">
        <v>0.05</v>
      </c>
      <c r="O10" s="103">
        <f t="shared" si="5"/>
        <v>32072317.438410275</v>
      </c>
      <c r="P10" s="104">
        <f t="shared" si="6"/>
        <v>3839891.1563247363</v>
      </c>
      <c r="Q10" s="104">
        <f t="shared" si="7"/>
        <v>28232426.282085538</v>
      </c>
      <c r="R10" s="105">
        <v>0.2</v>
      </c>
      <c r="S10" s="104">
        <f t="shared" si="8"/>
        <v>22585941.025668431</v>
      </c>
    </row>
    <row r="11" spans="3:19" x14ac:dyDescent="0.25">
      <c r="C11" s="52">
        <v>6</v>
      </c>
      <c r="D11" s="52" t="s">
        <v>0</v>
      </c>
      <c r="E11" s="52" t="s">
        <v>11</v>
      </c>
      <c r="F11" s="108">
        <v>43014</v>
      </c>
      <c r="G11" s="108">
        <v>44394</v>
      </c>
      <c r="H11" s="107">
        <f t="shared" si="9"/>
        <v>3.7808219178082192</v>
      </c>
      <c r="I11" s="110">
        <v>30</v>
      </c>
      <c r="J11" s="106">
        <v>0.05</v>
      </c>
      <c r="K11" s="107">
        <f t="shared" si="4"/>
        <v>3.1666666666666662E-2</v>
      </c>
      <c r="L11" s="111">
        <v>11513742.824985292</v>
      </c>
      <c r="M11" s="111">
        <v>7361399.8011330515</v>
      </c>
      <c r="N11" s="106">
        <v>0.05</v>
      </c>
      <c r="O11" s="103">
        <f t="shared" si="5"/>
        <v>12089429.966234557</v>
      </c>
      <c r="P11" s="104">
        <f t="shared" si="6"/>
        <v>1447419.4233546576</v>
      </c>
      <c r="Q11" s="104">
        <f t="shared" si="7"/>
        <v>10642010.5428799</v>
      </c>
      <c r="R11" s="105">
        <v>0.2</v>
      </c>
      <c r="S11" s="104">
        <f t="shared" si="8"/>
        <v>8513608.4343039207</v>
      </c>
    </row>
    <row r="12" spans="3:19" x14ac:dyDescent="0.25">
      <c r="C12" s="52">
        <v>7</v>
      </c>
      <c r="D12" s="52" t="s">
        <v>0</v>
      </c>
      <c r="E12" s="52" t="s">
        <v>12</v>
      </c>
      <c r="F12" s="108">
        <v>43014</v>
      </c>
      <c r="G12" s="108">
        <v>44394</v>
      </c>
      <c r="H12" s="107">
        <f t="shared" si="9"/>
        <v>3.7808219178082192</v>
      </c>
      <c r="I12" s="110">
        <v>30</v>
      </c>
      <c r="J12" s="106">
        <v>0.05</v>
      </c>
      <c r="K12" s="107">
        <f t="shared" si="4"/>
        <v>3.1666666666666662E-2</v>
      </c>
      <c r="L12" s="111">
        <v>690331823.63968897</v>
      </c>
      <c r="M12" s="111">
        <v>441368972.67498708</v>
      </c>
      <c r="N12" s="106">
        <v>0.05</v>
      </c>
      <c r="O12" s="103">
        <f t="shared" si="5"/>
        <v>724848414.82167339</v>
      </c>
      <c r="P12" s="104">
        <f t="shared" si="6"/>
        <v>86783221.171800345</v>
      </c>
      <c r="Q12" s="104">
        <f t="shared" si="7"/>
        <v>638065193.64987302</v>
      </c>
      <c r="R12" s="105">
        <v>0.2</v>
      </c>
      <c r="S12" s="104">
        <f t="shared" si="8"/>
        <v>510452154.91989845</v>
      </c>
    </row>
    <row r="13" spans="3:19" x14ac:dyDescent="0.25">
      <c r="C13" s="52">
        <v>8</v>
      </c>
      <c r="D13" s="52" t="s">
        <v>0</v>
      </c>
      <c r="E13" s="52" t="s">
        <v>14</v>
      </c>
      <c r="F13" s="108">
        <v>43014</v>
      </c>
      <c r="G13" s="108">
        <v>44394</v>
      </c>
      <c r="H13" s="107">
        <f t="shared" si="9"/>
        <v>3.7808219178082192</v>
      </c>
      <c r="I13" s="110">
        <v>30</v>
      </c>
      <c r="J13" s="106">
        <v>0.05</v>
      </c>
      <c r="K13" s="107">
        <f t="shared" si="4"/>
        <v>3.1666666666666662E-2</v>
      </c>
      <c r="L13" s="111">
        <v>458117245.59145522</v>
      </c>
      <c r="M13" s="111">
        <v>292900792.54858416</v>
      </c>
      <c r="N13" s="106">
        <v>0.05</v>
      </c>
      <c r="O13" s="103">
        <f t="shared" si="5"/>
        <v>481023107.87102801</v>
      </c>
      <c r="P13" s="104">
        <f t="shared" si="6"/>
        <v>57590985.791681975</v>
      </c>
      <c r="Q13" s="104">
        <f t="shared" si="7"/>
        <v>423432122.07934606</v>
      </c>
      <c r="R13" s="105">
        <v>0.2</v>
      </c>
      <c r="S13" s="104">
        <f t="shared" si="8"/>
        <v>338745697.66347688</v>
      </c>
    </row>
    <row r="14" spans="3:19" x14ac:dyDescent="0.25">
      <c r="C14" s="52">
        <v>9</v>
      </c>
      <c r="D14" s="52" t="s">
        <v>0</v>
      </c>
      <c r="E14" s="52" t="s">
        <v>17</v>
      </c>
      <c r="F14" s="108">
        <v>43014</v>
      </c>
      <c r="G14" s="108">
        <v>44394</v>
      </c>
      <c r="H14" s="107">
        <f t="shared" si="9"/>
        <v>3.7808219178082192</v>
      </c>
      <c r="I14" s="110">
        <v>30</v>
      </c>
      <c r="J14" s="106">
        <v>0.05</v>
      </c>
      <c r="K14" s="107">
        <f t="shared" si="4"/>
        <v>3.1666666666666662E-2</v>
      </c>
      <c r="L14" s="111">
        <v>48313691.340635791</v>
      </c>
      <c r="M14" s="111">
        <v>30889730.653111946</v>
      </c>
      <c r="N14" s="106">
        <v>0.05</v>
      </c>
      <c r="O14" s="103">
        <f t="shared" si="5"/>
        <v>50729375.907667585</v>
      </c>
      <c r="P14" s="104">
        <f t="shared" si="6"/>
        <v>6073626.6497673243</v>
      </c>
      <c r="Q14" s="104">
        <f t="shared" si="7"/>
        <v>44655749.25790026</v>
      </c>
      <c r="R14" s="105">
        <v>0.2</v>
      </c>
      <c r="S14" s="104">
        <f t="shared" si="8"/>
        <v>35724599.406320207</v>
      </c>
    </row>
    <row r="15" spans="3:19" x14ac:dyDescent="0.25">
      <c r="C15" s="52">
        <v>10</v>
      </c>
      <c r="D15" s="52" t="s">
        <v>0</v>
      </c>
      <c r="E15" s="52" t="s">
        <v>19</v>
      </c>
      <c r="F15" s="148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50"/>
    </row>
    <row r="16" spans="3:19" x14ac:dyDescent="0.25">
      <c r="C16" s="52">
        <v>11</v>
      </c>
      <c r="D16" s="52" t="s">
        <v>0</v>
      </c>
      <c r="E16" s="52" t="s">
        <v>20</v>
      </c>
      <c r="F16" s="108">
        <v>43014</v>
      </c>
      <c r="G16" s="109">
        <v>44394</v>
      </c>
      <c r="H16" s="107">
        <f t="shared" si="9"/>
        <v>3.7808219178082192</v>
      </c>
      <c r="I16" s="110">
        <v>30</v>
      </c>
      <c r="J16" s="106">
        <v>0.05</v>
      </c>
      <c r="K16" s="107">
        <f t="shared" si="4"/>
        <v>3.1666666666666662E-2</v>
      </c>
      <c r="L16" s="111">
        <v>25745709.91609934</v>
      </c>
      <c r="M16" s="111">
        <v>16460718.201616311</v>
      </c>
      <c r="N16" s="106">
        <v>0.05</v>
      </c>
      <c r="O16" s="103">
        <f t="shared" si="5"/>
        <v>27032995.411904309</v>
      </c>
      <c r="P16" s="104">
        <f t="shared" si="6"/>
        <v>3236553.1493156664</v>
      </c>
      <c r="Q16" s="104">
        <f t="shared" si="7"/>
        <v>23796442.262588643</v>
      </c>
      <c r="R16" s="105">
        <v>0.2</v>
      </c>
      <c r="S16" s="104">
        <f t="shared" si="8"/>
        <v>19037153.810070913</v>
      </c>
    </row>
    <row r="17" spans="3:19" x14ac:dyDescent="0.25">
      <c r="C17" s="52">
        <v>12</v>
      </c>
      <c r="D17" s="52" t="s">
        <v>0</v>
      </c>
      <c r="E17" s="52" t="s">
        <v>21</v>
      </c>
      <c r="F17" s="108">
        <v>43014</v>
      </c>
      <c r="G17" s="109">
        <v>44394</v>
      </c>
      <c r="H17" s="107">
        <f t="shared" si="9"/>
        <v>3.7808219178082192</v>
      </c>
      <c r="I17" s="110">
        <v>30</v>
      </c>
      <c r="J17" s="106">
        <v>0.05</v>
      </c>
      <c r="K17" s="107">
        <f t="shared" si="4"/>
        <v>3.1666666666666662E-2</v>
      </c>
      <c r="L17" s="111">
        <v>7920197.3494253699</v>
      </c>
      <c r="M17" s="111">
        <v>5063838.8234861027</v>
      </c>
      <c r="N17" s="106">
        <v>0.05</v>
      </c>
      <c r="O17" s="103">
        <f t="shared" si="5"/>
        <v>8316207.2168966383</v>
      </c>
      <c r="P17" s="104">
        <f t="shared" si="6"/>
        <v>995666.4530914604</v>
      </c>
      <c r="Q17" s="104">
        <f t="shared" si="7"/>
        <v>7320540.763805178</v>
      </c>
      <c r="R17" s="105">
        <v>0.2</v>
      </c>
      <c r="S17" s="104">
        <f t="shared" si="8"/>
        <v>5856432.6110441424</v>
      </c>
    </row>
    <row r="18" spans="3:19" x14ac:dyDescent="0.25">
      <c r="C18" s="52">
        <v>13</v>
      </c>
      <c r="D18" s="52" t="s">
        <v>0</v>
      </c>
      <c r="E18" s="52" t="s">
        <v>22</v>
      </c>
      <c r="F18" s="108">
        <v>43014</v>
      </c>
      <c r="G18" s="109">
        <v>44394</v>
      </c>
      <c r="H18" s="107">
        <f t="shared" si="9"/>
        <v>3.7808219178082192</v>
      </c>
      <c r="I18" s="110">
        <v>30</v>
      </c>
      <c r="J18" s="106">
        <v>0.05</v>
      </c>
      <c r="K18" s="107">
        <f t="shared" si="4"/>
        <v>3.1666666666666662E-2</v>
      </c>
      <c r="L18" s="111">
        <v>6639894.3178426642</v>
      </c>
      <c r="M18" s="111">
        <v>4245267.6229195688</v>
      </c>
      <c r="N18" s="106">
        <v>0.05</v>
      </c>
      <c r="O18" s="103">
        <f t="shared" si="5"/>
        <v>6971889.0337347975</v>
      </c>
      <c r="P18" s="104">
        <f t="shared" si="6"/>
        <v>834716.57746359077</v>
      </c>
      <c r="Q18" s="104">
        <f t="shared" si="7"/>
        <v>6137172.456271207</v>
      </c>
      <c r="R18" s="105">
        <v>0.2</v>
      </c>
      <c r="S18" s="104">
        <f t="shared" si="8"/>
        <v>4909737.9650169658</v>
      </c>
    </row>
    <row r="19" spans="3:19" x14ac:dyDescent="0.25">
      <c r="C19" s="52">
        <v>14</v>
      </c>
      <c r="D19" s="52" t="s">
        <v>0</v>
      </c>
      <c r="E19" s="52" t="s">
        <v>23</v>
      </c>
      <c r="F19" s="108">
        <v>43014</v>
      </c>
      <c r="G19" s="109">
        <v>44394</v>
      </c>
      <c r="H19" s="107">
        <f t="shared" si="9"/>
        <v>3.7808219178082192</v>
      </c>
      <c r="I19" s="110">
        <v>30</v>
      </c>
      <c r="J19" s="106">
        <v>0.05</v>
      </c>
      <c r="K19" s="107">
        <f t="shared" si="4"/>
        <v>3.1666666666666662E-2</v>
      </c>
      <c r="L19" s="111">
        <v>41674317.397636242</v>
      </c>
      <c r="M19" s="111">
        <v>26644796.303569548</v>
      </c>
      <c r="N19" s="106">
        <v>0.05</v>
      </c>
      <c r="O19" s="103">
        <f t="shared" si="5"/>
        <v>43758033.267518058</v>
      </c>
      <c r="P19" s="104">
        <f t="shared" si="6"/>
        <v>5238975.4898370933</v>
      </c>
      <c r="Q19" s="104">
        <f t="shared" si="7"/>
        <v>38519057.777680963</v>
      </c>
      <c r="R19" s="105">
        <v>0.2</v>
      </c>
      <c r="S19" s="104">
        <f t="shared" si="8"/>
        <v>30815246.222144771</v>
      </c>
    </row>
    <row r="20" spans="3:19" x14ac:dyDescent="0.25">
      <c r="C20" s="52">
        <v>15</v>
      </c>
      <c r="D20" s="52" t="s">
        <v>0</v>
      </c>
      <c r="E20" s="52" t="s">
        <v>24</v>
      </c>
      <c r="F20" s="108">
        <v>43014</v>
      </c>
      <c r="G20" s="109">
        <v>44394</v>
      </c>
      <c r="H20" s="107">
        <f t="shared" si="9"/>
        <v>3.7808219178082192</v>
      </c>
      <c r="I20" s="110">
        <v>30</v>
      </c>
      <c r="J20" s="106">
        <v>0.05</v>
      </c>
      <c r="K20" s="107">
        <f t="shared" si="4"/>
        <v>3.1666666666666662E-2</v>
      </c>
      <c r="L20" s="111">
        <v>97907173.417386144</v>
      </c>
      <c r="M20" s="111">
        <v>62597705.578624971</v>
      </c>
      <c r="N20" s="106">
        <v>0.05</v>
      </c>
      <c r="O20" s="103">
        <f t="shared" si="5"/>
        <v>102802532.08825545</v>
      </c>
      <c r="P20" s="104">
        <f t="shared" si="6"/>
        <v>12308138.773306198</v>
      </c>
      <c r="Q20" s="104">
        <f t="shared" si="7"/>
        <v>90494393.314949244</v>
      </c>
      <c r="R20" s="105">
        <v>0.2</v>
      </c>
      <c r="S20" s="104">
        <f t="shared" si="8"/>
        <v>72395514.651959404</v>
      </c>
    </row>
    <row r="21" spans="3:19" x14ac:dyDescent="0.25">
      <c r="C21" s="52">
        <v>16</v>
      </c>
      <c r="D21" s="52" t="s">
        <v>0</v>
      </c>
      <c r="E21" s="52" t="s">
        <v>27</v>
      </c>
      <c r="F21" s="148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50"/>
    </row>
    <row r="22" spans="3:19" x14ac:dyDescent="0.25">
      <c r="C22" s="52">
        <v>17</v>
      </c>
      <c r="D22" s="52" t="s">
        <v>0</v>
      </c>
      <c r="E22" s="52" t="s">
        <v>28</v>
      </c>
      <c r="F22" s="108">
        <v>43014</v>
      </c>
      <c r="G22" s="109">
        <v>44394</v>
      </c>
      <c r="H22" s="107">
        <f t="shared" si="9"/>
        <v>3.7808219178082192</v>
      </c>
      <c r="I22" s="110">
        <v>30</v>
      </c>
      <c r="J22" s="106">
        <v>0.05</v>
      </c>
      <c r="K22" s="107">
        <f t="shared" si="4"/>
        <v>3.1666666666666662E-2</v>
      </c>
      <c r="L22" s="111">
        <v>13765999.277577823</v>
      </c>
      <c r="M22" s="111">
        <v>8801398.0220396407</v>
      </c>
      <c r="N22" s="106">
        <v>0.05</v>
      </c>
      <c r="O22" s="103">
        <f t="shared" si="5"/>
        <v>14454299.241456715</v>
      </c>
      <c r="P22" s="104">
        <f t="shared" si="6"/>
        <v>1730555.8269908449</v>
      </c>
      <c r="Q22" s="104">
        <f t="shared" si="7"/>
        <v>12723743.414465871</v>
      </c>
      <c r="R22" s="105">
        <v>0.2</v>
      </c>
      <c r="S22" s="104">
        <f t="shared" si="8"/>
        <v>10178994.731572697</v>
      </c>
    </row>
    <row r="23" spans="3:19" x14ac:dyDescent="0.25">
      <c r="C23" s="52">
        <v>18</v>
      </c>
      <c r="D23" s="52" t="s">
        <v>0</v>
      </c>
      <c r="E23" s="52" t="s">
        <v>29</v>
      </c>
      <c r="F23" s="108">
        <v>43014</v>
      </c>
      <c r="G23" s="109">
        <v>44394</v>
      </c>
      <c r="H23" s="107">
        <f t="shared" si="9"/>
        <v>3.7808219178082192</v>
      </c>
      <c r="I23" s="110">
        <v>30</v>
      </c>
      <c r="J23" s="106">
        <v>0.05</v>
      </c>
      <c r="K23" s="107">
        <f t="shared" si="4"/>
        <v>3.1666666666666662E-2</v>
      </c>
      <c r="L23" s="111">
        <v>41827972.197263673</v>
      </c>
      <c r="M23" s="111">
        <v>26743036.364553124</v>
      </c>
      <c r="N23" s="106">
        <v>0.05</v>
      </c>
      <c r="O23" s="103">
        <f t="shared" si="5"/>
        <v>43919370.807126857</v>
      </c>
      <c r="P23" s="104">
        <f t="shared" si="6"/>
        <v>5258291.7925245026</v>
      </c>
      <c r="Q23" s="104">
        <f t="shared" si="7"/>
        <v>38661079.014602356</v>
      </c>
      <c r="R23" s="105">
        <v>0.2</v>
      </c>
      <c r="S23" s="104">
        <f t="shared" si="8"/>
        <v>30928863.211681888</v>
      </c>
    </row>
    <row r="24" spans="3:19" x14ac:dyDescent="0.25">
      <c r="C24" s="52">
        <v>19</v>
      </c>
      <c r="D24" s="52" t="s">
        <v>0</v>
      </c>
      <c r="E24" s="52" t="s">
        <v>30</v>
      </c>
      <c r="F24" s="108">
        <v>43014</v>
      </c>
      <c r="G24" s="109">
        <v>44394</v>
      </c>
      <c r="H24" s="107">
        <f t="shared" si="9"/>
        <v>3.7808219178082192</v>
      </c>
      <c r="I24" s="110">
        <v>30</v>
      </c>
      <c r="J24" s="106">
        <v>0.05</v>
      </c>
      <c r="K24" s="107">
        <f t="shared" si="4"/>
        <v>3.1666666666666662E-2</v>
      </c>
      <c r="L24" s="111">
        <v>67932780.513440967</v>
      </c>
      <c r="M24" s="111">
        <v>43433346.500020787</v>
      </c>
      <c r="N24" s="106">
        <v>0.05</v>
      </c>
      <c r="O24" s="103">
        <f t="shared" si="5"/>
        <v>71329419.539113015</v>
      </c>
      <c r="P24" s="104">
        <f t="shared" si="6"/>
        <v>8539988.037970515</v>
      </c>
      <c r="Q24" s="104">
        <f t="shared" si="7"/>
        <v>62789431.501142502</v>
      </c>
      <c r="R24" s="105">
        <v>0.2</v>
      </c>
      <c r="S24" s="104">
        <f t="shared" si="8"/>
        <v>50231545.200914003</v>
      </c>
    </row>
    <row r="25" spans="3:19" x14ac:dyDescent="0.25">
      <c r="C25" s="52">
        <v>20</v>
      </c>
      <c r="D25" s="52" t="s">
        <v>0</v>
      </c>
      <c r="E25" s="52" t="s">
        <v>31</v>
      </c>
      <c r="F25" s="108">
        <v>43014</v>
      </c>
      <c r="G25" s="109">
        <v>44394</v>
      </c>
      <c r="H25" s="107">
        <f t="shared" si="9"/>
        <v>3.7808219178082192</v>
      </c>
      <c r="I25" s="110">
        <v>30</v>
      </c>
      <c r="J25" s="106">
        <v>0.05</v>
      </c>
      <c r="K25" s="107">
        <f t="shared" si="4"/>
        <v>3.1666666666666662E-2</v>
      </c>
      <c r="L25" s="111">
        <v>25516029.898875516</v>
      </c>
      <c r="M25" s="111">
        <v>16313870.82369237</v>
      </c>
      <c r="N25" s="106">
        <v>0.05</v>
      </c>
      <c r="O25" s="103">
        <f t="shared" si="5"/>
        <v>26791831.393819291</v>
      </c>
      <c r="P25" s="104">
        <f t="shared" si="6"/>
        <v>3207679.5394791858</v>
      </c>
      <c r="Q25" s="104">
        <f t="shared" si="7"/>
        <v>23584151.854340106</v>
      </c>
      <c r="R25" s="105">
        <v>0.2</v>
      </c>
      <c r="S25" s="104">
        <f t="shared" si="8"/>
        <v>18867321.483472086</v>
      </c>
    </row>
    <row r="26" spans="3:19" x14ac:dyDescent="0.25">
      <c r="C26" s="52">
        <v>21</v>
      </c>
      <c r="D26" s="52" t="s">
        <v>0</v>
      </c>
      <c r="E26" s="52" t="s">
        <v>33</v>
      </c>
      <c r="F26" s="148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50"/>
    </row>
    <row r="27" spans="3:19" x14ac:dyDescent="0.25">
      <c r="C27" s="52">
        <v>22</v>
      </c>
      <c r="D27" s="52" t="s">
        <v>0</v>
      </c>
      <c r="E27" s="52" t="s">
        <v>34</v>
      </c>
      <c r="F27" s="108">
        <v>43014</v>
      </c>
      <c r="G27" s="109">
        <v>44394</v>
      </c>
      <c r="H27" s="107">
        <f t="shared" si="9"/>
        <v>3.7808219178082192</v>
      </c>
      <c r="I27" s="110">
        <v>30</v>
      </c>
      <c r="J27" s="106">
        <v>0.05</v>
      </c>
      <c r="K27" s="107">
        <f t="shared" si="4"/>
        <v>3.1666666666666662E-2</v>
      </c>
      <c r="L27" s="111">
        <v>4766530.7245889017</v>
      </c>
      <c r="M27" s="111">
        <v>3047518.0983308079</v>
      </c>
      <c r="N27" s="106">
        <v>0.05</v>
      </c>
      <c r="O27" s="103">
        <f t="shared" si="5"/>
        <v>5004857.2608183473</v>
      </c>
      <c r="P27" s="104">
        <f t="shared" si="6"/>
        <v>599211.67752811441</v>
      </c>
      <c r="Q27" s="104">
        <f t="shared" si="7"/>
        <v>4405645.5832902333</v>
      </c>
      <c r="R27" s="105">
        <v>0.2</v>
      </c>
      <c r="S27" s="104">
        <f t="shared" si="8"/>
        <v>3524516.4666321869</v>
      </c>
    </row>
    <row r="28" spans="3:19" x14ac:dyDescent="0.25">
      <c r="C28" s="52">
        <v>23</v>
      </c>
      <c r="D28" s="52" t="s">
        <v>0</v>
      </c>
      <c r="E28" s="52" t="s">
        <v>35</v>
      </c>
      <c r="F28" s="108">
        <v>43014</v>
      </c>
      <c r="G28" s="109">
        <v>44394</v>
      </c>
      <c r="H28" s="107">
        <f t="shared" si="9"/>
        <v>3.7808219178082192</v>
      </c>
      <c r="I28" s="110">
        <v>30</v>
      </c>
      <c r="J28" s="106">
        <v>0.05</v>
      </c>
      <c r="K28" s="107">
        <f t="shared" si="4"/>
        <v>3.1666666666666662E-2</v>
      </c>
      <c r="L28" s="111">
        <v>54848433.860333622</v>
      </c>
      <c r="M28" s="111">
        <v>35067769.183882996</v>
      </c>
      <c r="N28" s="106">
        <v>0.05</v>
      </c>
      <c r="O28" s="103">
        <f t="shared" si="5"/>
        <v>57590855.553350307</v>
      </c>
      <c r="P28" s="104">
        <f t="shared" si="6"/>
        <v>6895124.3498120764</v>
      </c>
      <c r="Q28" s="104">
        <f t="shared" si="7"/>
        <v>50695731.203538232</v>
      </c>
      <c r="R28" s="105">
        <v>0.2</v>
      </c>
      <c r="S28" s="104">
        <f t="shared" si="8"/>
        <v>40556584.962830588</v>
      </c>
    </row>
    <row r="29" spans="3:19" x14ac:dyDescent="0.25">
      <c r="C29" s="52">
        <v>24</v>
      </c>
      <c r="D29" s="52" t="s">
        <v>0</v>
      </c>
      <c r="E29" s="52" t="s">
        <v>36</v>
      </c>
      <c r="F29" s="108">
        <v>43014</v>
      </c>
      <c r="G29" s="109">
        <v>44394</v>
      </c>
      <c r="H29" s="107">
        <f t="shared" si="9"/>
        <v>3.7808219178082192</v>
      </c>
      <c r="I29" s="110">
        <v>30</v>
      </c>
      <c r="J29" s="106">
        <v>0.05</v>
      </c>
      <c r="K29" s="107">
        <f t="shared" si="4"/>
        <v>3.1666666666666662E-2</v>
      </c>
      <c r="L29" s="111">
        <v>2268954.1412463202</v>
      </c>
      <c r="M29" s="111">
        <v>1450673.1993295876</v>
      </c>
      <c r="N29" s="106">
        <v>0.05</v>
      </c>
      <c r="O29" s="103">
        <f t="shared" si="5"/>
        <v>2382401.8483086363</v>
      </c>
      <c r="P29" s="104">
        <f t="shared" si="6"/>
        <v>285235.50896188326</v>
      </c>
      <c r="Q29" s="104">
        <f t="shared" si="7"/>
        <v>2097166.339346753</v>
      </c>
      <c r="R29" s="105">
        <v>0.2</v>
      </c>
      <c r="S29" s="104">
        <f t="shared" si="8"/>
        <v>1677733.0714774025</v>
      </c>
    </row>
    <row r="30" spans="3:19" x14ac:dyDescent="0.25">
      <c r="C30" s="52">
        <v>25</v>
      </c>
      <c r="D30" s="52" t="s">
        <v>0</v>
      </c>
      <c r="E30" s="52" t="s">
        <v>37</v>
      </c>
      <c r="F30" s="108">
        <v>43014</v>
      </c>
      <c r="G30" s="109">
        <v>44394</v>
      </c>
      <c r="H30" s="107">
        <f t="shared" si="9"/>
        <v>3.7808219178082192</v>
      </c>
      <c r="I30" s="110">
        <v>30</v>
      </c>
      <c r="J30" s="106">
        <v>0.05</v>
      </c>
      <c r="K30" s="107">
        <f t="shared" si="4"/>
        <v>3.1666666666666662E-2</v>
      </c>
      <c r="L30" s="111">
        <v>21055543.292867526</v>
      </c>
      <c r="M30" s="111">
        <v>13462023.621411428</v>
      </c>
      <c r="N30" s="106">
        <v>0.05</v>
      </c>
      <c r="O30" s="103">
        <f t="shared" si="5"/>
        <v>22108320.457510903</v>
      </c>
      <c r="P30" s="104">
        <f t="shared" si="6"/>
        <v>2646941.3808033597</v>
      </c>
      <c r="Q30" s="104">
        <f t="shared" si="7"/>
        <v>19461379.076707542</v>
      </c>
      <c r="R30" s="105">
        <v>0.2</v>
      </c>
      <c r="S30" s="104">
        <f t="shared" si="8"/>
        <v>15569103.261366034</v>
      </c>
    </row>
    <row r="31" spans="3:19" x14ac:dyDescent="0.25">
      <c r="C31" s="52">
        <v>26</v>
      </c>
      <c r="D31" s="52" t="s">
        <v>0</v>
      </c>
      <c r="E31" s="52" t="s">
        <v>38</v>
      </c>
      <c r="F31" s="108">
        <v>43014</v>
      </c>
      <c r="G31" s="109">
        <v>44394</v>
      </c>
      <c r="H31" s="107">
        <f t="shared" si="9"/>
        <v>3.7808219178082192</v>
      </c>
      <c r="I31" s="110">
        <v>30</v>
      </c>
      <c r="J31" s="106">
        <v>0.05</v>
      </c>
      <c r="K31" s="107">
        <f t="shared" si="4"/>
        <v>3.1666666666666662E-2</v>
      </c>
      <c r="L31" s="111">
        <v>1724914.1246435759</v>
      </c>
      <c r="M31" s="111">
        <v>1102837.2443957049</v>
      </c>
      <c r="N31" s="106">
        <v>0.05</v>
      </c>
      <c r="O31" s="103">
        <f t="shared" si="5"/>
        <v>1811159.8308757548</v>
      </c>
      <c r="P31" s="104">
        <f t="shared" si="6"/>
        <v>216842.97153224787</v>
      </c>
      <c r="Q31" s="104">
        <f t="shared" si="7"/>
        <v>1594316.8593435069</v>
      </c>
      <c r="R31" s="105">
        <v>0.2</v>
      </c>
      <c r="S31" s="104">
        <f t="shared" si="8"/>
        <v>1275453.4874748057</v>
      </c>
    </row>
    <row r="32" spans="3:19" x14ac:dyDescent="0.25">
      <c r="C32" s="52">
        <v>27</v>
      </c>
      <c r="D32" s="52" t="s">
        <v>0</v>
      </c>
      <c r="E32" s="52" t="s">
        <v>39</v>
      </c>
      <c r="F32" s="108">
        <v>43014</v>
      </c>
      <c r="G32" s="109">
        <v>44394</v>
      </c>
      <c r="H32" s="107">
        <f t="shared" si="9"/>
        <v>3.7808219178082192</v>
      </c>
      <c r="I32" s="110">
        <v>30</v>
      </c>
      <c r="J32" s="106">
        <v>0.05</v>
      </c>
      <c r="K32" s="107">
        <f t="shared" si="4"/>
        <v>3.1666666666666662E-2</v>
      </c>
      <c r="L32" s="111">
        <v>3374024.1673027184</v>
      </c>
      <c r="M32" s="111">
        <v>2157208.4723591311</v>
      </c>
      <c r="N32" s="106">
        <v>0.05</v>
      </c>
      <c r="O32" s="103">
        <f t="shared" si="5"/>
        <v>3542725.3756678547</v>
      </c>
      <c r="P32" s="104">
        <f t="shared" si="6"/>
        <v>424156.43538817874</v>
      </c>
      <c r="Q32" s="104">
        <f t="shared" si="7"/>
        <v>3118568.9402796761</v>
      </c>
      <c r="R32" s="105">
        <v>0.2</v>
      </c>
      <c r="S32" s="104">
        <f t="shared" si="8"/>
        <v>2494855.1522237412</v>
      </c>
    </row>
    <row r="33" spans="3:19" x14ac:dyDescent="0.25">
      <c r="C33" s="52">
        <v>28</v>
      </c>
      <c r="D33" s="52" t="s">
        <v>0</v>
      </c>
      <c r="E33" s="52" t="s">
        <v>40</v>
      </c>
      <c r="F33" s="108">
        <v>43014</v>
      </c>
      <c r="G33" s="109">
        <v>44394</v>
      </c>
      <c r="H33" s="107">
        <f t="shared" si="9"/>
        <v>3.7808219178082192</v>
      </c>
      <c r="I33" s="110">
        <v>30</v>
      </c>
      <c r="J33" s="106">
        <v>0.05</v>
      </c>
      <c r="K33" s="107">
        <f t="shared" si="4"/>
        <v>3.1666666666666662E-2</v>
      </c>
      <c r="L33" s="111">
        <v>6385776.1143894214</v>
      </c>
      <c r="M33" s="111">
        <v>4082795.2518337499</v>
      </c>
      <c r="N33" s="106">
        <v>0.05</v>
      </c>
      <c r="O33" s="103">
        <f t="shared" si="5"/>
        <v>6705064.920108893</v>
      </c>
      <c r="P33" s="104">
        <f t="shared" si="6"/>
        <v>802770.786325366</v>
      </c>
      <c r="Q33" s="104">
        <f t="shared" si="7"/>
        <v>5902294.1337835267</v>
      </c>
      <c r="R33" s="105">
        <v>0.2</v>
      </c>
      <c r="S33" s="104">
        <f t="shared" si="8"/>
        <v>4721835.3070268212</v>
      </c>
    </row>
    <row r="34" spans="3:19" x14ac:dyDescent="0.25">
      <c r="C34" s="52">
        <v>29</v>
      </c>
      <c r="D34" s="52" t="s">
        <v>0</v>
      </c>
      <c r="E34" s="52" t="s">
        <v>41</v>
      </c>
      <c r="F34" s="108">
        <v>43014</v>
      </c>
      <c r="G34" s="109">
        <v>44394</v>
      </c>
      <c r="H34" s="107">
        <f t="shared" si="9"/>
        <v>3.7808219178082192</v>
      </c>
      <c r="I34" s="110">
        <v>30</v>
      </c>
      <c r="J34" s="106">
        <v>0.05</v>
      </c>
      <c r="K34" s="107">
        <f t="shared" si="4"/>
        <v>3.1666666666666662E-2</v>
      </c>
      <c r="L34" s="111">
        <v>6731170.2753516752</v>
      </c>
      <c r="M34" s="111">
        <v>4303625.6354005905</v>
      </c>
      <c r="N34" s="106">
        <v>0.05</v>
      </c>
      <c r="O34" s="103">
        <f t="shared" si="5"/>
        <v>7067728.7891192595</v>
      </c>
      <c r="P34" s="104">
        <f t="shared" si="6"/>
        <v>846191.09064249753</v>
      </c>
      <c r="Q34" s="104">
        <f t="shared" si="7"/>
        <v>6221537.6984767616</v>
      </c>
      <c r="R34" s="105">
        <v>0.2</v>
      </c>
      <c r="S34" s="104">
        <f t="shared" si="8"/>
        <v>4977230.1587814093</v>
      </c>
    </row>
    <row r="35" spans="3:19" x14ac:dyDescent="0.25">
      <c r="C35" s="52">
        <v>30</v>
      </c>
      <c r="D35" s="52" t="s">
        <v>0</v>
      </c>
      <c r="E35" s="52" t="s">
        <v>42</v>
      </c>
      <c r="F35" s="108">
        <v>43014</v>
      </c>
      <c r="G35" s="109">
        <v>44394</v>
      </c>
      <c r="H35" s="107">
        <f t="shared" si="9"/>
        <v>3.7808219178082192</v>
      </c>
      <c r="I35" s="110">
        <v>30</v>
      </c>
      <c r="J35" s="106">
        <v>0.05</v>
      </c>
      <c r="K35" s="107">
        <f t="shared" si="4"/>
        <v>3.1666666666666662E-2</v>
      </c>
      <c r="L35" s="111">
        <v>10556422.935281664</v>
      </c>
      <c r="M35" s="111">
        <v>6749330.1389703853</v>
      </c>
      <c r="N35" s="106">
        <v>0.05</v>
      </c>
      <c r="O35" s="103">
        <f t="shared" si="5"/>
        <v>11084244.082045747</v>
      </c>
      <c r="P35" s="104">
        <f t="shared" si="6"/>
        <v>1327072.510644929</v>
      </c>
      <c r="Q35" s="104">
        <f t="shared" si="7"/>
        <v>9757171.5714008175</v>
      </c>
      <c r="R35" s="105">
        <v>0.2</v>
      </c>
      <c r="S35" s="104">
        <f t="shared" si="8"/>
        <v>7805737.257120654</v>
      </c>
    </row>
    <row r="36" spans="3:19" x14ac:dyDescent="0.25">
      <c r="C36" s="52">
        <v>31</v>
      </c>
      <c r="D36" s="52" t="s">
        <v>0</v>
      </c>
      <c r="E36" s="52" t="s">
        <v>43</v>
      </c>
      <c r="F36" s="108">
        <v>43014</v>
      </c>
      <c r="G36" s="109">
        <v>44394</v>
      </c>
      <c r="H36" s="107">
        <f t="shared" si="9"/>
        <v>3.7808219178082192</v>
      </c>
      <c r="I36" s="110">
        <v>30</v>
      </c>
      <c r="J36" s="106">
        <v>0.05</v>
      </c>
      <c r="K36" s="107">
        <f t="shared" si="4"/>
        <v>3.1666666666666662E-2</v>
      </c>
      <c r="L36" s="111">
        <v>1801168.2769340849</v>
      </c>
      <c r="M36" s="111">
        <v>1151591.0216177036</v>
      </c>
      <c r="N36" s="106">
        <v>0.05</v>
      </c>
      <c r="O36" s="103">
        <f t="shared" si="5"/>
        <v>1891226.6907807894</v>
      </c>
      <c r="P36" s="104">
        <f t="shared" si="6"/>
        <v>226429.05859485065</v>
      </c>
      <c r="Q36" s="104">
        <f t="shared" si="7"/>
        <v>1664797.6321859388</v>
      </c>
      <c r="R36" s="105">
        <v>0.2</v>
      </c>
      <c r="S36" s="104">
        <f t="shared" si="8"/>
        <v>1331838.1057487512</v>
      </c>
    </row>
    <row r="37" spans="3:19" x14ac:dyDescent="0.25">
      <c r="C37" s="52">
        <v>32</v>
      </c>
      <c r="D37" s="52" t="s">
        <v>0</v>
      </c>
      <c r="E37" s="52" t="s">
        <v>44</v>
      </c>
      <c r="F37" s="108">
        <v>43014</v>
      </c>
      <c r="G37" s="109">
        <v>44394</v>
      </c>
      <c r="H37" s="107">
        <f t="shared" si="9"/>
        <v>3.7808219178082192</v>
      </c>
      <c r="I37" s="110">
        <v>30</v>
      </c>
      <c r="J37" s="106">
        <v>0.05</v>
      </c>
      <c r="K37" s="107">
        <f t="shared" si="4"/>
        <v>3.1666666666666662E-2</v>
      </c>
      <c r="L37" s="111">
        <v>28629106.654862761</v>
      </c>
      <c r="M37" s="111">
        <v>18304239.807909817</v>
      </c>
      <c r="N37" s="106">
        <v>0.05</v>
      </c>
      <c r="O37" s="103">
        <f t="shared" si="5"/>
        <v>30060561.9876059</v>
      </c>
      <c r="P37" s="104">
        <f t="shared" si="6"/>
        <v>3599031.6681051441</v>
      </c>
      <c r="Q37" s="104">
        <f t="shared" si="7"/>
        <v>26461530.319500756</v>
      </c>
      <c r="R37" s="105">
        <v>0.2</v>
      </c>
      <c r="S37" s="104">
        <f t="shared" si="8"/>
        <v>21169224.255600605</v>
      </c>
    </row>
    <row r="38" spans="3:19" x14ac:dyDescent="0.25">
      <c r="C38" s="52">
        <v>33</v>
      </c>
      <c r="D38" s="52" t="s">
        <v>0</v>
      </c>
      <c r="E38" s="52" t="s">
        <v>45</v>
      </c>
      <c r="F38" s="108">
        <v>43014</v>
      </c>
      <c r="G38" s="109">
        <v>44394</v>
      </c>
      <c r="H38" s="107">
        <f t="shared" si="9"/>
        <v>3.7808219178082192</v>
      </c>
      <c r="I38" s="110">
        <v>30</v>
      </c>
      <c r="J38" s="106">
        <v>0.05</v>
      </c>
      <c r="K38" s="107">
        <f t="shared" si="4"/>
        <v>3.1666666666666662E-2</v>
      </c>
      <c r="L38" s="111">
        <v>1389816.1779819587</v>
      </c>
      <c r="M38" s="111">
        <v>888589.70524494129</v>
      </c>
      <c r="N38" s="106">
        <v>0.05</v>
      </c>
      <c r="O38" s="103">
        <f t="shared" si="5"/>
        <v>1459306.9868810568</v>
      </c>
      <c r="P38" s="104">
        <f t="shared" si="6"/>
        <v>174717.02829233473</v>
      </c>
      <c r="Q38" s="104">
        <f t="shared" si="7"/>
        <v>1284589.9585887222</v>
      </c>
      <c r="R38" s="105">
        <v>0.2</v>
      </c>
      <c r="S38" s="104">
        <f t="shared" si="8"/>
        <v>1027671.9668709778</v>
      </c>
    </row>
    <row r="39" spans="3:19" x14ac:dyDescent="0.25">
      <c r="C39" s="52">
        <v>34</v>
      </c>
      <c r="D39" s="52" t="s">
        <v>0</v>
      </c>
      <c r="E39" s="52" t="s">
        <v>46</v>
      </c>
      <c r="F39" s="108">
        <v>43014</v>
      </c>
      <c r="G39" s="109">
        <v>44394</v>
      </c>
      <c r="H39" s="107">
        <f t="shared" si="9"/>
        <v>3.7808219178082192</v>
      </c>
      <c r="I39" s="110">
        <v>30</v>
      </c>
      <c r="J39" s="106">
        <v>0.05</v>
      </c>
      <c r="K39" s="107">
        <f t="shared" si="4"/>
        <v>3.1666666666666662E-2</v>
      </c>
      <c r="L39" s="111">
        <v>1847596.187163492</v>
      </c>
      <c r="M39" s="111">
        <v>1181275.1364742825</v>
      </c>
      <c r="N39" s="106">
        <v>0.05</v>
      </c>
      <c r="O39" s="103">
        <f t="shared" si="5"/>
        <v>1939975.9965216666</v>
      </c>
      <c r="P39" s="104">
        <f t="shared" si="6"/>
        <v>232265.61930958033</v>
      </c>
      <c r="Q39" s="104">
        <f t="shared" si="7"/>
        <v>1707710.3772120862</v>
      </c>
      <c r="R39" s="105">
        <v>0.2</v>
      </c>
      <c r="S39" s="104">
        <f t="shared" si="8"/>
        <v>1366168.3017696692</v>
      </c>
    </row>
    <row r="40" spans="3:19" x14ac:dyDescent="0.25">
      <c r="C40" s="52">
        <v>35</v>
      </c>
      <c r="D40" s="52" t="s">
        <v>0</v>
      </c>
      <c r="E40" s="52" t="s">
        <v>47</v>
      </c>
      <c r="F40" s="108">
        <v>43014</v>
      </c>
      <c r="G40" s="109">
        <v>44394</v>
      </c>
      <c r="H40" s="107">
        <f t="shared" si="9"/>
        <v>3.7808219178082192</v>
      </c>
      <c r="I40" s="110">
        <v>30</v>
      </c>
      <c r="J40" s="106">
        <v>0.05</v>
      </c>
      <c r="K40" s="107">
        <f t="shared" si="4"/>
        <v>3.1666666666666662E-2</v>
      </c>
      <c r="L40" s="111">
        <v>3245140.7783884243</v>
      </c>
      <c r="M40" s="111">
        <v>2074805.8616173265</v>
      </c>
      <c r="N40" s="106">
        <v>0.05</v>
      </c>
      <c r="O40" s="103">
        <f t="shared" si="5"/>
        <v>3407397.8173078457</v>
      </c>
      <c r="P40" s="104">
        <f t="shared" si="6"/>
        <v>407954.20442836394</v>
      </c>
      <c r="Q40" s="104">
        <f t="shared" si="7"/>
        <v>2999443.6128794816</v>
      </c>
      <c r="R40" s="105">
        <v>0.2</v>
      </c>
      <c r="S40" s="104">
        <f t="shared" si="8"/>
        <v>2399554.8903035852</v>
      </c>
    </row>
    <row r="41" spans="3:19" x14ac:dyDescent="0.25">
      <c r="C41" s="52">
        <v>36</v>
      </c>
      <c r="D41" s="52" t="s">
        <v>0</v>
      </c>
      <c r="E41" s="52" t="s">
        <v>49</v>
      </c>
      <c r="F41" s="148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50"/>
    </row>
    <row r="42" spans="3:19" x14ac:dyDescent="0.25">
      <c r="C42" s="52">
        <v>37</v>
      </c>
      <c r="D42" s="52" t="s">
        <v>0</v>
      </c>
      <c r="E42" s="52" t="s">
        <v>50</v>
      </c>
      <c r="F42" s="108">
        <v>43014</v>
      </c>
      <c r="G42" s="109">
        <v>44394</v>
      </c>
      <c r="H42" s="107">
        <f t="shared" si="9"/>
        <v>3.7808219178082192</v>
      </c>
      <c r="I42" s="110">
        <v>30</v>
      </c>
      <c r="J42" s="106">
        <v>0.05</v>
      </c>
      <c r="K42" s="107">
        <f t="shared" si="4"/>
        <v>3.1666666666666662E-2</v>
      </c>
      <c r="L42" s="111">
        <v>31858657.842012089</v>
      </c>
      <c r="M42" s="111">
        <v>20369078.794258989</v>
      </c>
      <c r="N42" s="106">
        <v>0.05</v>
      </c>
      <c r="O42" s="103">
        <f t="shared" si="5"/>
        <v>33451590.734112695</v>
      </c>
      <c r="P42" s="104">
        <f t="shared" si="6"/>
        <v>4005026.0687143141</v>
      </c>
      <c r="Q42" s="104">
        <f t="shared" si="7"/>
        <v>29446564.665398382</v>
      </c>
      <c r="R42" s="105">
        <v>0.2</v>
      </c>
      <c r="S42" s="104">
        <f t="shared" si="8"/>
        <v>23557251.732318707</v>
      </c>
    </row>
    <row r="43" spans="3:19" x14ac:dyDescent="0.25">
      <c r="C43" s="52">
        <v>38</v>
      </c>
      <c r="D43" s="52" t="s">
        <v>0</v>
      </c>
      <c r="E43" s="52" t="s">
        <v>51</v>
      </c>
      <c r="F43" s="108">
        <v>43014</v>
      </c>
      <c r="G43" s="109">
        <v>44394</v>
      </c>
      <c r="H43" s="107">
        <f t="shared" si="9"/>
        <v>3.7808219178082192</v>
      </c>
      <c r="I43" s="110">
        <v>30</v>
      </c>
      <c r="J43" s="106">
        <v>0.05</v>
      </c>
      <c r="K43" s="107">
        <f t="shared" si="4"/>
        <v>3.1666666666666662E-2</v>
      </c>
      <c r="L43" s="111">
        <v>19990841.679367676</v>
      </c>
      <c r="M43" s="111">
        <v>12781298.576653365</v>
      </c>
      <c r="N43" s="106">
        <v>0.05</v>
      </c>
      <c r="O43" s="103">
        <f t="shared" si="5"/>
        <v>20990383.763336062</v>
      </c>
      <c r="P43" s="104">
        <f t="shared" si="6"/>
        <v>2513095.26152818</v>
      </c>
      <c r="Q43" s="104">
        <f t="shared" si="7"/>
        <v>18477288.501807883</v>
      </c>
      <c r="R43" s="105">
        <v>0.2</v>
      </c>
      <c r="S43" s="104">
        <f t="shared" si="8"/>
        <v>14781830.801446307</v>
      </c>
    </row>
    <row r="44" spans="3:19" x14ac:dyDescent="0.25">
      <c r="C44" s="52">
        <v>39</v>
      </c>
      <c r="D44" s="52" t="s">
        <v>0</v>
      </c>
      <c r="E44" s="52" t="s">
        <v>52</v>
      </c>
      <c r="F44" s="108">
        <v>43014</v>
      </c>
      <c r="G44" s="109">
        <v>44394</v>
      </c>
      <c r="H44" s="107">
        <f t="shared" si="9"/>
        <v>3.7808219178082192</v>
      </c>
      <c r="I44" s="110">
        <v>30</v>
      </c>
      <c r="J44" s="106">
        <v>0.05</v>
      </c>
      <c r="K44" s="107">
        <f t="shared" si="4"/>
        <v>3.1666666666666662E-2</v>
      </c>
      <c r="L44" s="111">
        <v>71490212.964326948</v>
      </c>
      <c r="M44" s="111">
        <v>45707818.559891939</v>
      </c>
      <c r="N44" s="106">
        <v>0.05</v>
      </c>
      <c r="O44" s="103">
        <f t="shared" si="5"/>
        <v>75064723.6125433</v>
      </c>
      <c r="P44" s="104">
        <f t="shared" si="6"/>
        <v>8987201.1558031272</v>
      </c>
      <c r="Q44" s="104">
        <f t="shared" si="7"/>
        <v>66077522.456740171</v>
      </c>
      <c r="R44" s="105">
        <v>0.2</v>
      </c>
      <c r="S44" s="104">
        <f t="shared" si="8"/>
        <v>52862017.965392143</v>
      </c>
    </row>
    <row r="45" spans="3:19" x14ac:dyDescent="0.25">
      <c r="C45" s="52">
        <v>40</v>
      </c>
      <c r="D45" s="52" t="s">
        <v>0</v>
      </c>
      <c r="E45" s="52" t="s">
        <v>54</v>
      </c>
      <c r="F45" s="108">
        <v>43014</v>
      </c>
      <c r="G45" s="109">
        <v>44394</v>
      </c>
      <c r="H45" s="107">
        <f t="shared" si="9"/>
        <v>3.7808219178082192</v>
      </c>
      <c r="I45" s="110">
        <v>30</v>
      </c>
      <c r="J45" s="106">
        <v>0.05</v>
      </c>
      <c r="K45" s="107">
        <f t="shared" si="4"/>
        <v>3.1666666666666662E-2</v>
      </c>
      <c r="L45" s="111">
        <v>21508404.535215762</v>
      </c>
      <c r="M45" s="111">
        <v>13751563.859069319</v>
      </c>
      <c r="N45" s="106">
        <v>0.05</v>
      </c>
      <c r="O45" s="103">
        <f t="shared" si="5"/>
        <v>22583824.761976551</v>
      </c>
      <c r="P45" s="104">
        <f t="shared" si="6"/>
        <v>2703871.6221873295</v>
      </c>
      <c r="Q45" s="104">
        <f t="shared" si="7"/>
        <v>19879953.139789224</v>
      </c>
      <c r="R45" s="105">
        <v>0.2</v>
      </c>
      <c r="S45" s="104">
        <f t="shared" si="8"/>
        <v>15903962.51183138</v>
      </c>
    </row>
    <row r="46" spans="3:19" x14ac:dyDescent="0.25">
      <c r="C46" s="52">
        <v>41</v>
      </c>
      <c r="D46" s="52" t="s">
        <v>0</v>
      </c>
      <c r="E46" s="52" t="s">
        <v>56</v>
      </c>
      <c r="F46" s="108">
        <v>43014</v>
      </c>
      <c r="G46" s="109">
        <v>44394</v>
      </c>
      <c r="H46" s="107">
        <f t="shared" si="9"/>
        <v>3.7808219178082192</v>
      </c>
      <c r="I46" s="110">
        <v>30</v>
      </c>
      <c r="J46" s="106">
        <v>0.05</v>
      </c>
      <c r="K46" s="107">
        <f t="shared" si="4"/>
        <v>3.1666666666666662E-2</v>
      </c>
      <c r="L46" s="111">
        <v>1937028.3401072449</v>
      </c>
      <c r="M46" s="111">
        <v>1238454.3113076543</v>
      </c>
      <c r="N46" s="106">
        <v>0.05</v>
      </c>
      <c r="O46" s="103">
        <f t="shared" si="5"/>
        <v>2033879.7571126071</v>
      </c>
      <c r="P46" s="104">
        <f t="shared" si="6"/>
        <v>243508.34352279705</v>
      </c>
      <c r="Q46" s="104">
        <f t="shared" si="7"/>
        <v>1790371.41358981</v>
      </c>
      <c r="R46" s="105">
        <v>0.2</v>
      </c>
      <c r="S46" s="104">
        <f t="shared" si="8"/>
        <v>1432297.1308718482</v>
      </c>
    </row>
    <row r="47" spans="3:19" x14ac:dyDescent="0.25">
      <c r="C47" s="52">
        <v>42</v>
      </c>
      <c r="D47" s="52" t="s">
        <v>0</v>
      </c>
      <c r="E47" s="52" t="s">
        <v>59</v>
      </c>
      <c r="F47" s="148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50"/>
    </row>
    <row r="48" spans="3:19" x14ac:dyDescent="0.25">
      <c r="C48" s="52">
        <v>43</v>
      </c>
      <c r="D48" s="52" t="s">
        <v>0</v>
      </c>
      <c r="E48" s="52" t="s">
        <v>60</v>
      </c>
      <c r="F48" s="108">
        <v>43014</v>
      </c>
      <c r="G48" s="109">
        <v>44394</v>
      </c>
      <c r="H48" s="107">
        <f t="shared" si="9"/>
        <v>3.7808219178082192</v>
      </c>
      <c r="I48" s="110">
        <v>30</v>
      </c>
      <c r="J48" s="106">
        <v>0.05</v>
      </c>
      <c r="K48" s="107">
        <f t="shared" si="4"/>
        <v>3.1666666666666662E-2</v>
      </c>
      <c r="L48" s="111">
        <v>42592022.244201675</v>
      </c>
      <c r="M48" s="111">
        <v>27231538.157085247</v>
      </c>
      <c r="N48" s="106">
        <v>0.05</v>
      </c>
      <c r="O48" s="103">
        <f t="shared" si="5"/>
        <v>44721623.356411763</v>
      </c>
      <c r="P48" s="104">
        <f t="shared" si="6"/>
        <v>5354342.3032197086</v>
      </c>
      <c r="Q48" s="104">
        <f t="shared" si="7"/>
        <v>39367281.053192057</v>
      </c>
      <c r="R48" s="105">
        <v>0.2</v>
      </c>
      <c r="S48" s="104">
        <f t="shared" si="8"/>
        <v>31493824.842553645</v>
      </c>
    </row>
    <row r="49" spans="3:19" x14ac:dyDescent="0.25">
      <c r="C49" s="52">
        <v>44</v>
      </c>
      <c r="D49" s="52" t="s">
        <v>0</v>
      </c>
      <c r="E49" s="52" t="s">
        <v>61</v>
      </c>
      <c r="F49" s="108">
        <v>43014</v>
      </c>
      <c r="G49" s="109">
        <v>44394</v>
      </c>
      <c r="H49" s="107">
        <f t="shared" si="9"/>
        <v>3.7808219178082192</v>
      </c>
      <c r="I49" s="110">
        <v>30</v>
      </c>
      <c r="J49" s="106">
        <v>0.05</v>
      </c>
      <c r="K49" s="107">
        <f t="shared" si="4"/>
        <v>3.1666666666666662E-2</v>
      </c>
      <c r="L49" s="111">
        <v>14197340.748067223</v>
      </c>
      <c r="M49" s="111">
        <v>9077179.0523617472</v>
      </c>
      <c r="N49" s="106">
        <v>0.05</v>
      </c>
      <c r="O49" s="103">
        <f t="shared" si="5"/>
        <v>14907207.785470584</v>
      </c>
      <c r="P49" s="104">
        <f t="shared" si="6"/>
        <v>1784780.7677399025</v>
      </c>
      <c r="Q49" s="104">
        <f t="shared" si="7"/>
        <v>13122427.017730681</v>
      </c>
      <c r="R49" s="105">
        <v>0.2</v>
      </c>
      <c r="S49" s="104">
        <f t="shared" si="8"/>
        <v>10497941.614184545</v>
      </c>
    </row>
    <row r="50" spans="3:19" x14ac:dyDescent="0.25">
      <c r="C50" s="52">
        <v>45</v>
      </c>
      <c r="D50" s="52" t="s">
        <v>0</v>
      </c>
      <c r="E50" s="52" t="s">
        <v>63</v>
      </c>
      <c r="F50" s="148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50"/>
    </row>
    <row r="51" spans="3:19" x14ac:dyDescent="0.25">
      <c r="C51" s="52">
        <v>46</v>
      </c>
      <c r="D51" s="52" t="s">
        <v>0</v>
      </c>
      <c r="E51" s="52" t="s">
        <v>64</v>
      </c>
      <c r="F51" s="108">
        <v>43014</v>
      </c>
      <c r="G51" s="109">
        <v>44394</v>
      </c>
      <c r="H51" s="107">
        <f t="shared" si="9"/>
        <v>3.7808219178082192</v>
      </c>
      <c r="I51" s="110">
        <v>30</v>
      </c>
      <c r="J51" s="106">
        <v>0.05</v>
      </c>
      <c r="K51" s="107">
        <f t="shared" si="4"/>
        <v>3.1666666666666662E-2</v>
      </c>
      <c r="L51" s="111">
        <v>24287574.191003889</v>
      </c>
      <c r="M51" s="111">
        <v>15528448.153008327</v>
      </c>
      <c r="N51" s="106">
        <v>0.05</v>
      </c>
      <c r="O51" s="103">
        <f t="shared" si="5"/>
        <v>25501952.900554083</v>
      </c>
      <c r="P51" s="104">
        <f t="shared" si="6"/>
        <v>3053247.5116553791</v>
      </c>
      <c r="Q51" s="104">
        <f t="shared" si="7"/>
        <v>22448705.388898704</v>
      </c>
      <c r="R51" s="105">
        <v>0.2</v>
      </c>
      <c r="S51" s="104">
        <f t="shared" si="8"/>
        <v>17958964.311118964</v>
      </c>
    </row>
    <row r="52" spans="3:19" x14ac:dyDescent="0.25">
      <c r="C52" s="52">
        <v>47</v>
      </c>
      <c r="D52" s="52" t="s">
        <v>0</v>
      </c>
      <c r="E52" s="52" t="s">
        <v>65</v>
      </c>
      <c r="F52" s="108">
        <v>43014</v>
      </c>
      <c r="G52" s="109">
        <v>44394</v>
      </c>
      <c r="H52" s="107">
        <f t="shared" si="9"/>
        <v>3.7808219178082192</v>
      </c>
      <c r="I52" s="110">
        <v>30</v>
      </c>
      <c r="J52" s="106">
        <v>0.05</v>
      </c>
      <c r="K52" s="107">
        <f t="shared" si="4"/>
        <v>3.1666666666666662E-2</v>
      </c>
      <c r="L52" s="111">
        <v>12852279.884920564</v>
      </c>
      <c r="M52" s="111">
        <v>8217203.8941356307</v>
      </c>
      <c r="N52" s="106">
        <v>0.05</v>
      </c>
      <c r="O52" s="103">
        <f t="shared" si="5"/>
        <v>13494893.879166592</v>
      </c>
      <c r="P52" s="104">
        <f t="shared" si="6"/>
        <v>1615690.0343002193</v>
      </c>
      <c r="Q52" s="104">
        <f t="shared" si="7"/>
        <v>11879203.844866373</v>
      </c>
      <c r="R52" s="105">
        <v>0.2</v>
      </c>
      <c r="S52" s="104">
        <f t="shared" si="8"/>
        <v>9503363.0758930985</v>
      </c>
    </row>
    <row r="53" spans="3:19" x14ac:dyDescent="0.25">
      <c r="C53" s="52">
        <v>48</v>
      </c>
      <c r="D53" s="52" t="s">
        <v>0</v>
      </c>
      <c r="E53" s="52" t="s">
        <v>66</v>
      </c>
      <c r="F53" s="108">
        <v>43014</v>
      </c>
      <c r="G53" s="109">
        <v>44394</v>
      </c>
      <c r="H53" s="107">
        <f t="shared" si="9"/>
        <v>3.7808219178082192</v>
      </c>
      <c r="I53" s="110">
        <v>30</v>
      </c>
      <c r="J53" s="106">
        <v>0.05</v>
      </c>
      <c r="K53" s="107">
        <f t="shared" si="4"/>
        <v>3.1666666666666662E-2</v>
      </c>
      <c r="L53" s="111">
        <v>6008960.9279510155</v>
      </c>
      <c r="M53" s="111">
        <v>3841875.1174793309</v>
      </c>
      <c r="N53" s="106">
        <v>0.05</v>
      </c>
      <c r="O53" s="103">
        <f t="shared" si="5"/>
        <v>6309408.9743485665</v>
      </c>
      <c r="P53" s="104">
        <f t="shared" si="6"/>
        <v>755400.47172337619</v>
      </c>
      <c r="Q53" s="104">
        <f t="shared" si="7"/>
        <v>5554008.5026251907</v>
      </c>
      <c r="R53" s="105">
        <v>0.2</v>
      </c>
      <c r="S53" s="104">
        <f t="shared" si="8"/>
        <v>4443206.8021001527</v>
      </c>
    </row>
    <row r="54" spans="3:19" x14ac:dyDescent="0.25">
      <c r="C54" s="52">
        <v>49</v>
      </c>
      <c r="D54" s="52" t="s">
        <v>0</v>
      </c>
      <c r="E54" s="52" t="s">
        <v>68</v>
      </c>
      <c r="F54" s="148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50"/>
    </row>
    <row r="55" spans="3:19" x14ac:dyDescent="0.25">
      <c r="C55" s="52">
        <v>50</v>
      </c>
      <c r="D55" s="52" t="s">
        <v>0</v>
      </c>
      <c r="E55" s="52" t="s">
        <v>69</v>
      </c>
      <c r="F55" s="108">
        <v>43014</v>
      </c>
      <c r="G55" s="109">
        <v>44394</v>
      </c>
      <c r="H55" s="107">
        <f t="shared" si="9"/>
        <v>3.7808219178082192</v>
      </c>
      <c r="I55" s="110">
        <v>30</v>
      </c>
      <c r="J55" s="106">
        <v>0.05</v>
      </c>
      <c r="K55" s="107">
        <f t="shared" si="4"/>
        <v>3.1666666666666662E-2</v>
      </c>
      <c r="L55" s="111">
        <v>10552120.764406595</v>
      </c>
      <c r="M55" s="111">
        <v>6746579.8774419576</v>
      </c>
      <c r="N55" s="106">
        <v>0.05</v>
      </c>
      <c r="O55" s="103">
        <f t="shared" si="5"/>
        <v>11079726.802626926</v>
      </c>
      <c r="P55" s="104">
        <f t="shared" si="6"/>
        <v>1326531.6747254704</v>
      </c>
      <c r="Q55" s="104">
        <f t="shared" si="7"/>
        <v>9753195.1279014554</v>
      </c>
      <c r="R55" s="105">
        <v>0.2</v>
      </c>
      <c r="S55" s="104">
        <f t="shared" si="8"/>
        <v>7802556.1023211647</v>
      </c>
    </row>
    <row r="56" spans="3:19" x14ac:dyDescent="0.25">
      <c r="C56" s="52">
        <v>51</v>
      </c>
      <c r="D56" s="52" t="s">
        <v>0</v>
      </c>
      <c r="E56" s="52" t="s">
        <v>70</v>
      </c>
      <c r="F56" s="108">
        <v>43014</v>
      </c>
      <c r="G56" s="109">
        <v>44394</v>
      </c>
      <c r="H56" s="107">
        <f t="shared" si="9"/>
        <v>3.7808219178082192</v>
      </c>
      <c r="I56" s="110">
        <v>30</v>
      </c>
      <c r="J56" s="106">
        <v>0.05</v>
      </c>
      <c r="K56" s="107">
        <f t="shared" si="4"/>
        <v>3.1666666666666662E-2</v>
      </c>
      <c r="L56" s="111">
        <v>10781334.542967783</v>
      </c>
      <c r="M56" s="111">
        <v>6893129.797797136</v>
      </c>
      <c r="N56" s="106">
        <v>0.05</v>
      </c>
      <c r="O56" s="103">
        <f t="shared" si="5"/>
        <v>11320401.270116173</v>
      </c>
      <c r="P56" s="104">
        <f t="shared" si="6"/>
        <v>1355346.6726139088</v>
      </c>
      <c r="Q56" s="104">
        <f t="shared" si="7"/>
        <v>9965054.5975022633</v>
      </c>
      <c r="R56" s="105">
        <v>0.2</v>
      </c>
      <c r="S56" s="104">
        <f t="shared" si="8"/>
        <v>7972043.6780018108</v>
      </c>
    </row>
    <row r="57" spans="3:19" x14ac:dyDescent="0.25">
      <c r="C57" s="52">
        <v>52</v>
      </c>
      <c r="D57" s="52" t="s">
        <v>0</v>
      </c>
      <c r="E57" s="52" t="s">
        <v>71</v>
      </c>
      <c r="F57" s="108">
        <v>43014</v>
      </c>
      <c r="G57" s="109">
        <v>44394</v>
      </c>
      <c r="H57" s="107">
        <f t="shared" si="9"/>
        <v>3.7808219178082192</v>
      </c>
      <c r="I57" s="110">
        <v>30</v>
      </c>
      <c r="J57" s="106">
        <v>0.05</v>
      </c>
      <c r="K57" s="107">
        <f t="shared" si="4"/>
        <v>3.1666666666666662E-2</v>
      </c>
      <c r="L57" s="111">
        <v>118891212.6377892</v>
      </c>
      <c r="M57" s="111">
        <v>76014013.015207499</v>
      </c>
      <c r="N57" s="106">
        <v>0.05</v>
      </c>
      <c r="O57" s="103">
        <f t="shared" si="5"/>
        <v>124835773.26967867</v>
      </c>
      <c r="P57" s="104">
        <f t="shared" si="6"/>
        <v>14946091.210643718</v>
      </c>
      <c r="Q57" s="104">
        <f t="shared" si="7"/>
        <v>109889682.05903494</v>
      </c>
      <c r="R57" s="105">
        <v>0.2</v>
      </c>
      <c r="S57" s="104">
        <f t="shared" si="8"/>
        <v>87911745.647227958</v>
      </c>
    </row>
    <row r="58" spans="3:19" x14ac:dyDescent="0.25">
      <c r="C58" s="52">
        <v>53</v>
      </c>
      <c r="D58" s="52" t="s">
        <v>0</v>
      </c>
      <c r="E58" s="52" t="s">
        <v>73</v>
      </c>
      <c r="F58" s="148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50"/>
    </row>
    <row r="59" spans="3:19" x14ac:dyDescent="0.25">
      <c r="C59" s="52">
        <v>54</v>
      </c>
      <c r="D59" s="52" t="s">
        <v>0</v>
      </c>
      <c r="E59" s="52" t="s">
        <v>74</v>
      </c>
      <c r="F59" s="108">
        <v>43014</v>
      </c>
      <c r="G59" s="109">
        <v>44394</v>
      </c>
      <c r="H59" s="107">
        <f t="shared" si="9"/>
        <v>3.7808219178082192</v>
      </c>
      <c r="I59" s="110">
        <v>30</v>
      </c>
      <c r="J59" s="106">
        <v>0.05</v>
      </c>
      <c r="K59" s="107">
        <f t="shared" si="4"/>
        <v>3.1666666666666662E-2</v>
      </c>
      <c r="L59" s="111">
        <v>22228269.514914252</v>
      </c>
      <c r="M59" s="111">
        <v>14211815.373138584</v>
      </c>
      <c r="N59" s="106">
        <v>0.05</v>
      </c>
      <c r="O59" s="103">
        <f t="shared" si="5"/>
        <v>23339682.990659967</v>
      </c>
      <c r="P59" s="104">
        <f t="shared" si="6"/>
        <v>2794367.5251831245</v>
      </c>
      <c r="Q59" s="104">
        <f t="shared" si="7"/>
        <v>20545315.465476841</v>
      </c>
      <c r="R59" s="105">
        <v>0.2</v>
      </c>
      <c r="S59" s="104">
        <f t="shared" si="8"/>
        <v>16436252.372381473</v>
      </c>
    </row>
    <row r="60" spans="3:19" x14ac:dyDescent="0.25">
      <c r="C60" s="52">
        <v>55</v>
      </c>
      <c r="D60" s="52" t="s">
        <v>0</v>
      </c>
      <c r="E60" s="52" t="s">
        <v>75</v>
      </c>
      <c r="F60" s="108">
        <v>43014</v>
      </c>
      <c r="G60" s="109">
        <v>44394</v>
      </c>
      <c r="H60" s="107">
        <f t="shared" si="9"/>
        <v>3.7808219178082192</v>
      </c>
      <c r="I60" s="110">
        <v>35</v>
      </c>
      <c r="J60" s="106">
        <v>0.05</v>
      </c>
      <c r="K60" s="107">
        <f t="shared" si="4"/>
        <v>2.7142857142857142E-2</v>
      </c>
      <c r="L60" s="111">
        <v>72455293.482272401</v>
      </c>
      <c r="M60" s="111">
        <v>49622749.724439085</v>
      </c>
      <c r="N60" s="106">
        <v>0.05</v>
      </c>
      <c r="O60" s="103">
        <f t="shared" si="5"/>
        <v>76078058.156386018</v>
      </c>
      <c r="P60" s="104">
        <f t="shared" si="6"/>
        <v>7807306.0072815707</v>
      </c>
      <c r="Q60" s="104">
        <f t="shared" si="7"/>
        <v>68270752.149104446</v>
      </c>
      <c r="R60" s="105">
        <v>0.2</v>
      </c>
      <c r="S60" s="104">
        <f t="shared" si="8"/>
        <v>54616601.719283558</v>
      </c>
    </row>
    <row r="61" spans="3:19" x14ac:dyDescent="0.25">
      <c r="C61" s="52">
        <v>56</v>
      </c>
      <c r="D61" s="52" t="s">
        <v>0</v>
      </c>
      <c r="E61" s="52" t="s">
        <v>76</v>
      </c>
      <c r="F61" s="108">
        <v>43014</v>
      </c>
      <c r="G61" s="109">
        <v>44394</v>
      </c>
      <c r="H61" s="107">
        <f t="shared" si="9"/>
        <v>3.7808219178082192</v>
      </c>
      <c r="I61" s="110">
        <v>30</v>
      </c>
      <c r="J61" s="106">
        <v>0.05</v>
      </c>
      <c r="K61" s="107">
        <f t="shared" si="4"/>
        <v>3.1666666666666662E-2</v>
      </c>
      <c r="L61" s="111">
        <v>732087.29153221962</v>
      </c>
      <c r="M61" s="111">
        <v>468065.64011376514</v>
      </c>
      <c r="N61" s="106">
        <v>0.05</v>
      </c>
      <c r="O61" s="103">
        <f t="shared" si="5"/>
        <v>768691.65610883059</v>
      </c>
      <c r="P61" s="104">
        <f t="shared" si="6"/>
        <v>92032.398279331217</v>
      </c>
      <c r="Q61" s="104">
        <f t="shared" si="7"/>
        <v>676659.25782949943</v>
      </c>
      <c r="R61" s="105">
        <v>0.2</v>
      </c>
      <c r="S61" s="104">
        <f t="shared" si="8"/>
        <v>541327.40626359952</v>
      </c>
    </row>
    <row r="62" spans="3:19" x14ac:dyDescent="0.25">
      <c r="C62" s="52">
        <v>57</v>
      </c>
      <c r="D62" s="52" t="s">
        <v>0</v>
      </c>
      <c r="E62" s="52" t="s">
        <v>77</v>
      </c>
      <c r="F62" s="108">
        <v>43014</v>
      </c>
      <c r="G62" s="109">
        <v>44394</v>
      </c>
      <c r="H62" s="107">
        <f t="shared" si="9"/>
        <v>3.7808219178082192</v>
      </c>
      <c r="I62" s="110">
        <v>30</v>
      </c>
      <c r="J62" s="106">
        <v>0.05</v>
      </c>
      <c r="K62" s="107">
        <f t="shared" si="4"/>
        <v>3.1666666666666662E-2</v>
      </c>
      <c r="L62" s="111">
        <v>2830083.3939583185</v>
      </c>
      <c r="M62" s="111">
        <v>1809435.1755026206</v>
      </c>
      <c r="N62" s="106">
        <v>0.05</v>
      </c>
      <c r="O62" s="103">
        <f t="shared" si="5"/>
        <v>2971587.5636562346</v>
      </c>
      <c r="P62" s="104">
        <f t="shared" si="6"/>
        <v>355776.3740596642</v>
      </c>
      <c r="Q62" s="104">
        <f t="shared" si="7"/>
        <v>2615811.1895965706</v>
      </c>
      <c r="R62" s="105">
        <v>0.2</v>
      </c>
      <c r="S62" s="104">
        <f t="shared" si="8"/>
        <v>2092648.9516772565</v>
      </c>
    </row>
    <row r="63" spans="3:19" x14ac:dyDescent="0.25">
      <c r="C63" s="52">
        <v>58</v>
      </c>
      <c r="D63" s="52" t="s">
        <v>0</v>
      </c>
      <c r="E63" s="52" t="s">
        <v>78</v>
      </c>
      <c r="F63" s="108">
        <v>43014</v>
      </c>
      <c r="G63" s="109">
        <v>44394</v>
      </c>
      <c r="H63" s="107">
        <f t="shared" si="9"/>
        <v>3.7808219178082192</v>
      </c>
      <c r="I63" s="110">
        <v>30</v>
      </c>
      <c r="J63" s="106">
        <v>0.05</v>
      </c>
      <c r="K63" s="107">
        <f t="shared" si="4"/>
        <v>3.1666666666666662E-2</v>
      </c>
      <c r="L63" s="111">
        <v>765614.41515814955</v>
      </c>
      <c r="M63" s="111">
        <v>489501.75864820415</v>
      </c>
      <c r="N63" s="106">
        <v>0.05</v>
      </c>
      <c r="O63" s="103">
        <f t="shared" si="5"/>
        <v>803895.13591605704</v>
      </c>
      <c r="P63" s="104">
        <f t="shared" si="6"/>
        <v>96247.171067210104</v>
      </c>
      <c r="Q63" s="104">
        <f t="shared" si="7"/>
        <v>707647.9648488469</v>
      </c>
      <c r="R63" s="105">
        <v>0.2</v>
      </c>
      <c r="S63" s="104">
        <f t="shared" si="8"/>
        <v>566118.37187907752</v>
      </c>
    </row>
    <row r="64" spans="3:19" x14ac:dyDescent="0.25">
      <c r="C64" s="52">
        <v>59</v>
      </c>
      <c r="D64" s="52" t="s">
        <v>0</v>
      </c>
      <c r="E64" s="52" t="s">
        <v>79</v>
      </c>
      <c r="F64" s="108">
        <v>43014</v>
      </c>
      <c r="G64" s="109">
        <v>44394</v>
      </c>
      <c r="H64" s="107">
        <f t="shared" si="9"/>
        <v>3.7808219178082192</v>
      </c>
      <c r="I64" s="110">
        <v>30</v>
      </c>
      <c r="J64" s="106">
        <v>0.05</v>
      </c>
      <c r="K64" s="107">
        <f t="shared" si="4"/>
        <v>3.1666666666666662E-2</v>
      </c>
      <c r="L64" s="111">
        <v>143614.91583403829</v>
      </c>
      <c r="M64" s="111">
        <v>91820.801570636148</v>
      </c>
      <c r="N64" s="106">
        <v>0.05</v>
      </c>
      <c r="O64" s="103">
        <f t="shared" si="5"/>
        <v>150795.66162574021</v>
      </c>
      <c r="P64" s="104">
        <f t="shared" si="6"/>
        <v>18054.165515191358</v>
      </c>
      <c r="Q64" s="104">
        <f t="shared" si="7"/>
        <v>132741.49611054885</v>
      </c>
      <c r="R64" s="105">
        <v>0.2</v>
      </c>
      <c r="S64" s="104">
        <f t="shared" si="8"/>
        <v>106193.19688843908</v>
      </c>
    </row>
    <row r="65" spans="3:19" x14ac:dyDescent="0.25">
      <c r="C65" s="52">
        <v>60</v>
      </c>
      <c r="D65" s="52" t="s">
        <v>0</v>
      </c>
      <c r="E65" s="52" t="s">
        <v>80</v>
      </c>
      <c r="F65" s="108">
        <v>43014</v>
      </c>
      <c r="G65" s="109">
        <v>44394</v>
      </c>
      <c r="H65" s="107">
        <f t="shared" si="9"/>
        <v>3.7808219178082192</v>
      </c>
      <c r="I65" s="110">
        <v>30</v>
      </c>
      <c r="J65" s="106">
        <v>0.05</v>
      </c>
      <c r="K65" s="107">
        <f t="shared" si="4"/>
        <v>3.1666666666666662E-2</v>
      </c>
      <c r="L65" s="111">
        <v>2853525.7812986686</v>
      </c>
      <c r="M65" s="111">
        <v>1824423.3607857977</v>
      </c>
      <c r="N65" s="106">
        <v>0.05</v>
      </c>
      <c r="O65" s="103">
        <f t="shared" si="5"/>
        <v>2996202.0703636021</v>
      </c>
      <c r="P65" s="104">
        <f t="shared" si="6"/>
        <v>358723.37116408057</v>
      </c>
      <c r="Q65" s="104">
        <f t="shared" si="7"/>
        <v>2637478.6991995214</v>
      </c>
      <c r="R65" s="105">
        <v>0.2</v>
      </c>
      <c r="S65" s="104">
        <f t="shared" si="8"/>
        <v>2109982.9593596174</v>
      </c>
    </row>
    <row r="66" spans="3:19" x14ac:dyDescent="0.25">
      <c r="C66" s="52">
        <v>61</v>
      </c>
      <c r="D66" s="52" t="s">
        <v>0</v>
      </c>
      <c r="E66" s="52" t="s">
        <v>81</v>
      </c>
      <c r="F66" s="108">
        <v>43014</v>
      </c>
      <c r="G66" s="109">
        <v>44394</v>
      </c>
      <c r="H66" s="107">
        <f t="shared" si="9"/>
        <v>3.7808219178082192</v>
      </c>
      <c r="I66" s="110">
        <v>30</v>
      </c>
      <c r="J66" s="106">
        <v>0.05</v>
      </c>
      <c r="K66" s="107">
        <f t="shared" si="4"/>
        <v>3.1666666666666662E-2</v>
      </c>
      <c r="L66" s="111">
        <v>1461892.0979070254</v>
      </c>
      <c r="M66" s="111">
        <v>934672.21708001522</v>
      </c>
      <c r="N66" s="106">
        <v>0.05</v>
      </c>
      <c r="O66" s="103">
        <f t="shared" si="5"/>
        <v>1534986.7028023766</v>
      </c>
      <c r="P66" s="104">
        <f t="shared" si="6"/>
        <v>183777.86003414751</v>
      </c>
      <c r="Q66" s="104">
        <f t="shared" si="7"/>
        <v>1351208.8427682291</v>
      </c>
      <c r="R66" s="105">
        <v>0.2</v>
      </c>
      <c r="S66" s="104">
        <f t="shared" si="8"/>
        <v>1080967.0742145833</v>
      </c>
    </row>
    <row r="67" spans="3:19" x14ac:dyDescent="0.25">
      <c r="C67" s="52">
        <v>62</v>
      </c>
      <c r="D67" s="52" t="s">
        <v>0</v>
      </c>
      <c r="E67" s="52" t="s">
        <v>83</v>
      </c>
      <c r="F67" s="108">
        <v>43014</v>
      </c>
      <c r="G67" s="109">
        <v>44394</v>
      </c>
      <c r="H67" s="107">
        <f t="shared" si="9"/>
        <v>3.7808219178082192</v>
      </c>
      <c r="I67" s="110">
        <v>30</v>
      </c>
      <c r="J67" s="106">
        <v>0.05</v>
      </c>
      <c r="K67" s="107">
        <f t="shared" si="4"/>
        <v>3.1666666666666662E-2</v>
      </c>
      <c r="L67" s="111">
        <v>630787.26090448909</v>
      </c>
      <c r="M67" s="111">
        <v>403298.82836105616</v>
      </c>
      <c r="N67" s="106">
        <v>0.05</v>
      </c>
      <c r="O67" s="103">
        <f t="shared" si="5"/>
        <v>662326.62394971354</v>
      </c>
      <c r="P67" s="104">
        <f t="shared" si="6"/>
        <v>79297.735524938296</v>
      </c>
      <c r="Q67" s="104">
        <f t="shared" si="7"/>
        <v>583028.88842477521</v>
      </c>
      <c r="R67" s="105">
        <v>0.2</v>
      </c>
      <c r="S67" s="104">
        <f t="shared" si="8"/>
        <v>466423.11073982017</v>
      </c>
    </row>
    <row r="68" spans="3:19" x14ac:dyDescent="0.25">
      <c r="C68" s="52">
        <v>63</v>
      </c>
      <c r="D68" s="52" t="s">
        <v>0</v>
      </c>
      <c r="E68" s="52" t="s">
        <v>84</v>
      </c>
      <c r="F68" s="108">
        <v>43014</v>
      </c>
      <c r="G68" s="109">
        <v>44394</v>
      </c>
      <c r="H68" s="107">
        <f t="shared" si="9"/>
        <v>3.7808219178082192</v>
      </c>
      <c r="I68" s="110">
        <v>45</v>
      </c>
      <c r="J68" s="106">
        <v>0.05</v>
      </c>
      <c r="K68" s="107">
        <f t="shared" si="4"/>
        <v>2.1111111111111112E-2</v>
      </c>
      <c r="L68" s="111">
        <v>16865906.245372921</v>
      </c>
      <c r="M68" s="111">
        <v>11551021.220256798</v>
      </c>
      <c r="N68" s="106">
        <v>0.05</v>
      </c>
      <c r="O68" s="103">
        <f t="shared" si="5"/>
        <v>17709201.55764157</v>
      </c>
      <c r="P68" s="104">
        <f t="shared" si="6"/>
        <v>1413501.5672491994</v>
      </c>
      <c r="Q68" s="104">
        <f t="shared" si="7"/>
        <v>16295699.99039237</v>
      </c>
      <c r="R68" s="105">
        <v>0.2</v>
      </c>
      <c r="S68" s="104">
        <f t="shared" si="8"/>
        <v>13036559.992313897</v>
      </c>
    </row>
    <row r="69" spans="3:19" x14ac:dyDescent="0.25">
      <c r="C69" s="52">
        <v>64</v>
      </c>
      <c r="D69" s="52" t="s">
        <v>0</v>
      </c>
      <c r="E69" s="52" t="s">
        <v>85</v>
      </c>
      <c r="F69" s="108">
        <v>43014</v>
      </c>
      <c r="G69" s="109">
        <v>44394</v>
      </c>
      <c r="H69" s="107">
        <f t="shared" si="9"/>
        <v>3.7808219178082192</v>
      </c>
      <c r="I69" s="110">
        <v>35</v>
      </c>
      <c r="J69" s="106">
        <v>0.05</v>
      </c>
      <c r="K69" s="107">
        <f t="shared" si="4"/>
        <v>2.7142857142857142E-2</v>
      </c>
      <c r="L69" s="111">
        <v>54922653.420520201</v>
      </c>
      <c r="M69" s="111">
        <v>37615099.564827956</v>
      </c>
      <c r="N69" s="106">
        <v>0.05</v>
      </c>
      <c r="O69" s="103">
        <f t="shared" si="5"/>
        <v>57668786.091546215</v>
      </c>
      <c r="P69" s="104">
        <f t="shared" si="6"/>
        <v>5918103.9973398894</v>
      </c>
      <c r="Q69" s="104">
        <f t="shared" si="7"/>
        <v>51750682.094206326</v>
      </c>
      <c r="R69" s="105">
        <v>0.2</v>
      </c>
      <c r="S69" s="104">
        <f t="shared" si="8"/>
        <v>41400545.675365061</v>
      </c>
    </row>
    <row r="70" spans="3:19" x14ac:dyDescent="0.25">
      <c r="C70" s="52">
        <v>65</v>
      </c>
      <c r="D70" s="52" t="s">
        <v>0</v>
      </c>
      <c r="E70" s="52" t="s">
        <v>85</v>
      </c>
      <c r="F70" s="108">
        <v>43014</v>
      </c>
      <c r="G70" s="109">
        <v>44394</v>
      </c>
      <c r="H70" s="107">
        <f t="shared" si="9"/>
        <v>3.7808219178082192</v>
      </c>
      <c r="I70" s="110">
        <v>35</v>
      </c>
      <c r="J70" s="106">
        <v>0.05</v>
      </c>
      <c r="K70" s="107">
        <f t="shared" si="4"/>
        <v>2.7142857142857142E-2</v>
      </c>
      <c r="L70" s="111">
        <v>72497902.515086681</v>
      </c>
      <c r="M70" s="111">
        <v>49651931.225572914</v>
      </c>
      <c r="N70" s="106">
        <v>0.05</v>
      </c>
      <c r="O70" s="103">
        <f t="shared" si="5"/>
        <v>76122797.640841022</v>
      </c>
      <c r="P70" s="104">
        <f t="shared" si="6"/>
        <v>7811897.2764886562</v>
      </c>
      <c r="Q70" s="104">
        <f t="shared" si="7"/>
        <v>68310900.36435236</v>
      </c>
      <c r="R70" s="105">
        <v>0.2</v>
      </c>
      <c r="S70" s="104">
        <f t="shared" si="8"/>
        <v>54648720.29148189</v>
      </c>
    </row>
    <row r="71" spans="3:19" x14ac:dyDescent="0.25">
      <c r="C71" s="52">
        <v>66</v>
      </c>
      <c r="D71" s="52" t="s">
        <v>0</v>
      </c>
      <c r="E71" s="52" t="s">
        <v>86</v>
      </c>
      <c r="F71" s="108">
        <v>43014</v>
      </c>
      <c r="G71" s="109">
        <v>44394</v>
      </c>
      <c r="H71" s="107">
        <f t="shared" si="9"/>
        <v>3.7808219178082192</v>
      </c>
      <c r="I71" s="110">
        <v>45</v>
      </c>
      <c r="J71" s="106">
        <v>0.05</v>
      </c>
      <c r="K71" s="107">
        <f t="shared" ref="K71:K104" si="10">(1-J71)/I71</f>
        <v>2.1111111111111112E-2</v>
      </c>
      <c r="L71" s="111">
        <v>1096546.9357128849</v>
      </c>
      <c r="M71" s="111">
        <v>750996.41651668749</v>
      </c>
      <c r="N71" s="106">
        <v>0.05</v>
      </c>
      <c r="O71" s="103">
        <f t="shared" ref="O71:O104" si="11">L71*(1+N71)</f>
        <v>1151374.2824985292</v>
      </c>
      <c r="P71" s="104">
        <f t="shared" ref="P71:P104" si="12">O71*K71*H71</f>
        <v>91899.645927279867</v>
      </c>
      <c r="Q71" s="104">
        <f t="shared" ref="Q71:Q104" si="13">MAX(O71-P71,0)</f>
        <v>1059474.6365712492</v>
      </c>
      <c r="R71" s="105">
        <v>0.2</v>
      </c>
      <c r="S71" s="104">
        <f t="shared" ref="S71:S104" si="14">IF(Q71&gt;O71*5%,Q71*(1-R71),O71*5%)</f>
        <v>847579.70925699943</v>
      </c>
    </row>
    <row r="72" spans="3:19" x14ac:dyDescent="0.25">
      <c r="C72" s="52">
        <v>67</v>
      </c>
      <c r="D72" s="52" t="s">
        <v>0</v>
      </c>
      <c r="E72" s="52" t="s">
        <v>88</v>
      </c>
      <c r="F72" s="108">
        <v>43014</v>
      </c>
      <c r="G72" s="109">
        <v>44394</v>
      </c>
      <c r="H72" s="107">
        <f t="shared" ref="H72:H104" si="15">(G72-F72)/(EDATE(G72,12)-G72)</f>
        <v>3.7808219178082192</v>
      </c>
      <c r="I72" s="110">
        <v>35</v>
      </c>
      <c r="J72" s="106">
        <v>0.05</v>
      </c>
      <c r="K72" s="107">
        <f t="shared" si="10"/>
        <v>2.7142857142857142E-2</v>
      </c>
      <c r="L72" s="111">
        <v>26322652.333217487</v>
      </c>
      <c r="M72" s="111">
        <v>18027701.604590096</v>
      </c>
      <c r="N72" s="106">
        <v>0.05</v>
      </c>
      <c r="O72" s="103">
        <f t="shared" si="11"/>
        <v>27638784.949878361</v>
      </c>
      <c r="P72" s="104">
        <f t="shared" si="12"/>
        <v>2836355.9349738183</v>
      </c>
      <c r="Q72" s="104">
        <f t="shared" si="13"/>
        <v>24802429.014904544</v>
      </c>
      <c r="R72" s="105">
        <v>0.2</v>
      </c>
      <c r="S72" s="104">
        <f t="shared" si="14"/>
        <v>19841943.211923636</v>
      </c>
    </row>
    <row r="73" spans="3:19" x14ac:dyDescent="0.25">
      <c r="C73" s="52">
        <v>68</v>
      </c>
      <c r="D73" s="52" t="s">
        <v>0</v>
      </c>
      <c r="E73" s="52" t="s">
        <v>90</v>
      </c>
      <c r="F73" s="108">
        <v>43014</v>
      </c>
      <c r="G73" s="109">
        <v>44394</v>
      </c>
      <c r="H73" s="107">
        <f t="shared" si="15"/>
        <v>3.7808219178082192</v>
      </c>
      <c r="I73" s="110">
        <v>3</v>
      </c>
      <c r="J73" s="106">
        <v>0.05</v>
      </c>
      <c r="K73" s="107">
        <f t="shared" si="10"/>
        <v>0.31666666666666665</v>
      </c>
      <c r="L73" s="111">
        <v>24549558.262228765</v>
      </c>
      <c r="M73" s="111">
        <v>1227478.3701022193</v>
      </c>
      <c r="N73" s="106">
        <v>0.05</v>
      </c>
      <c r="O73" s="103">
        <f t="shared" si="11"/>
        <v>25777036.175340205</v>
      </c>
      <c r="P73" s="104">
        <f t="shared" si="12"/>
        <v>30861821.393489506</v>
      </c>
      <c r="Q73" s="104">
        <f t="shared" si="13"/>
        <v>0</v>
      </c>
      <c r="R73" s="105">
        <v>0.2</v>
      </c>
      <c r="S73" s="104">
        <f t="shared" si="14"/>
        <v>1288851.8087670105</v>
      </c>
    </row>
    <row r="74" spans="3:19" x14ac:dyDescent="0.25">
      <c r="C74" s="52">
        <v>69</v>
      </c>
      <c r="D74" s="52" t="s">
        <v>0</v>
      </c>
      <c r="E74" s="52" t="s">
        <v>91</v>
      </c>
      <c r="F74" s="108">
        <v>43014</v>
      </c>
      <c r="G74" s="109">
        <v>44394</v>
      </c>
      <c r="H74" s="107">
        <f t="shared" si="15"/>
        <v>3.7808219178082192</v>
      </c>
      <c r="I74" s="110">
        <v>30</v>
      </c>
      <c r="J74" s="106">
        <v>0.05</v>
      </c>
      <c r="K74" s="107">
        <f t="shared" si="10"/>
        <v>3.1666666666666662E-2</v>
      </c>
      <c r="L74" s="111">
        <v>152773955.74815431</v>
      </c>
      <c r="M74" s="111">
        <v>97677205.877159595</v>
      </c>
      <c r="N74" s="106">
        <v>0.05</v>
      </c>
      <c r="O74" s="103">
        <f t="shared" si="11"/>
        <v>160412653.53556204</v>
      </c>
      <c r="P74" s="104">
        <f t="shared" si="12"/>
        <v>19205569.752065919</v>
      </c>
      <c r="Q74" s="104">
        <f t="shared" si="13"/>
        <v>141207083.78349611</v>
      </c>
      <c r="R74" s="105">
        <v>0.2</v>
      </c>
      <c r="S74" s="104">
        <f t="shared" si="14"/>
        <v>112965667.02679689</v>
      </c>
    </row>
    <row r="75" spans="3:19" x14ac:dyDescent="0.25">
      <c r="C75" s="52">
        <v>70</v>
      </c>
      <c r="D75" s="52" t="s">
        <v>0</v>
      </c>
      <c r="E75" s="52" t="s">
        <v>93</v>
      </c>
      <c r="F75" s="108">
        <v>43014</v>
      </c>
      <c r="G75" s="109">
        <v>44394</v>
      </c>
      <c r="H75" s="107">
        <f t="shared" si="15"/>
        <v>3.7808219178082192</v>
      </c>
      <c r="I75" s="110">
        <v>30</v>
      </c>
      <c r="J75" s="106">
        <v>0.05</v>
      </c>
      <c r="K75" s="107">
        <f t="shared" si="10"/>
        <v>3.1666666666666662E-2</v>
      </c>
      <c r="L75" s="111">
        <v>41131449.624503091</v>
      </c>
      <c r="M75" s="111">
        <v>26297708.890004508</v>
      </c>
      <c r="N75" s="106">
        <v>0.05</v>
      </c>
      <c r="O75" s="103">
        <f t="shared" si="11"/>
        <v>43188022.105728246</v>
      </c>
      <c r="P75" s="104">
        <f t="shared" si="12"/>
        <v>5170730.3178639021</v>
      </c>
      <c r="Q75" s="104">
        <f t="shared" si="13"/>
        <v>38017291.787864342</v>
      </c>
      <c r="R75" s="105">
        <v>0.2</v>
      </c>
      <c r="S75" s="104">
        <f t="shared" si="14"/>
        <v>30413833.430291474</v>
      </c>
    </row>
    <row r="76" spans="3:19" x14ac:dyDescent="0.25">
      <c r="C76" s="52">
        <v>71</v>
      </c>
      <c r="D76" s="52" t="s">
        <v>0</v>
      </c>
      <c r="E76" s="52" t="s">
        <v>95</v>
      </c>
      <c r="F76" s="108">
        <v>43014</v>
      </c>
      <c r="G76" s="109">
        <v>44394</v>
      </c>
      <c r="H76" s="107">
        <f t="shared" si="15"/>
        <v>3.7808219178082192</v>
      </c>
      <c r="I76" s="110">
        <v>30</v>
      </c>
      <c r="J76" s="106">
        <v>0.05</v>
      </c>
      <c r="K76" s="107">
        <f t="shared" si="10"/>
        <v>3.1666666666666662E-2</v>
      </c>
      <c r="L76" s="111">
        <v>105052907.12650949</v>
      </c>
      <c r="M76" s="111">
        <v>67166386.108667582</v>
      </c>
      <c r="N76" s="106">
        <v>0.05</v>
      </c>
      <c r="O76" s="103">
        <f t="shared" si="11"/>
        <v>110305552.48283496</v>
      </c>
      <c r="P76" s="104">
        <f t="shared" si="12"/>
        <v>13206445.598629829</v>
      </c>
      <c r="Q76" s="104">
        <f t="shared" si="13"/>
        <v>97099106.884205133</v>
      </c>
      <c r="R76" s="105">
        <v>0.2</v>
      </c>
      <c r="S76" s="104">
        <f t="shared" si="14"/>
        <v>77679285.507364109</v>
      </c>
    </row>
    <row r="77" spans="3:19" x14ac:dyDescent="0.25">
      <c r="C77" s="52">
        <v>72</v>
      </c>
      <c r="D77" s="52" t="s">
        <v>0</v>
      </c>
      <c r="E77" s="52" t="s">
        <v>97</v>
      </c>
      <c r="F77" s="108">
        <v>43014</v>
      </c>
      <c r="G77" s="109">
        <v>44394</v>
      </c>
      <c r="H77" s="107">
        <f t="shared" si="15"/>
        <v>3.7808219178082192</v>
      </c>
      <c r="I77" s="110">
        <v>30</v>
      </c>
      <c r="J77" s="106">
        <v>0.05</v>
      </c>
      <c r="K77" s="107">
        <f t="shared" si="10"/>
        <v>3.1666666666666662E-2</v>
      </c>
      <c r="L77" s="111">
        <v>78789680.344882101</v>
      </c>
      <c r="M77" s="111">
        <v>50374789.331500664</v>
      </c>
      <c r="N77" s="106">
        <v>0.05</v>
      </c>
      <c r="O77" s="103">
        <f t="shared" si="11"/>
        <v>82729164.362126216</v>
      </c>
      <c r="P77" s="104">
        <f t="shared" si="12"/>
        <v>9904834.1989723705</v>
      </c>
      <c r="Q77" s="104">
        <f t="shared" si="13"/>
        <v>72824330.163153842</v>
      </c>
      <c r="R77" s="105">
        <v>0.2</v>
      </c>
      <c r="S77" s="104">
        <f t="shared" si="14"/>
        <v>58259464.130523078</v>
      </c>
    </row>
    <row r="78" spans="3:19" x14ac:dyDescent="0.25">
      <c r="C78" s="52">
        <v>73</v>
      </c>
      <c r="D78" s="52" t="s">
        <v>0</v>
      </c>
      <c r="E78" s="52" t="s">
        <v>99</v>
      </c>
      <c r="F78" s="108">
        <v>43014</v>
      </c>
      <c r="G78" s="109">
        <v>44394</v>
      </c>
      <c r="H78" s="107">
        <f t="shared" si="15"/>
        <v>3.7808219178082192</v>
      </c>
      <c r="I78" s="110">
        <v>35</v>
      </c>
      <c r="J78" s="106">
        <v>0.05</v>
      </c>
      <c r="K78" s="107">
        <f t="shared" si="10"/>
        <v>2.7142857142857142E-2</v>
      </c>
      <c r="L78" s="111">
        <v>8567821.405974362</v>
      </c>
      <c r="M78" s="111">
        <v>5867878.5406988692</v>
      </c>
      <c r="N78" s="106">
        <v>0.05</v>
      </c>
      <c r="O78" s="103">
        <f t="shared" si="11"/>
        <v>8996212.4762730803</v>
      </c>
      <c r="P78" s="104">
        <f t="shared" si="12"/>
        <v>923212.09834786749</v>
      </c>
      <c r="Q78" s="104">
        <f t="shared" si="13"/>
        <v>8073000.3779252125</v>
      </c>
      <c r="R78" s="105">
        <v>0.2</v>
      </c>
      <c r="S78" s="104">
        <f t="shared" si="14"/>
        <v>6458400.3023401704</v>
      </c>
    </row>
    <row r="79" spans="3:19" x14ac:dyDescent="0.25">
      <c r="C79" s="52">
        <v>74</v>
      </c>
      <c r="D79" s="52" t="s">
        <v>0</v>
      </c>
      <c r="E79" s="52" t="s">
        <v>100</v>
      </c>
      <c r="F79" s="108">
        <v>43014</v>
      </c>
      <c r="G79" s="109">
        <v>44394</v>
      </c>
      <c r="H79" s="107">
        <f t="shared" si="15"/>
        <v>3.7808219178082192</v>
      </c>
      <c r="I79" s="110">
        <v>20</v>
      </c>
      <c r="J79" s="106">
        <v>0.05</v>
      </c>
      <c r="K79" s="107">
        <f t="shared" si="10"/>
        <v>4.7500000000000001E-2</v>
      </c>
      <c r="L79" s="111">
        <v>1312565724.3582802</v>
      </c>
      <c r="M79" s="111">
        <v>607662107.09583628</v>
      </c>
      <c r="N79" s="106">
        <v>0.05</v>
      </c>
      <c r="O79" s="103">
        <f t="shared" si="11"/>
        <v>1378194010.5761943</v>
      </c>
      <c r="P79" s="104">
        <f t="shared" si="12"/>
        <v>247508540.80347818</v>
      </c>
      <c r="Q79" s="104">
        <f t="shared" si="13"/>
        <v>1130685469.772716</v>
      </c>
      <c r="R79" s="105">
        <v>0.2</v>
      </c>
      <c r="S79" s="104">
        <f t="shared" si="14"/>
        <v>904548375.81817293</v>
      </c>
    </row>
    <row r="80" spans="3:19" x14ac:dyDescent="0.25">
      <c r="C80" s="52">
        <v>75</v>
      </c>
      <c r="D80" s="52" t="s">
        <v>0</v>
      </c>
      <c r="E80" s="52" t="s">
        <v>103</v>
      </c>
      <c r="F80" s="108">
        <v>43014</v>
      </c>
      <c r="G80" s="109">
        <v>44394</v>
      </c>
      <c r="H80" s="107">
        <f t="shared" si="15"/>
        <v>3.7808219178082192</v>
      </c>
      <c r="I80" s="110">
        <v>30</v>
      </c>
      <c r="J80" s="106">
        <v>0.05</v>
      </c>
      <c r="K80" s="107">
        <f t="shared" si="10"/>
        <v>3.1666666666666662E-2</v>
      </c>
      <c r="L80" s="111">
        <v>507909285.3316772</v>
      </c>
      <c r="M80" s="111">
        <v>324735716.69864708</v>
      </c>
      <c r="N80" s="106">
        <v>0.05</v>
      </c>
      <c r="O80" s="103">
        <f t="shared" si="11"/>
        <v>533304749.59826106</v>
      </c>
      <c r="P80" s="104">
        <f t="shared" si="12"/>
        <v>63850459.061490424</v>
      </c>
      <c r="Q80" s="104">
        <f t="shared" si="13"/>
        <v>469454290.53677064</v>
      </c>
      <c r="R80" s="105">
        <v>0.2</v>
      </c>
      <c r="S80" s="104">
        <f t="shared" si="14"/>
        <v>375563432.42941654</v>
      </c>
    </row>
    <row r="81" spans="3:19" x14ac:dyDescent="0.25">
      <c r="C81" s="52">
        <v>76</v>
      </c>
      <c r="D81" s="52" t="s">
        <v>0</v>
      </c>
      <c r="E81" s="52" t="s">
        <v>104</v>
      </c>
      <c r="F81" s="108">
        <v>43014</v>
      </c>
      <c r="G81" s="109">
        <v>44394</v>
      </c>
      <c r="H81" s="107">
        <f t="shared" si="15"/>
        <v>3.7808219178082192</v>
      </c>
      <c r="I81" s="110">
        <v>35</v>
      </c>
      <c r="J81" s="106">
        <v>0.05</v>
      </c>
      <c r="K81" s="107">
        <f t="shared" si="10"/>
        <v>2.7142857142857142E-2</v>
      </c>
      <c r="L81" s="111">
        <v>1189969.9387137094</v>
      </c>
      <c r="M81" s="111">
        <v>814979.94373947661</v>
      </c>
      <c r="N81" s="106">
        <v>0.05</v>
      </c>
      <c r="O81" s="103">
        <f t="shared" si="11"/>
        <v>1249468.435649395</v>
      </c>
      <c r="P81" s="104">
        <f t="shared" si="12"/>
        <v>128223.33613591835</v>
      </c>
      <c r="Q81" s="104">
        <f t="shared" si="13"/>
        <v>1121245.0995134767</v>
      </c>
      <c r="R81" s="105">
        <v>0.2</v>
      </c>
      <c r="S81" s="104">
        <f t="shared" si="14"/>
        <v>896996.07961078139</v>
      </c>
    </row>
    <row r="82" spans="3:19" x14ac:dyDescent="0.25">
      <c r="C82" s="52">
        <v>77</v>
      </c>
      <c r="D82" s="52" t="s">
        <v>0</v>
      </c>
      <c r="E82" s="52" t="s">
        <v>105</v>
      </c>
      <c r="F82" s="108">
        <v>43014</v>
      </c>
      <c r="G82" s="109">
        <v>44394</v>
      </c>
      <c r="H82" s="107">
        <f t="shared" si="15"/>
        <v>3.7808219178082192</v>
      </c>
      <c r="I82" s="110">
        <v>5</v>
      </c>
      <c r="J82" s="106">
        <v>0.05</v>
      </c>
      <c r="K82" s="107">
        <f t="shared" si="10"/>
        <v>0.19</v>
      </c>
      <c r="L82" s="111">
        <v>223094.11070800392</v>
      </c>
      <c r="M82" s="111">
        <v>49479.556935375382</v>
      </c>
      <c r="N82" s="106">
        <v>0.05</v>
      </c>
      <c r="O82" s="103">
        <f t="shared" si="11"/>
        <v>234248.81624340412</v>
      </c>
      <c r="P82" s="104">
        <f t="shared" si="12"/>
        <v>168274.08114800151</v>
      </c>
      <c r="Q82" s="104">
        <f t="shared" si="13"/>
        <v>65974.735095402604</v>
      </c>
      <c r="R82" s="105">
        <v>0.2</v>
      </c>
      <c r="S82" s="104">
        <f t="shared" si="14"/>
        <v>52779.788076322089</v>
      </c>
    </row>
    <row r="83" spans="3:19" x14ac:dyDescent="0.25">
      <c r="C83" s="52">
        <v>78</v>
      </c>
      <c r="D83" s="52" t="s">
        <v>0</v>
      </c>
      <c r="E83" s="52" t="s">
        <v>106</v>
      </c>
      <c r="F83" s="108">
        <v>43014</v>
      </c>
      <c r="G83" s="109">
        <v>44394</v>
      </c>
      <c r="H83" s="107">
        <f t="shared" si="15"/>
        <v>3.7808219178082192</v>
      </c>
      <c r="I83" s="110">
        <v>35</v>
      </c>
      <c r="J83" s="106">
        <v>0.05</v>
      </c>
      <c r="K83" s="107">
        <f t="shared" si="10"/>
        <v>2.7142857142857142E-2</v>
      </c>
      <c r="L83" s="111">
        <v>12254036.459213234</v>
      </c>
      <c r="M83" s="111">
        <v>8392471.4120761696</v>
      </c>
      <c r="N83" s="106">
        <v>0.05</v>
      </c>
      <c r="O83" s="103">
        <f t="shared" si="11"/>
        <v>12866738.282173896</v>
      </c>
      <c r="P83" s="104">
        <f t="shared" si="12"/>
        <v>1320414.3943585111</v>
      </c>
      <c r="Q83" s="104">
        <f t="shared" si="13"/>
        <v>11546323.887815386</v>
      </c>
      <c r="R83" s="105">
        <v>0.2</v>
      </c>
      <c r="S83" s="104">
        <f t="shared" si="14"/>
        <v>9237059.1102523096</v>
      </c>
    </row>
    <row r="84" spans="3:19" x14ac:dyDescent="0.25">
      <c r="C84" s="52">
        <v>79</v>
      </c>
      <c r="D84" s="52" t="s">
        <v>0</v>
      </c>
      <c r="E84" s="52" t="s">
        <v>108</v>
      </c>
      <c r="F84" s="148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50"/>
    </row>
    <row r="85" spans="3:19" x14ac:dyDescent="0.25">
      <c r="C85" s="52">
        <v>80</v>
      </c>
      <c r="D85" s="52" t="s">
        <v>0</v>
      </c>
      <c r="E85" s="52" t="s">
        <v>109</v>
      </c>
      <c r="F85" s="108">
        <v>43014</v>
      </c>
      <c r="G85" s="109">
        <v>44394</v>
      </c>
      <c r="H85" s="107">
        <f t="shared" si="15"/>
        <v>3.7808219178082192</v>
      </c>
      <c r="I85" s="110">
        <v>45</v>
      </c>
      <c r="J85" s="106">
        <v>0.05</v>
      </c>
      <c r="K85" s="107">
        <f t="shared" si="10"/>
        <v>2.1111111111111112E-2</v>
      </c>
      <c r="L85" s="111">
        <v>29175193.855435506</v>
      </c>
      <c r="M85" s="111">
        <v>19981332.416682504</v>
      </c>
      <c r="N85" s="106">
        <v>0.05</v>
      </c>
      <c r="O85" s="103">
        <f t="shared" si="11"/>
        <v>30633953.548207283</v>
      </c>
      <c r="P85" s="104">
        <f t="shared" si="12"/>
        <v>2445121.0411993759</v>
      </c>
      <c r="Q85" s="104">
        <f t="shared" si="13"/>
        <v>28188832.507007908</v>
      </c>
      <c r="R85" s="105">
        <v>0.2</v>
      </c>
      <c r="S85" s="104">
        <f t="shared" si="14"/>
        <v>22551066.005606327</v>
      </c>
    </row>
    <row r="86" spans="3:19" x14ac:dyDescent="0.25">
      <c r="C86" s="52">
        <v>81</v>
      </c>
      <c r="D86" s="52" t="s">
        <v>0</v>
      </c>
      <c r="E86" s="52" t="s">
        <v>64</v>
      </c>
      <c r="F86" s="108">
        <v>43014</v>
      </c>
      <c r="G86" s="109">
        <v>44394</v>
      </c>
      <c r="H86" s="107">
        <f t="shared" si="15"/>
        <v>3.7808219178082192</v>
      </c>
      <c r="I86" s="110">
        <v>45</v>
      </c>
      <c r="J86" s="106">
        <v>0.05</v>
      </c>
      <c r="K86" s="107">
        <f t="shared" si="10"/>
        <v>2.1111111111111112E-2</v>
      </c>
      <c r="L86" s="111">
        <v>22823993.486471903</v>
      </c>
      <c r="M86" s="111">
        <v>15631560.164110882</v>
      </c>
      <c r="N86" s="106">
        <v>0.05</v>
      </c>
      <c r="O86" s="103">
        <f t="shared" si="11"/>
        <v>23965193.160795499</v>
      </c>
      <c r="P86" s="104">
        <f t="shared" si="12"/>
        <v>1912838.2486333577</v>
      </c>
      <c r="Q86" s="104">
        <f t="shared" si="13"/>
        <v>22052354.91216214</v>
      </c>
      <c r="R86" s="105">
        <v>0.2</v>
      </c>
      <c r="S86" s="104">
        <f t="shared" si="14"/>
        <v>17641883.929729711</v>
      </c>
    </row>
    <row r="87" spans="3:19" x14ac:dyDescent="0.25">
      <c r="C87" s="52">
        <v>82</v>
      </c>
      <c r="D87" s="52" t="s">
        <v>0</v>
      </c>
      <c r="E87" s="52" t="s">
        <v>110</v>
      </c>
      <c r="F87" s="108">
        <v>43014</v>
      </c>
      <c r="G87" s="109">
        <v>44394</v>
      </c>
      <c r="H87" s="107">
        <f t="shared" si="15"/>
        <v>3.7808219178082192</v>
      </c>
      <c r="I87" s="110">
        <v>45</v>
      </c>
      <c r="J87" s="106">
        <v>0.05</v>
      </c>
      <c r="K87" s="107">
        <f t="shared" si="10"/>
        <v>2.1111111111111112E-2</v>
      </c>
      <c r="L87" s="111">
        <v>19969777.145012222</v>
      </c>
      <c r="M87" s="111">
        <v>13676781.496453699</v>
      </c>
      <c r="N87" s="106">
        <v>0.05</v>
      </c>
      <c r="O87" s="103">
        <f t="shared" si="11"/>
        <v>20968266.002262834</v>
      </c>
      <c r="P87" s="104">
        <f t="shared" si="12"/>
        <v>1673631.4599066409</v>
      </c>
      <c r="Q87" s="104">
        <f t="shared" si="13"/>
        <v>19294634.542356193</v>
      </c>
      <c r="R87" s="105">
        <v>0.2</v>
      </c>
      <c r="S87" s="104">
        <f t="shared" si="14"/>
        <v>15435707.633884955</v>
      </c>
    </row>
    <row r="88" spans="3:19" x14ac:dyDescent="0.25">
      <c r="C88" s="52">
        <v>83</v>
      </c>
      <c r="D88" s="52" t="s">
        <v>0</v>
      </c>
      <c r="E88" s="52" t="s">
        <v>111</v>
      </c>
      <c r="F88" s="108">
        <v>43014</v>
      </c>
      <c r="G88" s="109">
        <v>44394</v>
      </c>
      <c r="H88" s="107">
        <f t="shared" si="15"/>
        <v>3.7808219178082192</v>
      </c>
      <c r="I88" s="110">
        <v>45</v>
      </c>
      <c r="J88" s="106">
        <v>0.05</v>
      </c>
      <c r="K88" s="107">
        <f t="shared" si="10"/>
        <v>2.1111111111111112E-2</v>
      </c>
      <c r="L88" s="111">
        <v>19969777.145012222</v>
      </c>
      <c r="M88" s="111">
        <v>13676781.496453699</v>
      </c>
      <c r="N88" s="106">
        <v>0.05</v>
      </c>
      <c r="O88" s="103">
        <f t="shared" si="11"/>
        <v>20968266.002262834</v>
      </c>
      <c r="P88" s="104">
        <f t="shared" si="12"/>
        <v>1673631.4599066409</v>
      </c>
      <c r="Q88" s="104">
        <f t="shared" si="13"/>
        <v>19294634.542356193</v>
      </c>
      <c r="R88" s="105">
        <v>0.2</v>
      </c>
      <c r="S88" s="104">
        <f t="shared" si="14"/>
        <v>15435707.633884955</v>
      </c>
    </row>
    <row r="89" spans="3:19" x14ac:dyDescent="0.25">
      <c r="C89" s="52">
        <v>84</v>
      </c>
      <c r="D89" s="52" t="s">
        <v>0</v>
      </c>
      <c r="E89" s="52" t="s">
        <v>112</v>
      </c>
      <c r="F89" s="108">
        <v>43014</v>
      </c>
      <c r="G89" s="109">
        <v>44394</v>
      </c>
      <c r="H89" s="107">
        <f t="shared" si="15"/>
        <v>3.7808219178082192</v>
      </c>
      <c r="I89" s="110">
        <v>45</v>
      </c>
      <c r="J89" s="106">
        <v>0.05</v>
      </c>
      <c r="K89" s="107">
        <f t="shared" si="10"/>
        <v>2.1111111111111112E-2</v>
      </c>
      <c r="L89" s="111">
        <v>19099874.582754195</v>
      </c>
      <c r="M89" s="111">
        <v>13081008.108047415</v>
      </c>
      <c r="N89" s="106">
        <v>0.05</v>
      </c>
      <c r="O89" s="103">
        <f t="shared" si="11"/>
        <v>20054868.311891906</v>
      </c>
      <c r="P89" s="104">
        <f t="shared" si="12"/>
        <v>1600726.4753053449</v>
      </c>
      <c r="Q89" s="104">
        <f t="shared" si="13"/>
        <v>18454141.836586561</v>
      </c>
      <c r="R89" s="105">
        <v>0.2</v>
      </c>
      <c r="S89" s="104">
        <f t="shared" si="14"/>
        <v>14763313.46926925</v>
      </c>
    </row>
    <row r="90" spans="3:19" x14ac:dyDescent="0.25">
      <c r="C90" s="52">
        <v>85</v>
      </c>
      <c r="D90" s="52" t="s">
        <v>0</v>
      </c>
      <c r="E90" s="52" t="s">
        <v>114</v>
      </c>
      <c r="F90" s="108">
        <v>43014</v>
      </c>
      <c r="G90" s="109">
        <v>44394</v>
      </c>
      <c r="H90" s="107">
        <f t="shared" si="15"/>
        <v>3.7808219178082192</v>
      </c>
      <c r="I90" s="110">
        <v>30</v>
      </c>
      <c r="J90" s="106">
        <v>0.05</v>
      </c>
      <c r="K90" s="107">
        <f t="shared" si="10"/>
        <v>3.1666666666666662E-2</v>
      </c>
      <c r="L90" s="111">
        <v>18536381.236987337</v>
      </c>
      <c r="M90" s="111">
        <v>11851378.04834104</v>
      </c>
      <c r="N90" s="106">
        <v>0.05</v>
      </c>
      <c r="O90" s="103">
        <f t="shared" si="11"/>
        <v>19463200.298836704</v>
      </c>
      <c r="P90" s="104">
        <f t="shared" si="12"/>
        <v>2330251.6522168876</v>
      </c>
      <c r="Q90" s="104">
        <f t="shared" si="13"/>
        <v>17132948.646619815</v>
      </c>
      <c r="R90" s="105">
        <v>0.2</v>
      </c>
      <c r="S90" s="104">
        <f t="shared" si="14"/>
        <v>13706358.917295853</v>
      </c>
    </row>
    <row r="91" spans="3:19" x14ac:dyDescent="0.25">
      <c r="C91" s="52">
        <v>86</v>
      </c>
      <c r="D91" s="52" t="s">
        <v>0</v>
      </c>
      <c r="E91" s="52" t="s">
        <v>115</v>
      </c>
      <c r="F91" s="108">
        <v>43014</v>
      </c>
      <c r="G91" s="109">
        <v>44394</v>
      </c>
      <c r="H91" s="107">
        <f t="shared" si="15"/>
        <v>3.7808219178082192</v>
      </c>
      <c r="I91" s="110">
        <v>45</v>
      </c>
      <c r="J91" s="106">
        <v>0.05</v>
      </c>
      <c r="K91" s="107">
        <f t="shared" si="10"/>
        <v>2.1111111111111112E-2</v>
      </c>
      <c r="L91" s="111">
        <v>25350245.954351954</v>
      </c>
      <c r="M91" s="111">
        <v>17361725.45929474</v>
      </c>
      <c r="N91" s="106">
        <v>0.05</v>
      </c>
      <c r="O91" s="103">
        <f t="shared" si="11"/>
        <v>26617758.252069551</v>
      </c>
      <c r="P91" s="104">
        <f t="shared" si="12"/>
        <v>2124558.9691606201</v>
      </c>
      <c r="Q91" s="104">
        <f t="shared" si="13"/>
        <v>24493199.282908931</v>
      </c>
      <c r="R91" s="105">
        <v>0.2</v>
      </c>
      <c r="S91" s="104">
        <f t="shared" si="14"/>
        <v>19594559.426327147</v>
      </c>
    </row>
    <row r="92" spans="3:19" x14ac:dyDescent="0.25">
      <c r="C92" s="52">
        <v>87</v>
      </c>
      <c r="D92" s="52" t="s">
        <v>0</v>
      </c>
      <c r="E92" s="52" t="s">
        <v>116</v>
      </c>
      <c r="F92" s="108">
        <v>43014</v>
      </c>
      <c r="G92" s="109">
        <v>44394</v>
      </c>
      <c r="H92" s="107">
        <f t="shared" si="15"/>
        <v>3.7808219178082192</v>
      </c>
      <c r="I92" s="110">
        <v>45</v>
      </c>
      <c r="J92" s="106">
        <v>0.05</v>
      </c>
      <c r="K92" s="107">
        <f t="shared" si="10"/>
        <v>2.1111111111111112E-2</v>
      </c>
      <c r="L92" s="111">
        <v>59396853.240327671</v>
      </c>
      <c r="M92" s="111">
        <v>40679362.167620376</v>
      </c>
      <c r="N92" s="106">
        <v>0.05</v>
      </c>
      <c r="O92" s="103">
        <f t="shared" si="11"/>
        <v>62366695.902344055</v>
      </c>
      <c r="P92" s="104">
        <f t="shared" si="12"/>
        <v>4977944.4948537629</v>
      </c>
      <c r="Q92" s="104">
        <f t="shared" si="13"/>
        <v>57388751.407490291</v>
      </c>
      <c r="R92" s="105">
        <v>0.2</v>
      </c>
      <c r="S92" s="104">
        <f t="shared" si="14"/>
        <v>45911001.125992239</v>
      </c>
    </row>
    <row r="93" spans="3:19" x14ac:dyDescent="0.25">
      <c r="C93" s="52">
        <v>88</v>
      </c>
      <c r="D93" s="52" t="s">
        <v>117</v>
      </c>
      <c r="E93" s="52" t="s">
        <v>2</v>
      </c>
      <c r="F93" s="148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50"/>
    </row>
    <row r="94" spans="3:19" x14ac:dyDescent="0.25">
      <c r="C94" s="52">
        <v>89</v>
      </c>
      <c r="D94" s="52" t="s">
        <v>117</v>
      </c>
      <c r="E94" s="52" t="s">
        <v>120</v>
      </c>
      <c r="F94" s="148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50"/>
    </row>
    <row r="95" spans="3:19" x14ac:dyDescent="0.25">
      <c r="C95" s="52">
        <v>90</v>
      </c>
      <c r="D95" s="52" t="s">
        <v>117</v>
      </c>
      <c r="E95" s="52" t="s">
        <v>27</v>
      </c>
      <c r="F95" s="148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50"/>
    </row>
    <row r="96" spans="3:19" x14ac:dyDescent="0.25">
      <c r="C96" s="52">
        <v>91</v>
      </c>
      <c r="D96" s="52" t="s">
        <v>117</v>
      </c>
      <c r="E96" s="52" t="s">
        <v>121</v>
      </c>
      <c r="F96" s="112">
        <v>43215</v>
      </c>
      <c r="G96" s="109">
        <v>44394</v>
      </c>
      <c r="H96" s="107">
        <f t="shared" si="15"/>
        <v>3.2301369863013698</v>
      </c>
      <c r="I96" s="110">
        <v>30</v>
      </c>
      <c r="J96" s="106">
        <v>0.05</v>
      </c>
      <c r="K96" s="107">
        <f t="shared" si="10"/>
        <v>3.1666666666666662E-2</v>
      </c>
      <c r="L96" s="111">
        <v>8457917.1574118044</v>
      </c>
      <c r="M96" s="111">
        <v>5552074.7620799206</v>
      </c>
      <c r="N96" s="106">
        <v>0.05</v>
      </c>
      <c r="O96" s="103">
        <f t="shared" si="11"/>
        <v>8880813.0152823944</v>
      </c>
      <c r="P96" s="104">
        <f t="shared" si="12"/>
        <v>908397.68198785791</v>
      </c>
      <c r="Q96" s="104">
        <f t="shared" si="13"/>
        <v>7972415.3332945369</v>
      </c>
      <c r="R96" s="105">
        <v>0.2</v>
      </c>
      <c r="S96" s="104">
        <f t="shared" si="14"/>
        <v>6377932.2666356303</v>
      </c>
    </row>
    <row r="97" spans="3:19" x14ac:dyDescent="0.25">
      <c r="C97" s="52">
        <v>92</v>
      </c>
      <c r="D97" s="52" t="s">
        <v>117</v>
      </c>
      <c r="E97" s="52" t="s">
        <v>33</v>
      </c>
      <c r="F97" s="148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50"/>
    </row>
    <row r="98" spans="3:19" x14ac:dyDescent="0.25">
      <c r="C98" s="52">
        <v>93</v>
      </c>
      <c r="D98" s="52" t="s">
        <v>117</v>
      </c>
      <c r="E98" s="52" t="s">
        <v>122</v>
      </c>
      <c r="F98" s="112">
        <v>43235</v>
      </c>
      <c r="G98" s="109">
        <v>44394</v>
      </c>
      <c r="H98" s="107">
        <f t="shared" si="15"/>
        <v>3.1753424657534248</v>
      </c>
      <c r="I98" s="110">
        <v>30</v>
      </c>
      <c r="J98" s="106">
        <v>0.05</v>
      </c>
      <c r="K98" s="107">
        <f t="shared" si="10"/>
        <v>3.1666666666666662E-2</v>
      </c>
      <c r="L98" s="111">
        <v>8967733.3582196776</v>
      </c>
      <c r="M98" s="111">
        <v>5901981.6212571021</v>
      </c>
      <c r="N98" s="106">
        <v>0.05</v>
      </c>
      <c r="O98" s="103">
        <f t="shared" si="11"/>
        <v>9416120.0261306614</v>
      </c>
      <c r="P98" s="104">
        <f t="shared" si="12"/>
        <v>946814.51641745784</v>
      </c>
      <c r="Q98" s="104">
        <f t="shared" si="13"/>
        <v>8469305.5097132027</v>
      </c>
      <c r="R98" s="105">
        <v>0.2</v>
      </c>
      <c r="S98" s="104">
        <f t="shared" si="14"/>
        <v>6775444.4077705629</v>
      </c>
    </row>
    <row r="99" spans="3:19" x14ac:dyDescent="0.25">
      <c r="C99" s="52">
        <v>94</v>
      </c>
      <c r="D99" s="52" t="s">
        <v>117</v>
      </c>
      <c r="E99" s="52" t="s">
        <v>123</v>
      </c>
      <c r="F99" s="112">
        <v>43230</v>
      </c>
      <c r="G99" s="109">
        <v>44394</v>
      </c>
      <c r="H99" s="107">
        <f t="shared" si="15"/>
        <v>3.1890410958904107</v>
      </c>
      <c r="I99" s="110">
        <v>30</v>
      </c>
      <c r="J99" s="106">
        <v>0.05</v>
      </c>
      <c r="K99" s="107">
        <f t="shared" si="10"/>
        <v>3.1666666666666662E-2</v>
      </c>
      <c r="L99" s="111">
        <v>2652659.5931641422</v>
      </c>
      <c r="M99" s="111">
        <v>1744681.6466486878</v>
      </c>
      <c r="N99" s="106">
        <v>0.05</v>
      </c>
      <c r="O99" s="103">
        <f t="shared" si="11"/>
        <v>2785292.5728223496</v>
      </c>
      <c r="P99" s="104">
        <f t="shared" si="12"/>
        <v>281276.3951622789</v>
      </c>
      <c r="Q99" s="104">
        <f t="shared" si="13"/>
        <v>2504016.1776600708</v>
      </c>
      <c r="R99" s="105">
        <v>0.2</v>
      </c>
      <c r="S99" s="104">
        <f t="shared" si="14"/>
        <v>2003212.9421280567</v>
      </c>
    </row>
    <row r="100" spans="3:19" x14ac:dyDescent="0.25">
      <c r="C100" s="52">
        <v>95</v>
      </c>
      <c r="D100" s="52" t="s">
        <v>117</v>
      </c>
      <c r="E100" s="52" t="s">
        <v>125</v>
      </c>
      <c r="F100" s="148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50"/>
    </row>
    <row r="101" spans="3:19" x14ac:dyDescent="0.25">
      <c r="C101" s="52">
        <v>96</v>
      </c>
      <c r="D101" s="52" t="s">
        <v>117</v>
      </c>
      <c r="E101" s="52" t="s">
        <v>126</v>
      </c>
      <c r="F101" s="112">
        <v>43210</v>
      </c>
      <c r="G101" s="109">
        <v>44394</v>
      </c>
      <c r="H101" s="107">
        <f t="shared" si="15"/>
        <v>3.2438356164383562</v>
      </c>
      <c r="I101" s="110">
        <v>30</v>
      </c>
      <c r="J101" s="106">
        <v>0.05</v>
      </c>
      <c r="K101" s="107">
        <f t="shared" si="10"/>
        <v>3.1666666666666662E-2</v>
      </c>
      <c r="L101" s="111">
        <v>35419488.473509975</v>
      </c>
      <c r="M101" s="111">
        <v>23235544.737303659</v>
      </c>
      <c r="N101" s="106">
        <v>0.05</v>
      </c>
      <c r="O101" s="103">
        <f t="shared" si="11"/>
        <v>37190462.897185475</v>
      </c>
      <c r="P101" s="104">
        <f t="shared" si="12"/>
        <v>3820258.6910277824</v>
      </c>
      <c r="Q101" s="104">
        <f t="shared" si="13"/>
        <v>33370204.206157692</v>
      </c>
      <c r="R101" s="105">
        <v>0.2</v>
      </c>
      <c r="S101" s="104">
        <f t="shared" si="14"/>
        <v>26696163.364926156</v>
      </c>
    </row>
    <row r="102" spans="3:19" x14ac:dyDescent="0.25">
      <c r="C102" s="52">
        <v>97</v>
      </c>
      <c r="D102" s="52" t="s">
        <v>117</v>
      </c>
      <c r="E102" s="52" t="s">
        <v>127</v>
      </c>
      <c r="F102" s="112">
        <v>43205</v>
      </c>
      <c r="G102" s="109">
        <v>44394</v>
      </c>
      <c r="H102" s="107">
        <f t="shared" si="15"/>
        <v>3.2575342465753425</v>
      </c>
      <c r="I102" s="110">
        <v>30</v>
      </c>
      <c r="J102" s="106">
        <v>0.05</v>
      </c>
      <c r="K102" s="107">
        <f t="shared" si="10"/>
        <v>3.1666666666666662E-2</v>
      </c>
      <c r="L102" s="111">
        <v>18846592.72026033</v>
      </c>
      <c r="M102" s="111">
        <v>12355546.795975992</v>
      </c>
      <c r="N102" s="106">
        <v>0.05</v>
      </c>
      <c r="O102" s="103">
        <f t="shared" si="11"/>
        <v>19788922.356273346</v>
      </c>
      <c r="P102" s="104">
        <f t="shared" si="12"/>
        <v>2041331.2554820597</v>
      </c>
      <c r="Q102" s="104">
        <f t="shared" si="13"/>
        <v>17747591.100791287</v>
      </c>
      <c r="R102" s="105">
        <v>0.2</v>
      </c>
      <c r="S102" s="104">
        <f t="shared" si="14"/>
        <v>14198072.88063303</v>
      </c>
    </row>
    <row r="103" spans="3:19" x14ac:dyDescent="0.25">
      <c r="C103" s="52">
        <v>98</v>
      </c>
      <c r="D103" s="52" t="s">
        <v>117</v>
      </c>
      <c r="E103" s="52" t="s">
        <v>73</v>
      </c>
      <c r="F103" s="148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</row>
    <row r="104" spans="3:19" x14ac:dyDescent="0.25">
      <c r="C104" s="52">
        <v>99</v>
      </c>
      <c r="D104" s="52" t="s">
        <v>117</v>
      </c>
      <c r="E104" s="52" t="s">
        <v>88</v>
      </c>
      <c r="F104" s="112">
        <v>43225</v>
      </c>
      <c r="G104" s="109">
        <v>44394</v>
      </c>
      <c r="H104" s="107">
        <f t="shared" si="15"/>
        <v>3.2027397260273971</v>
      </c>
      <c r="I104" s="110">
        <v>35</v>
      </c>
      <c r="J104" s="106">
        <v>0.05</v>
      </c>
      <c r="K104" s="107">
        <f t="shared" si="10"/>
        <v>2.7142857142857142E-2</v>
      </c>
      <c r="L104" s="111">
        <v>27183825.321592368</v>
      </c>
      <c r="M104" s="111">
        <v>18863839.302945204</v>
      </c>
      <c r="N104" s="106">
        <v>0.05</v>
      </c>
      <c r="O104" s="103">
        <f t="shared" si="11"/>
        <v>28543016.587671988</v>
      </c>
      <c r="P104" s="104">
        <f t="shared" si="12"/>
        <v>2481287.4419913208</v>
      </c>
      <c r="Q104" s="104">
        <f t="shared" si="13"/>
        <v>26061729.145680666</v>
      </c>
      <c r="R104" s="105">
        <v>0.2</v>
      </c>
      <c r="S104" s="104">
        <f t="shared" si="14"/>
        <v>20849383.316544533</v>
      </c>
    </row>
    <row r="105" spans="3:19" x14ac:dyDescent="0.25">
      <c r="C105" s="52">
        <v>100</v>
      </c>
      <c r="D105" s="52" t="s">
        <v>117</v>
      </c>
      <c r="E105" s="52" t="s">
        <v>128</v>
      </c>
      <c r="F105" s="113">
        <v>43831</v>
      </c>
      <c r="G105" s="109">
        <v>44394</v>
      </c>
      <c r="H105" s="107">
        <f>(G105-F105)/(EDATE(G105,12)-G105)</f>
        <v>1.5424657534246575</v>
      </c>
      <c r="I105" s="110">
        <v>20</v>
      </c>
      <c r="J105" s="106">
        <v>0.05</v>
      </c>
      <c r="K105" s="107">
        <f t="shared" ref="K105:K119" si="16">(1-J105)/I105</f>
        <v>4.7500000000000001E-2</v>
      </c>
      <c r="L105" s="111">
        <v>8537592</v>
      </c>
      <c r="M105" s="111">
        <v>8200009</v>
      </c>
      <c r="N105" s="106">
        <v>0</v>
      </c>
      <c r="O105" s="103">
        <f t="shared" ref="O105:O119" si="17">L105*(1+N105)</f>
        <v>8537592</v>
      </c>
      <c r="P105" s="104">
        <f t="shared" ref="P105:P119" si="18">O105*K105*H105</f>
        <v>625524.80564383557</v>
      </c>
      <c r="Q105" s="104">
        <f t="shared" ref="Q105:Q119" si="19">MAX(O105-P105,0)</f>
        <v>7912067.194356164</v>
      </c>
      <c r="R105" s="105">
        <v>0.2</v>
      </c>
      <c r="S105" s="104">
        <f t="shared" ref="S105:S119" si="20">IF(Q105&gt;O105*5%,Q105*(1-R105),O105*5%)</f>
        <v>6329653.7554849312</v>
      </c>
    </row>
    <row r="106" spans="3:19" x14ac:dyDescent="0.25">
      <c r="C106" s="52">
        <v>101</v>
      </c>
      <c r="D106" s="52" t="s">
        <v>117</v>
      </c>
      <c r="E106" s="52" t="s">
        <v>130</v>
      </c>
      <c r="F106" s="113">
        <v>43831</v>
      </c>
      <c r="G106" s="109">
        <v>44394</v>
      </c>
      <c r="H106" s="107">
        <f t="shared" ref="H106:H112" si="21">(G106-F106)/(EDATE(G106,12)-G106)</f>
        <v>1.5424657534246575</v>
      </c>
      <c r="I106" s="110">
        <v>30</v>
      </c>
      <c r="J106" s="106">
        <v>0.05</v>
      </c>
      <c r="K106" s="107">
        <f t="shared" si="16"/>
        <v>3.1666666666666662E-2</v>
      </c>
      <c r="L106" s="111">
        <v>22865781</v>
      </c>
      <c r="M106" s="111">
        <v>21961649</v>
      </c>
      <c r="N106" s="106">
        <v>0</v>
      </c>
      <c r="O106" s="103">
        <f t="shared" si="17"/>
        <v>22865781</v>
      </c>
      <c r="P106" s="104">
        <f t="shared" si="18"/>
        <v>1116873.3303972601</v>
      </c>
      <c r="Q106" s="104">
        <f t="shared" si="19"/>
        <v>21748907.669602741</v>
      </c>
      <c r="R106" s="105">
        <v>0.2</v>
      </c>
      <c r="S106" s="104">
        <f t="shared" si="20"/>
        <v>17399126.135682192</v>
      </c>
    </row>
    <row r="107" spans="3:19" x14ac:dyDescent="0.25">
      <c r="C107" s="52">
        <v>102</v>
      </c>
      <c r="D107" s="52" t="s">
        <v>117</v>
      </c>
      <c r="E107" s="52" t="s">
        <v>131</v>
      </c>
      <c r="F107" s="113">
        <v>43831</v>
      </c>
      <c r="G107" s="109">
        <v>44394</v>
      </c>
      <c r="H107" s="107">
        <f t="shared" si="21"/>
        <v>1.5424657534246575</v>
      </c>
      <c r="I107" s="110">
        <v>30</v>
      </c>
      <c r="J107" s="106">
        <v>0.05</v>
      </c>
      <c r="K107" s="107">
        <f t="shared" si="16"/>
        <v>3.1666666666666662E-2</v>
      </c>
      <c r="L107" s="111">
        <v>594235</v>
      </c>
      <c r="M107" s="111">
        <v>570738</v>
      </c>
      <c r="N107" s="106">
        <v>0</v>
      </c>
      <c r="O107" s="103">
        <f t="shared" si="17"/>
        <v>594235</v>
      </c>
      <c r="P107" s="104">
        <f t="shared" si="18"/>
        <v>29025.259337899541</v>
      </c>
      <c r="Q107" s="104">
        <f t="shared" si="19"/>
        <v>565209.74066210049</v>
      </c>
      <c r="R107" s="105">
        <v>0.2</v>
      </c>
      <c r="S107" s="104">
        <f t="shared" si="20"/>
        <v>452167.79252968042</v>
      </c>
    </row>
    <row r="108" spans="3:19" x14ac:dyDescent="0.25">
      <c r="C108" s="52">
        <v>103</v>
      </c>
      <c r="D108" s="52" t="s">
        <v>117</v>
      </c>
      <c r="E108" s="52" t="s">
        <v>132</v>
      </c>
      <c r="F108" s="113">
        <v>43831</v>
      </c>
      <c r="G108" s="109">
        <v>44394</v>
      </c>
      <c r="H108" s="107">
        <f t="shared" si="21"/>
        <v>1.5424657534246575</v>
      </c>
      <c r="I108" s="110">
        <v>30</v>
      </c>
      <c r="J108" s="106">
        <v>0.05</v>
      </c>
      <c r="K108" s="107">
        <f t="shared" si="16"/>
        <v>3.1666666666666662E-2</v>
      </c>
      <c r="L108" s="111">
        <v>829205</v>
      </c>
      <c r="M108" s="111">
        <v>796417</v>
      </c>
      <c r="N108" s="106">
        <v>0</v>
      </c>
      <c r="O108" s="103">
        <f t="shared" si="17"/>
        <v>829205</v>
      </c>
      <c r="P108" s="104">
        <f t="shared" si="18"/>
        <v>40502.309977168945</v>
      </c>
      <c r="Q108" s="104">
        <f t="shared" si="19"/>
        <v>788702.69002283108</v>
      </c>
      <c r="R108" s="105">
        <v>0.2</v>
      </c>
      <c r="S108" s="104">
        <f t="shared" si="20"/>
        <v>630962.15201826487</v>
      </c>
    </row>
    <row r="109" spans="3:19" x14ac:dyDescent="0.25">
      <c r="C109" s="52">
        <v>104</v>
      </c>
      <c r="D109" s="52" t="s">
        <v>117</v>
      </c>
      <c r="E109" s="52" t="s">
        <v>133</v>
      </c>
      <c r="F109" s="113">
        <v>43831</v>
      </c>
      <c r="G109" s="109">
        <v>44394</v>
      </c>
      <c r="H109" s="107">
        <f t="shared" si="21"/>
        <v>1.5424657534246575</v>
      </c>
      <c r="I109" s="110">
        <v>30</v>
      </c>
      <c r="J109" s="106">
        <v>0.05</v>
      </c>
      <c r="K109" s="107">
        <f t="shared" si="16"/>
        <v>3.1666666666666662E-2</v>
      </c>
      <c r="L109" s="111">
        <v>519419</v>
      </c>
      <c r="M109" s="111">
        <v>498880</v>
      </c>
      <c r="N109" s="106">
        <v>0</v>
      </c>
      <c r="O109" s="103">
        <f t="shared" si="17"/>
        <v>519419</v>
      </c>
      <c r="P109" s="104">
        <f t="shared" si="18"/>
        <v>25370.89060730593</v>
      </c>
      <c r="Q109" s="104">
        <f t="shared" si="19"/>
        <v>494048.10939269408</v>
      </c>
      <c r="R109" s="105">
        <v>0.2</v>
      </c>
      <c r="S109" s="104">
        <f t="shared" si="20"/>
        <v>395238.48751415528</v>
      </c>
    </row>
    <row r="110" spans="3:19" x14ac:dyDescent="0.25">
      <c r="C110" s="52">
        <v>105</v>
      </c>
      <c r="D110" s="52" t="s">
        <v>117</v>
      </c>
      <c r="E110" s="52" t="s">
        <v>134</v>
      </c>
      <c r="F110" s="113">
        <v>43831</v>
      </c>
      <c r="G110" s="109">
        <v>44394</v>
      </c>
      <c r="H110" s="107">
        <f t="shared" si="21"/>
        <v>1.5424657534246575</v>
      </c>
      <c r="I110" s="110">
        <v>30</v>
      </c>
      <c r="J110" s="106">
        <v>0.05</v>
      </c>
      <c r="K110" s="107">
        <f t="shared" si="16"/>
        <v>3.1666666666666662E-2</v>
      </c>
      <c r="L110" s="111">
        <v>147187</v>
      </c>
      <c r="M110" s="111">
        <v>141367</v>
      </c>
      <c r="N110" s="106">
        <v>0</v>
      </c>
      <c r="O110" s="103">
        <f t="shared" si="17"/>
        <v>147187</v>
      </c>
      <c r="P110" s="104">
        <f t="shared" si="18"/>
        <v>7189.31205022831</v>
      </c>
      <c r="Q110" s="104">
        <f t="shared" si="19"/>
        <v>139997.6879497717</v>
      </c>
      <c r="R110" s="105">
        <v>0.2</v>
      </c>
      <c r="S110" s="104">
        <f t="shared" si="20"/>
        <v>111998.15035981737</v>
      </c>
    </row>
    <row r="111" spans="3:19" x14ac:dyDescent="0.25">
      <c r="C111" s="52">
        <v>106</v>
      </c>
      <c r="D111" s="52" t="s">
        <v>117</v>
      </c>
      <c r="E111" s="52" t="s">
        <v>135</v>
      </c>
      <c r="F111" s="113">
        <v>43831</v>
      </c>
      <c r="G111" s="109">
        <v>44394</v>
      </c>
      <c r="H111" s="107">
        <f t="shared" si="21"/>
        <v>1.5424657534246575</v>
      </c>
      <c r="I111" s="110">
        <v>45</v>
      </c>
      <c r="J111" s="106">
        <v>0.05</v>
      </c>
      <c r="K111" s="107">
        <f t="shared" si="16"/>
        <v>2.1111111111111112E-2</v>
      </c>
      <c r="L111" s="111">
        <v>10131890</v>
      </c>
      <c r="M111" s="111">
        <v>9931581</v>
      </c>
      <c r="N111" s="106">
        <v>0</v>
      </c>
      <c r="O111" s="103">
        <f t="shared" si="17"/>
        <v>10131890</v>
      </c>
      <c r="P111" s="104">
        <f t="shared" si="18"/>
        <v>329926.41500761034</v>
      </c>
      <c r="Q111" s="104">
        <f t="shared" si="19"/>
        <v>9801963.5849923901</v>
      </c>
      <c r="R111" s="105">
        <v>0.2</v>
      </c>
      <c r="S111" s="104">
        <f t="shared" si="20"/>
        <v>7841570.8679939127</v>
      </c>
    </row>
    <row r="112" spans="3:19" x14ac:dyDescent="0.25">
      <c r="C112" s="52">
        <v>107</v>
      </c>
      <c r="D112" s="52" t="s">
        <v>117</v>
      </c>
      <c r="E112" s="52" t="s">
        <v>136</v>
      </c>
      <c r="F112" s="112">
        <v>44227</v>
      </c>
      <c r="G112" s="109">
        <v>44394</v>
      </c>
      <c r="H112" s="107">
        <f t="shared" si="21"/>
        <v>0.45753424657534247</v>
      </c>
      <c r="I112" s="110">
        <v>30</v>
      </c>
      <c r="J112" s="106">
        <v>0.05</v>
      </c>
      <c r="K112" s="107">
        <f t="shared" si="16"/>
        <v>3.1666666666666662E-2</v>
      </c>
      <c r="L112" s="111">
        <v>3475225</v>
      </c>
      <c r="M112" s="111">
        <v>3456532</v>
      </c>
      <c r="N112" s="106">
        <v>0</v>
      </c>
      <c r="O112" s="103">
        <f t="shared" si="17"/>
        <v>3475225</v>
      </c>
      <c r="P112" s="104">
        <f t="shared" si="18"/>
        <v>50351.090981735157</v>
      </c>
      <c r="Q112" s="104">
        <f t="shared" si="19"/>
        <v>3424873.9090182646</v>
      </c>
      <c r="R112" s="105">
        <v>0.2</v>
      </c>
      <c r="S112" s="104">
        <f t="shared" si="20"/>
        <v>2739899.127214612</v>
      </c>
    </row>
    <row r="113" spans="3:19" x14ac:dyDescent="0.25">
      <c r="C113" s="52">
        <v>108</v>
      </c>
      <c r="D113" s="41" t="s">
        <v>137</v>
      </c>
      <c r="E113" s="52" t="s">
        <v>138</v>
      </c>
      <c r="F113" s="112">
        <v>44227</v>
      </c>
      <c r="G113" s="109">
        <v>44394</v>
      </c>
      <c r="H113" s="107">
        <f t="shared" ref="H113:H119" si="22">(G113-F113)/(EDATE(G113,12)-G113)</f>
        <v>0.45753424657534247</v>
      </c>
      <c r="I113" s="110">
        <v>15</v>
      </c>
      <c r="J113" s="106">
        <v>0.05</v>
      </c>
      <c r="K113" s="107">
        <f t="shared" si="16"/>
        <v>6.3333333333333325E-2</v>
      </c>
      <c r="L113" s="111">
        <v>24052859</v>
      </c>
      <c r="M113" s="111">
        <v>23673273.446778022</v>
      </c>
      <c r="N113" s="106">
        <v>0</v>
      </c>
      <c r="O113" s="103">
        <f t="shared" si="17"/>
        <v>24052859</v>
      </c>
      <c r="P113" s="104">
        <f t="shared" si="18"/>
        <v>696983.75896803651</v>
      </c>
      <c r="Q113" s="104">
        <f t="shared" si="19"/>
        <v>23355875.241031963</v>
      </c>
      <c r="R113" s="105">
        <v>0.2</v>
      </c>
      <c r="S113" s="104">
        <f t="shared" si="20"/>
        <v>18684700.192825571</v>
      </c>
    </row>
    <row r="114" spans="3:19" x14ac:dyDescent="0.25">
      <c r="C114" s="52">
        <v>109</v>
      </c>
      <c r="D114" s="41" t="s">
        <v>137</v>
      </c>
      <c r="E114" s="52" t="s">
        <v>140</v>
      </c>
      <c r="F114" s="112">
        <v>44227</v>
      </c>
      <c r="G114" s="109">
        <v>44394</v>
      </c>
      <c r="H114" s="107">
        <f t="shared" si="22"/>
        <v>0.45753424657534247</v>
      </c>
      <c r="I114" s="110">
        <v>15</v>
      </c>
      <c r="J114" s="106">
        <v>0.05</v>
      </c>
      <c r="K114" s="107">
        <f t="shared" si="16"/>
        <v>6.3333333333333325E-2</v>
      </c>
      <c r="L114" s="111">
        <v>7188003</v>
      </c>
      <c r="M114" s="111">
        <v>7074566.9176067906</v>
      </c>
      <c r="N114" s="106">
        <v>0</v>
      </c>
      <c r="O114" s="103">
        <f t="shared" si="17"/>
        <v>7188003</v>
      </c>
      <c r="P114" s="104">
        <f t="shared" si="18"/>
        <v>208287.97734246572</v>
      </c>
      <c r="Q114" s="104">
        <f t="shared" si="19"/>
        <v>6979715.0226575341</v>
      </c>
      <c r="R114" s="105">
        <v>0.2</v>
      </c>
      <c r="S114" s="104">
        <f t="shared" si="20"/>
        <v>5583772.0181260277</v>
      </c>
    </row>
    <row r="115" spans="3:19" x14ac:dyDescent="0.25">
      <c r="C115" s="52">
        <v>110</v>
      </c>
      <c r="D115" s="41" t="s">
        <v>137</v>
      </c>
      <c r="E115" s="52" t="s">
        <v>142</v>
      </c>
      <c r="F115" s="112">
        <v>44227</v>
      </c>
      <c r="G115" s="109">
        <v>44394</v>
      </c>
      <c r="H115" s="107">
        <f t="shared" si="22"/>
        <v>0.45753424657534247</v>
      </c>
      <c r="I115" s="110">
        <v>15</v>
      </c>
      <c r="J115" s="106">
        <v>0.05</v>
      </c>
      <c r="K115" s="107">
        <f t="shared" si="16"/>
        <v>6.3333333333333325E-2</v>
      </c>
      <c r="L115" s="111">
        <v>1928981</v>
      </c>
      <c r="M115" s="111">
        <v>1898539.1585523915</v>
      </c>
      <c r="N115" s="106">
        <v>0</v>
      </c>
      <c r="O115" s="103">
        <f t="shared" si="17"/>
        <v>1928981</v>
      </c>
      <c r="P115" s="104">
        <f t="shared" si="18"/>
        <v>55896.408337899535</v>
      </c>
      <c r="Q115" s="104">
        <f t="shared" si="19"/>
        <v>1873084.5916621005</v>
      </c>
      <c r="R115" s="105">
        <v>0.2</v>
      </c>
      <c r="S115" s="104">
        <f t="shared" si="20"/>
        <v>1498467.6733296805</v>
      </c>
    </row>
    <row r="116" spans="3:19" x14ac:dyDescent="0.25">
      <c r="C116" s="52">
        <v>111</v>
      </c>
      <c r="D116" s="41" t="s">
        <v>137</v>
      </c>
      <c r="E116" s="52" t="s">
        <v>144</v>
      </c>
      <c r="F116" s="112">
        <v>44227</v>
      </c>
      <c r="G116" s="109">
        <v>44394</v>
      </c>
      <c r="H116" s="107">
        <f t="shared" si="22"/>
        <v>0.45753424657534247</v>
      </c>
      <c r="I116" s="110">
        <v>15</v>
      </c>
      <c r="J116" s="106">
        <v>0.05</v>
      </c>
      <c r="K116" s="107">
        <f t="shared" si="16"/>
        <v>6.3333333333333325E-2</v>
      </c>
      <c r="L116" s="111">
        <v>1930849</v>
      </c>
      <c r="M116" s="111">
        <v>1900377.6790708287</v>
      </c>
      <c r="N116" s="106">
        <v>0</v>
      </c>
      <c r="O116" s="103">
        <f t="shared" si="17"/>
        <v>1930849</v>
      </c>
      <c r="P116" s="104">
        <f t="shared" si="18"/>
        <v>55950.537689497709</v>
      </c>
      <c r="Q116" s="104">
        <f t="shared" si="19"/>
        <v>1874898.4623105023</v>
      </c>
      <c r="R116" s="105">
        <v>0.2</v>
      </c>
      <c r="S116" s="104">
        <f t="shared" si="20"/>
        <v>1499918.7698484019</v>
      </c>
    </row>
    <row r="117" spans="3:19" x14ac:dyDescent="0.25">
      <c r="C117" s="52">
        <v>112</v>
      </c>
      <c r="D117" s="41" t="s">
        <v>137</v>
      </c>
      <c r="E117" s="52" t="s">
        <v>145</v>
      </c>
      <c r="F117" s="112">
        <v>44227</v>
      </c>
      <c r="G117" s="109">
        <v>44394</v>
      </c>
      <c r="H117" s="107">
        <f t="shared" si="22"/>
        <v>0.45753424657534247</v>
      </c>
      <c r="I117" s="110">
        <v>15</v>
      </c>
      <c r="J117" s="106">
        <v>0.05</v>
      </c>
      <c r="K117" s="107">
        <f t="shared" si="16"/>
        <v>6.3333333333333325E-2</v>
      </c>
      <c r="L117" s="111">
        <v>1928981</v>
      </c>
      <c r="M117" s="111">
        <v>1898539.1585523915</v>
      </c>
      <c r="N117" s="106">
        <v>0</v>
      </c>
      <c r="O117" s="103">
        <f t="shared" si="17"/>
        <v>1928981</v>
      </c>
      <c r="P117" s="104">
        <f t="shared" si="18"/>
        <v>55896.408337899535</v>
      </c>
      <c r="Q117" s="104">
        <f t="shared" si="19"/>
        <v>1873084.5916621005</v>
      </c>
      <c r="R117" s="105">
        <v>0.2</v>
      </c>
      <c r="S117" s="104">
        <f t="shared" si="20"/>
        <v>1498467.6733296805</v>
      </c>
    </row>
    <row r="118" spans="3:19" x14ac:dyDescent="0.25">
      <c r="C118" s="52">
        <v>113</v>
      </c>
      <c r="D118" s="41" t="s">
        <v>137</v>
      </c>
      <c r="E118" s="52" t="s">
        <v>147</v>
      </c>
      <c r="F118" s="112">
        <v>44227</v>
      </c>
      <c r="G118" s="109">
        <v>44394</v>
      </c>
      <c r="H118" s="107">
        <f t="shared" si="22"/>
        <v>0.45753424657534247</v>
      </c>
      <c r="I118" s="110">
        <v>15</v>
      </c>
      <c r="J118" s="106">
        <v>0.05</v>
      </c>
      <c r="K118" s="107">
        <f t="shared" si="16"/>
        <v>6.3333333333333325E-2</v>
      </c>
      <c r="L118" s="111">
        <v>976246</v>
      </c>
      <c r="M118" s="111">
        <v>960839.56212121213</v>
      </c>
      <c r="N118" s="106">
        <v>0</v>
      </c>
      <c r="O118" s="103">
        <f t="shared" si="17"/>
        <v>976246</v>
      </c>
      <c r="P118" s="104">
        <f t="shared" si="18"/>
        <v>28288.845278538807</v>
      </c>
      <c r="Q118" s="104">
        <f t="shared" si="19"/>
        <v>947957.15472146124</v>
      </c>
      <c r="R118" s="105">
        <v>0.2</v>
      </c>
      <c r="S118" s="104">
        <f t="shared" si="20"/>
        <v>758365.72377716901</v>
      </c>
    </row>
    <row r="119" spans="3:19" x14ac:dyDescent="0.25">
      <c r="C119" s="52">
        <v>114</v>
      </c>
      <c r="D119" s="41" t="s">
        <v>137</v>
      </c>
      <c r="E119" s="52" t="s">
        <v>149</v>
      </c>
      <c r="F119" s="112">
        <v>44227</v>
      </c>
      <c r="G119" s="109">
        <v>44394</v>
      </c>
      <c r="H119" s="107">
        <f t="shared" si="22"/>
        <v>0.45753424657534247</v>
      </c>
      <c r="I119" s="110">
        <v>15</v>
      </c>
      <c r="J119" s="106">
        <v>0.05</v>
      </c>
      <c r="K119" s="107">
        <f t="shared" si="16"/>
        <v>6.3333333333333325E-2</v>
      </c>
      <c r="L119" s="111">
        <v>3913142</v>
      </c>
      <c r="M119" s="111">
        <v>3851387.5045819641</v>
      </c>
      <c r="N119" s="106">
        <v>0</v>
      </c>
      <c r="O119" s="103">
        <f t="shared" si="17"/>
        <v>3913142</v>
      </c>
      <c r="P119" s="104">
        <f t="shared" si="18"/>
        <v>113391.77685844747</v>
      </c>
      <c r="Q119" s="104">
        <f t="shared" si="19"/>
        <v>3799750.2231415524</v>
      </c>
      <c r="R119" s="105">
        <v>0.2</v>
      </c>
      <c r="S119" s="104">
        <f t="shared" si="20"/>
        <v>3039800.1785132419</v>
      </c>
    </row>
    <row r="120" spans="3:19" x14ac:dyDescent="0.25">
      <c r="C120" s="152" t="s">
        <v>221</v>
      </c>
      <c r="D120" s="153"/>
      <c r="E120" s="153"/>
      <c r="F120" s="153"/>
      <c r="G120" s="153"/>
      <c r="H120" s="153"/>
      <c r="I120" s="153"/>
      <c r="J120" s="153"/>
      <c r="K120" s="154"/>
      <c r="L120" s="114">
        <f>SUM(L6:L119)</f>
        <v>5066100274.2571316</v>
      </c>
      <c r="M120" s="114">
        <f t="shared" ref="M120" si="23">SUM(M6:M119)</f>
        <v>3046618531.9494715</v>
      </c>
      <c r="N120" s="115"/>
      <c r="O120" s="114">
        <f t="shared" ref="O120" si="24">SUM(O6:O119)</f>
        <v>5314954308.2199869</v>
      </c>
      <c r="P120" s="114">
        <f t="shared" ref="P120" si="25">SUM(P6:P119)</f>
        <v>723840081.61378968</v>
      </c>
      <c r="Q120" s="114">
        <f t="shared" ref="Q120:S120" si="26">SUM(Q6:Q119)</f>
        <v>4596199011.8243504</v>
      </c>
      <c r="R120" s="115"/>
      <c r="S120" s="114">
        <f t="shared" si="26"/>
        <v>3678248061.2682452</v>
      </c>
    </row>
  </sheetData>
  <autoFilter ref="C5:S120"/>
  <mergeCells count="17">
    <mergeCell ref="C4:S4"/>
    <mergeCell ref="C120:K120"/>
    <mergeCell ref="F15:S15"/>
    <mergeCell ref="F21:S21"/>
    <mergeCell ref="F26:S26"/>
    <mergeCell ref="F41:S41"/>
    <mergeCell ref="F47:S47"/>
    <mergeCell ref="F50:S50"/>
    <mergeCell ref="F54:S54"/>
    <mergeCell ref="F100:S100"/>
    <mergeCell ref="F103:S103"/>
    <mergeCell ref="F58:S58"/>
    <mergeCell ref="F84:S84"/>
    <mergeCell ref="F93:S93"/>
    <mergeCell ref="F94:S94"/>
    <mergeCell ref="F95:S95"/>
    <mergeCell ref="F97:S9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22"/>
  <sheetViews>
    <sheetView workbookViewId="0">
      <selection activeCell="I22" sqref="I22"/>
    </sheetView>
  </sheetViews>
  <sheetFormatPr defaultRowHeight="15" x14ac:dyDescent="0.25"/>
  <cols>
    <col min="4" max="4" width="5.85546875" customWidth="1"/>
    <col min="5" max="5" width="26.85546875" customWidth="1"/>
    <col min="6" max="6" width="10" customWidth="1"/>
    <col min="7" max="7" width="24.85546875" bestFit="1" customWidth="1"/>
    <col min="8" max="9" width="17.85546875" bestFit="1" customWidth="1"/>
    <col min="10" max="10" width="21" customWidth="1"/>
  </cols>
  <sheetData>
    <row r="1" spans="4:10" ht="15.75" thickBot="1" x14ac:dyDescent="0.3"/>
    <row r="2" spans="4:10" ht="45" customHeight="1" x14ac:dyDescent="0.25">
      <c r="D2" s="158" t="s">
        <v>233</v>
      </c>
      <c r="E2" s="159"/>
      <c r="F2" s="159"/>
      <c r="G2" s="159"/>
      <c r="H2" s="159"/>
      <c r="I2" s="159"/>
      <c r="J2" s="160"/>
    </row>
    <row r="3" spans="4:10" ht="42.75" x14ac:dyDescent="0.25">
      <c r="D3" s="125" t="s">
        <v>222</v>
      </c>
      <c r="E3" s="126" t="s">
        <v>223</v>
      </c>
      <c r="F3" s="126" t="s">
        <v>224</v>
      </c>
      <c r="G3" s="127" t="s">
        <v>225</v>
      </c>
      <c r="H3" s="127" t="s">
        <v>226</v>
      </c>
      <c r="I3" s="127" t="s">
        <v>227</v>
      </c>
      <c r="J3" s="128" t="s">
        <v>228</v>
      </c>
    </row>
    <row r="4" spans="4:10" x14ac:dyDescent="0.25">
      <c r="D4" s="116">
        <v>1</v>
      </c>
      <c r="E4" s="117" t="s">
        <v>229</v>
      </c>
      <c r="F4" s="118" t="s">
        <v>232</v>
      </c>
      <c r="G4" s="119">
        <f>'Building -FAR'!L120</f>
        <v>5066100274.2571316</v>
      </c>
      <c r="H4" s="119">
        <f>'Building -FAR'!M120</f>
        <v>3046618531.9494715</v>
      </c>
      <c r="I4" s="119">
        <f>'Building -FAR'!O120</f>
        <v>5314954308.2199869</v>
      </c>
      <c r="J4" s="120">
        <f>'Building -FAR'!S120</f>
        <v>3678248061.2682452</v>
      </c>
    </row>
    <row r="5" spans="4:10" ht="15.75" x14ac:dyDescent="0.25">
      <c r="D5" s="161" t="s">
        <v>230</v>
      </c>
      <c r="E5" s="162"/>
      <c r="F5" s="121"/>
      <c r="G5" s="122">
        <f>SUM(G4:G4)</f>
        <v>5066100274.2571316</v>
      </c>
      <c r="H5" s="122">
        <f>SUM(H4:H4)</f>
        <v>3046618531.9494715</v>
      </c>
      <c r="I5" s="122">
        <f>SUM(I4:I4)</f>
        <v>5314954308.2199869</v>
      </c>
      <c r="J5" s="123">
        <f>SUM(J4:J4)</f>
        <v>3678248061.2682452</v>
      </c>
    </row>
    <row r="6" spans="4:10" x14ac:dyDescent="0.25">
      <c r="D6" s="163" t="s">
        <v>231</v>
      </c>
      <c r="E6" s="164"/>
      <c r="F6" s="164"/>
      <c r="G6" s="164"/>
      <c r="H6" s="164"/>
      <c r="I6" s="164"/>
      <c r="J6" s="165"/>
    </row>
    <row r="7" spans="4:10" ht="30.75" customHeight="1" x14ac:dyDescent="0.25">
      <c r="D7" s="166" t="s">
        <v>234</v>
      </c>
      <c r="E7" s="167"/>
      <c r="F7" s="167"/>
      <c r="G7" s="167"/>
      <c r="H7" s="167"/>
      <c r="I7" s="167"/>
      <c r="J7" s="168"/>
    </row>
    <row r="8" spans="4:10" ht="29.25" customHeight="1" x14ac:dyDescent="0.25">
      <c r="D8" s="166" t="s">
        <v>235</v>
      </c>
      <c r="E8" s="167"/>
      <c r="F8" s="167"/>
      <c r="G8" s="167"/>
      <c r="H8" s="167"/>
      <c r="I8" s="167"/>
      <c r="J8" s="168"/>
    </row>
    <row r="9" spans="4:10" x14ac:dyDescent="0.25">
      <c r="D9" s="166" t="s">
        <v>236</v>
      </c>
      <c r="E9" s="167"/>
      <c r="F9" s="167"/>
      <c r="G9" s="167"/>
      <c r="H9" s="167"/>
      <c r="I9" s="167"/>
      <c r="J9" s="168"/>
    </row>
    <row r="10" spans="4:10" x14ac:dyDescent="0.25">
      <c r="D10" s="166" t="s">
        <v>237</v>
      </c>
      <c r="E10" s="167"/>
      <c r="F10" s="167"/>
      <c r="G10" s="167"/>
      <c r="H10" s="167"/>
      <c r="I10" s="167"/>
      <c r="J10" s="168"/>
    </row>
    <row r="11" spans="4:10" x14ac:dyDescent="0.25">
      <c r="D11" s="166" t="s">
        <v>239</v>
      </c>
      <c r="E11" s="167"/>
      <c r="F11" s="167"/>
      <c r="G11" s="167"/>
      <c r="H11" s="167"/>
      <c r="I11" s="167"/>
      <c r="J11" s="168"/>
    </row>
    <row r="12" spans="4:10" ht="15.75" thickBot="1" x14ac:dyDescent="0.3">
      <c r="D12" s="155" t="s">
        <v>238</v>
      </c>
      <c r="E12" s="156"/>
      <c r="F12" s="156"/>
      <c r="G12" s="156"/>
      <c r="H12" s="156"/>
      <c r="I12" s="156"/>
      <c r="J12" s="157"/>
    </row>
    <row r="15" spans="4:10" x14ac:dyDescent="0.25">
      <c r="G15" s="124">
        <f>G5/1200</f>
        <v>4221750.2285476094</v>
      </c>
      <c r="H15" s="124"/>
      <c r="I15" s="124">
        <f t="shared" ref="I15:J15" si="0">I5/1200</f>
        <v>4429128.5901833223</v>
      </c>
      <c r="J15" s="124">
        <f t="shared" si="0"/>
        <v>3065206.7177235377</v>
      </c>
    </row>
    <row r="21" spans="9:10" x14ac:dyDescent="0.25">
      <c r="I21" s="101">
        <v>40000</v>
      </c>
      <c r="J21" s="129">
        <f>I21/40.4</f>
        <v>990.09900990099015</v>
      </c>
    </row>
    <row r="22" spans="9:10" x14ac:dyDescent="0.25">
      <c r="J22" s="129">
        <f>J21*4046.87</f>
        <v>4006801.9801980201</v>
      </c>
    </row>
  </sheetData>
  <mergeCells count="9">
    <mergeCell ref="D12:J12"/>
    <mergeCell ref="D2:J2"/>
    <mergeCell ref="D5:E5"/>
    <mergeCell ref="D6:J6"/>
    <mergeCell ref="D7:J7"/>
    <mergeCell ref="D8:J8"/>
    <mergeCell ref="D9:J9"/>
    <mergeCell ref="D10:J10"/>
    <mergeCell ref="D11:J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7"/>
  <sheetViews>
    <sheetView workbookViewId="0">
      <selection activeCell="K9" sqref="K9"/>
    </sheetView>
  </sheetViews>
  <sheetFormatPr defaultRowHeight="15" x14ac:dyDescent="0.25"/>
  <cols>
    <col min="1" max="1" width="15.85546875" bestFit="1" customWidth="1"/>
    <col min="2" max="2" width="5.42578125" customWidth="1"/>
    <col min="3" max="3" width="16.85546875" customWidth="1"/>
    <col min="4" max="4" width="11.42578125" customWidth="1"/>
    <col min="5" max="5" width="13" customWidth="1"/>
    <col min="6" max="6" width="20.140625" customWidth="1"/>
    <col min="7" max="7" width="28.140625" customWidth="1"/>
    <col min="8" max="8" width="21.85546875" customWidth="1"/>
    <col min="9" max="9" width="16" customWidth="1"/>
    <col min="10" max="10" width="18.5703125" bestFit="1" customWidth="1"/>
    <col min="11" max="11" width="24.140625" customWidth="1"/>
    <col min="12" max="12" width="20.42578125" customWidth="1"/>
  </cols>
  <sheetData>
    <row r="2" spans="2:11" ht="33" customHeight="1" x14ac:dyDescent="0.25">
      <c r="B2" s="169" t="s">
        <v>248</v>
      </c>
      <c r="C2" s="170"/>
      <c r="D2" s="170"/>
      <c r="E2" s="170"/>
      <c r="F2" s="170"/>
      <c r="G2" s="170"/>
      <c r="H2" s="171"/>
    </row>
    <row r="3" spans="2:11" ht="87.75" x14ac:dyDescent="0.25">
      <c r="B3" s="130" t="s">
        <v>203</v>
      </c>
      <c r="C3" s="130" t="s">
        <v>251</v>
      </c>
      <c r="D3" s="130" t="s">
        <v>240</v>
      </c>
      <c r="E3" s="130" t="s">
        <v>241</v>
      </c>
      <c r="F3" s="130" t="s">
        <v>242</v>
      </c>
      <c r="G3" s="130" t="s">
        <v>243</v>
      </c>
      <c r="H3" s="130" t="s">
        <v>244</v>
      </c>
    </row>
    <row r="4" spans="2:11" x14ac:dyDescent="0.25">
      <c r="B4" s="136">
        <v>1</v>
      </c>
      <c r="C4" s="136" t="s">
        <v>249</v>
      </c>
      <c r="D4" s="138">
        <f>207.549*2.47</f>
        <v>512.64603000000011</v>
      </c>
      <c r="E4" s="136">
        <f>D4*4046.87</f>
        <v>2074611.8394261005</v>
      </c>
      <c r="F4" s="137">
        <v>2500000</v>
      </c>
      <c r="G4" s="137">
        <f>F4*(1+10%)</f>
        <v>2750000</v>
      </c>
      <c r="H4" s="139">
        <f>G4*D4</f>
        <v>1409776582.5000002</v>
      </c>
    </row>
    <row r="5" spans="2:11" x14ac:dyDescent="0.25">
      <c r="B5" s="134">
        <v>2</v>
      </c>
      <c r="C5" s="134" t="s">
        <v>250</v>
      </c>
      <c r="D5" s="135">
        <f>35.2*2.47</f>
        <v>86.944000000000017</v>
      </c>
      <c r="E5" s="136">
        <f t="shared" ref="E5" si="0">D5*4046.87</f>
        <v>351851.06528000004</v>
      </c>
      <c r="F5" s="137">
        <v>2000000</v>
      </c>
      <c r="G5" s="137">
        <f>F5*(1+10%)</f>
        <v>2200000</v>
      </c>
      <c r="H5" s="137">
        <f>G5*D5</f>
        <v>191276800.00000003</v>
      </c>
    </row>
    <row r="6" spans="2:11" x14ac:dyDescent="0.25">
      <c r="B6" s="178" t="s">
        <v>230</v>
      </c>
      <c r="C6" s="178"/>
      <c r="D6" s="140">
        <f>SUM(D4:D5)</f>
        <v>599.59003000000007</v>
      </c>
      <c r="E6" s="179"/>
      <c r="F6" s="180"/>
      <c r="G6" s="181"/>
      <c r="H6" s="141">
        <f>SUM(H4:H5)</f>
        <v>1601053382.5000002</v>
      </c>
      <c r="J6">
        <f>Summary!J5</f>
        <v>3678248061.2682452</v>
      </c>
    </row>
    <row r="7" spans="2:11" x14ac:dyDescent="0.25">
      <c r="B7" s="172" t="s">
        <v>245</v>
      </c>
      <c r="C7" s="173"/>
      <c r="D7" s="173"/>
      <c r="E7" s="173"/>
      <c r="F7" s="173"/>
      <c r="G7" s="173"/>
      <c r="H7" s="174"/>
    </row>
    <row r="8" spans="2:11" x14ac:dyDescent="0.25">
      <c r="B8" s="175" t="s">
        <v>246</v>
      </c>
      <c r="C8" s="176"/>
      <c r="D8" s="176"/>
      <c r="E8" s="176"/>
      <c r="F8" s="176"/>
      <c r="G8" s="176"/>
      <c r="H8" s="177"/>
      <c r="J8" s="142">
        <f>J6+H6</f>
        <v>5279301443.7682457</v>
      </c>
    </row>
    <row r="9" spans="2:11" x14ac:dyDescent="0.25">
      <c r="B9" s="175" t="s">
        <v>247</v>
      </c>
      <c r="C9" s="176"/>
      <c r="D9" s="176"/>
      <c r="E9" s="176"/>
      <c r="F9" s="176"/>
      <c r="G9" s="176"/>
      <c r="H9" s="177"/>
      <c r="J9">
        <f>J8*(1-K9)</f>
        <v>3695511010.6377716</v>
      </c>
      <c r="K9" s="131">
        <v>0.3</v>
      </c>
    </row>
    <row r="11" spans="2:11" x14ac:dyDescent="0.25">
      <c r="F11" s="101"/>
    </row>
    <row r="17" spans="1:8" x14ac:dyDescent="0.25">
      <c r="F17" s="101"/>
      <c r="G17" s="131"/>
      <c r="H17" s="132"/>
    </row>
    <row r="18" spans="1:8" x14ac:dyDescent="0.25">
      <c r="F18" s="101"/>
      <c r="G18" s="131"/>
      <c r="H18" s="132"/>
    </row>
    <row r="19" spans="1:8" x14ac:dyDescent="0.25">
      <c r="F19" s="101"/>
      <c r="G19" s="131"/>
      <c r="H19" s="132"/>
    </row>
    <row r="25" spans="1:8" x14ac:dyDescent="0.25">
      <c r="A25" s="64">
        <v>225715658.28</v>
      </c>
      <c r="B25" s="64">
        <f>A25/D5</f>
        <v>2596103.909182922</v>
      </c>
      <c r="C25" s="64"/>
      <c r="D25" s="64">
        <v>1000000</v>
      </c>
      <c r="E25" s="64">
        <f>B25*D25</f>
        <v>2596103909182.9219</v>
      </c>
    </row>
    <row r="207" spans="6:12" x14ac:dyDescent="0.25">
      <c r="F207" s="133"/>
      <c r="G207" s="133"/>
      <c r="H207" s="133"/>
      <c r="I207" s="133"/>
      <c r="J207" s="133"/>
      <c r="K207" s="133"/>
      <c r="L207" s="133"/>
    </row>
  </sheetData>
  <mergeCells count="6">
    <mergeCell ref="B2:H2"/>
    <mergeCell ref="B7:H7"/>
    <mergeCell ref="B8:H8"/>
    <mergeCell ref="B9:H9"/>
    <mergeCell ref="B6:C6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6"/>
  <sheetViews>
    <sheetView tabSelected="1" topLeftCell="A5" workbookViewId="0">
      <selection activeCell="F109" sqref="F109:G109"/>
    </sheetView>
  </sheetViews>
  <sheetFormatPr defaultRowHeight="15" x14ac:dyDescent="0.25"/>
  <cols>
    <col min="2" max="2" width="6.5703125" style="185" customWidth="1"/>
    <col min="3" max="3" width="29.85546875" style="186" customWidth="1"/>
    <col min="4" max="4" width="10.140625" style="186" customWidth="1"/>
    <col min="5" max="5" width="13.5703125" style="187" customWidth="1"/>
    <col min="6" max="6" width="13.42578125" style="191" customWidth="1"/>
    <col min="7" max="7" width="11.7109375" style="187" customWidth="1"/>
    <col min="9" max="9" width="77.7109375" hidden="1" customWidth="1"/>
  </cols>
  <sheetData>
    <row r="1" spans="2:9" ht="15.75" x14ac:dyDescent="0.25">
      <c r="B1" s="192" t="s">
        <v>252</v>
      </c>
      <c r="C1" s="192"/>
      <c r="D1" s="192"/>
      <c r="E1" s="192"/>
      <c r="F1" s="192"/>
      <c r="G1" s="192"/>
    </row>
    <row r="2" spans="2:9" ht="45" x14ac:dyDescent="0.25">
      <c r="B2" s="97" t="s">
        <v>253</v>
      </c>
      <c r="C2" s="196" t="s">
        <v>254</v>
      </c>
      <c r="D2" s="97" t="s">
        <v>255</v>
      </c>
      <c r="E2" s="97" t="s">
        <v>256</v>
      </c>
      <c r="F2" s="97" t="s">
        <v>364</v>
      </c>
      <c r="G2" s="97" t="s">
        <v>365</v>
      </c>
      <c r="I2" t="s">
        <v>257</v>
      </c>
    </row>
    <row r="3" spans="2:9" x14ac:dyDescent="0.25">
      <c r="B3" s="182">
        <v>1</v>
      </c>
      <c r="C3" s="183" t="s">
        <v>264</v>
      </c>
      <c r="D3" s="183"/>
      <c r="E3" s="188">
        <v>43014</v>
      </c>
      <c r="F3" s="189">
        <v>144</v>
      </c>
      <c r="G3" s="184">
        <f>10.7642*F3</f>
        <v>1550.0448000000001</v>
      </c>
      <c r="I3" t="s">
        <v>258</v>
      </c>
    </row>
    <row r="4" spans="2:9" x14ac:dyDescent="0.25">
      <c r="B4" s="182">
        <v>2</v>
      </c>
      <c r="C4" s="183" t="s">
        <v>265</v>
      </c>
      <c r="D4" s="183" t="s">
        <v>356</v>
      </c>
      <c r="E4" s="188">
        <v>43014</v>
      </c>
      <c r="F4" s="189">
        <v>99</v>
      </c>
      <c r="G4" s="184">
        <f t="shared" ref="G4:G67" si="0">10.7642*F4</f>
        <v>1065.6558</v>
      </c>
      <c r="I4" t="s">
        <v>259</v>
      </c>
    </row>
    <row r="5" spans="2:9" x14ac:dyDescent="0.25">
      <c r="B5" s="182">
        <v>3</v>
      </c>
      <c r="C5" s="183" t="s">
        <v>266</v>
      </c>
      <c r="D5" s="183" t="s">
        <v>356</v>
      </c>
      <c r="E5" s="188">
        <v>43014</v>
      </c>
      <c r="F5" s="189">
        <v>99</v>
      </c>
      <c r="G5" s="184">
        <f t="shared" si="0"/>
        <v>1065.6558</v>
      </c>
      <c r="I5" t="s">
        <v>260</v>
      </c>
    </row>
    <row r="6" spans="2:9" x14ac:dyDescent="0.25">
      <c r="B6" s="182">
        <v>4</v>
      </c>
      <c r="C6" s="183" t="s">
        <v>267</v>
      </c>
      <c r="D6" s="183" t="s">
        <v>356</v>
      </c>
      <c r="E6" s="188">
        <v>43014</v>
      </c>
      <c r="F6" s="189">
        <v>234.5</v>
      </c>
      <c r="G6" s="184">
        <f t="shared" si="0"/>
        <v>2524.2049000000002</v>
      </c>
      <c r="I6" t="s">
        <v>261</v>
      </c>
    </row>
    <row r="7" spans="2:9" x14ac:dyDescent="0.25">
      <c r="B7" s="182">
        <v>5</v>
      </c>
      <c r="C7" s="183" t="s">
        <v>268</v>
      </c>
      <c r="D7" s="183" t="s">
        <v>357</v>
      </c>
      <c r="E7" s="188">
        <v>43014</v>
      </c>
      <c r="F7" s="189">
        <v>408</v>
      </c>
      <c r="G7" s="184">
        <f t="shared" si="0"/>
        <v>4391.7936</v>
      </c>
      <c r="I7" t="s">
        <v>262</v>
      </c>
    </row>
    <row r="8" spans="2:9" x14ac:dyDescent="0.25">
      <c r="B8" s="182">
        <v>6</v>
      </c>
      <c r="C8" s="183" t="s">
        <v>269</v>
      </c>
      <c r="D8" s="183" t="s">
        <v>356</v>
      </c>
      <c r="E8" s="188">
        <v>43014</v>
      </c>
      <c r="F8" s="189">
        <v>336</v>
      </c>
      <c r="G8" s="184">
        <f t="shared" si="0"/>
        <v>3616.7712000000001</v>
      </c>
      <c r="I8" t="s">
        <v>263</v>
      </c>
    </row>
    <row r="9" spans="2:9" x14ac:dyDescent="0.25">
      <c r="B9" s="182">
        <v>7</v>
      </c>
      <c r="C9" s="183" t="s">
        <v>270</v>
      </c>
      <c r="D9" s="183" t="s">
        <v>358</v>
      </c>
      <c r="E9" s="188">
        <v>43014</v>
      </c>
      <c r="F9" s="189">
        <v>7808.4000000000005</v>
      </c>
      <c r="G9" s="184">
        <f t="shared" si="0"/>
        <v>84051.179280000011</v>
      </c>
    </row>
    <row r="10" spans="2:9" ht="18" customHeight="1" x14ac:dyDescent="0.25">
      <c r="B10" s="182">
        <v>8</v>
      </c>
      <c r="C10" s="183" t="s">
        <v>271</v>
      </c>
      <c r="D10" s="183" t="s">
        <v>359</v>
      </c>
      <c r="E10" s="188">
        <v>43014</v>
      </c>
      <c r="F10" s="194" t="s">
        <v>366</v>
      </c>
      <c r="G10" s="195"/>
    </row>
    <row r="11" spans="2:9" x14ac:dyDescent="0.25">
      <c r="B11" s="182">
        <v>9</v>
      </c>
      <c r="C11" s="183" t="s">
        <v>272</v>
      </c>
      <c r="D11" s="183" t="s">
        <v>356</v>
      </c>
      <c r="E11" s="188">
        <v>43014</v>
      </c>
      <c r="F11" s="189">
        <v>786.79639999999995</v>
      </c>
      <c r="G11" s="184">
        <f t="shared" si="0"/>
        <v>8469.2338088800007</v>
      </c>
    </row>
    <row r="12" spans="2:9" x14ac:dyDescent="0.25">
      <c r="B12" s="182">
        <v>10</v>
      </c>
      <c r="C12" s="183" t="s">
        <v>273</v>
      </c>
      <c r="D12" s="183"/>
      <c r="E12" s="188">
        <v>43014</v>
      </c>
      <c r="F12" s="197" t="s">
        <v>368</v>
      </c>
      <c r="G12" s="198"/>
    </row>
    <row r="13" spans="2:9" x14ac:dyDescent="0.25">
      <c r="B13" s="182">
        <v>11</v>
      </c>
      <c r="C13" s="183" t="s">
        <v>274</v>
      </c>
      <c r="D13" s="183"/>
      <c r="E13" s="188">
        <v>43014</v>
      </c>
      <c r="F13" s="189">
        <v>862.95</v>
      </c>
      <c r="G13" s="184">
        <f t="shared" si="0"/>
        <v>9288.9663900000014</v>
      </c>
    </row>
    <row r="14" spans="2:9" x14ac:dyDescent="0.25">
      <c r="B14" s="182">
        <v>12</v>
      </c>
      <c r="C14" s="183" t="s">
        <v>275</v>
      </c>
      <c r="D14" s="183"/>
      <c r="E14" s="188">
        <v>43014</v>
      </c>
      <c r="F14" s="189">
        <v>165.40160000000003</v>
      </c>
      <c r="G14" s="184">
        <f t="shared" si="0"/>
        <v>1780.4159027200005</v>
      </c>
    </row>
    <row r="15" spans="2:9" x14ac:dyDescent="0.25">
      <c r="B15" s="182">
        <v>13</v>
      </c>
      <c r="C15" s="183" t="s">
        <v>276</v>
      </c>
      <c r="D15" s="183"/>
      <c r="E15" s="188">
        <v>43014</v>
      </c>
      <c r="F15" s="189">
        <v>165.40160000000003</v>
      </c>
      <c r="G15" s="184">
        <f t="shared" si="0"/>
        <v>1780.4159027200005</v>
      </c>
    </row>
    <row r="16" spans="2:9" x14ac:dyDescent="0.25">
      <c r="B16" s="182">
        <v>14</v>
      </c>
      <c r="C16" s="183" t="s">
        <v>277</v>
      </c>
      <c r="D16" s="183"/>
      <c r="E16" s="188">
        <v>43014</v>
      </c>
      <c r="F16" s="189">
        <v>701.18830000000003</v>
      </c>
      <c r="G16" s="184">
        <f t="shared" si="0"/>
        <v>7547.7310988600011</v>
      </c>
    </row>
    <row r="17" spans="2:7" x14ac:dyDescent="0.25">
      <c r="B17" s="182">
        <v>15</v>
      </c>
      <c r="C17" s="183" t="s">
        <v>278</v>
      </c>
      <c r="D17" s="183"/>
      <c r="E17" s="188">
        <v>43014</v>
      </c>
      <c r="F17" s="194" t="s">
        <v>366</v>
      </c>
      <c r="G17" s="195"/>
    </row>
    <row r="18" spans="2:7" ht="15" customHeight="1" x14ac:dyDescent="0.25">
      <c r="B18" s="182">
        <v>16</v>
      </c>
      <c r="C18" s="183" t="s">
        <v>279</v>
      </c>
      <c r="D18" s="183"/>
      <c r="E18" s="188">
        <v>43014</v>
      </c>
      <c r="F18" s="197" t="s">
        <v>368</v>
      </c>
      <c r="G18" s="198"/>
    </row>
    <row r="19" spans="2:7" ht="15" customHeight="1" x14ac:dyDescent="0.25">
      <c r="B19" s="182">
        <v>17</v>
      </c>
      <c r="C19" s="183" t="s">
        <v>280</v>
      </c>
      <c r="D19" s="183" t="s">
        <v>356</v>
      </c>
      <c r="E19" s="188">
        <v>43014</v>
      </c>
      <c r="F19" s="189">
        <v>258</v>
      </c>
      <c r="G19" s="184">
        <f t="shared" si="0"/>
        <v>2777.1636000000003</v>
      </c>
    </row>
    <row r="20" spans="2:7" ht="15" customHeight="1" x14ac:dyDescent="0.25">
      <c r="B20" s="182">
        <v>18</v>
      </c>
      <c r="C20" s="183" t="s">
        <v>281</v>
      </c>
      <c r="D20" s="183"/>
      <c r="E20" s="188">
        <v>43014</v>
      </c>
      <c r="F20" s="189">
        <v>2047.5</v>
      </c>
      <c r="G20" s="184">
        <f t="shared" si="0"/>
        <v>22039.699500000002</v>
      </c>
    </row>
    <row r="21" spans="2:7" ht="15" customHeight="1" x14ac:dyDescent="0.25">
      <c r="B21" s="182">
        <v>19</v>
      </c>
      <c r="C21" s="183" t="s">
        <v>282</v>
      </c>
      <c r="D21" s="183" t="s">
        <v>356</v>
      </c>
      <c r="E21" s="188">
        <v>43014</v>
      </c>
      <c r="F21" s="189">
        <v>2377.7075999999997</v>
      </c>
      <c r="G21" s="184">
        <f t="shared" si="0"/>
        <v>25594.120147919999</v>
      </c>
    </row>
    <row r="22" spans="2:7" ht="15" customHeight="1" x14ac:dyDescent="0.25">
      <c r="B22" s="182">
        <v>20</v>
      </c>
      <c r="C22" s="183" t="s">
        <v>283</v>
      </c>
      <c r="D22" s="183"/>
      <c r="E22" s="188">
        <v>43014</v>
      </c>
      <c r="F22" s="189">
        <v>1224</v>
      </c>
      <c r="G22" s="184">
        <f t="shared" si="0"/>
        <v>13175.380800000001</v>
      </c>
    </row>
    <row r="23" spans="2:7" ht="15" customHeight="1" x14ac:dyDescent="0.25">
      <c r="B23" s="182">
        <v>21</v>
      </c>
      <c r="C23" s="183" t="s">
        <v>284</v>
      </c>
      <c r="D23" s="183"/>
      <c r="E23" s="188">
        <v>43014</v>
      </c>
      <c r="F23" s="197" t="s">
        <v>368</v>
      </c>
      <c r="G23" s="198"/>
    </row>
    <row r="24" spans="2:7" ht="15" customHeight="1" x14ac:dyDescent="0.25">
      <c r="B24" s="182">
        <v>22</v>
      </c>
      <c r="C24" s="183" t="s">
        <v>285</v>
      </c>
      <c r="D24" s="183"/>
      <c r="E24" s="188">
        <v>43014</v>
      </c>
      <c r="F24" s="189">
        <v>345.17250000000001</v>
      </c>
      <c r="G24" s="184">
        <f t="shared" si="0"/>
        <v>3715.5058245000005</v>
      </c>
    </row>
    <row r="25" spans="2:7" ht="15" customHeight="1" x14ac:dyDescent="0.25">
      <c r="B25" s="182">
        <v>23</v>
      </c>
      <c r="C25" s="183" t="s">
        <v>286</v>
      </c>
      <c r="D25" s="183"/>
      <c r="E25" s="188">
        <v>43014</v>
      </c>
      <c r="F25" s="189">
        <v>438.54999999999995</v>
      </c>
      <c r="G25" s="184">
        <f t="shared" si="0"/>
        <v>4720.6399099999999</v>
      </c>
    </row>
    <row r="26" spans="2:7" ht="15" customHeight="1" x14ac:dyDescent="0.25">
      <c r="B26" s="182">
        <v>24</v>
      </c>
      <c r="C26" s="183" t="s">
        <v>287</v>
      </c>
      <c r="D26" s="183"/>
      <c r="E26" s="188">
        <v>43014</v>
      </c>
      <c r="F26" s="189">
        <v>277.5</v>
      </c>
      <c r="G26" s="184">
        <f t="shared" si="0"/>
        <v>2987.0655000000002</v>
      </c>
    </row>
    <row r="27" spans="2:7" ht="15" customHeight="1" x14ac:dyDescent="0.25">
      <c r="B27" s="182">
        <v>25</v>
      </c>
      <c r="C27" s="183" t="s">
        <v>288</v>
      </c>
      <c r="D27" s="183"/>
      <c r="E27" s="188">
        <v>43014</v>
      </c>
      <c r="F27" s="189">
        <v>998.25</v>
      </c>
      <c r="G27" s="184">
        <f t="shared" si="0"/>
        <v>10745.362650000001</v>
      </c>
    </row>
    <row r="28" spans="2:7" ht="15" customHeight="1" x14ac:dyDescent="0.25">
      <c r="B28" s="182">
        <v>26</v>
      </c>
      <c r="C28" s="183" t="s">
        <v>289</v>
      </c>
      <c r="D28" s="183"/>
      <c r="E28" s="188">
        <v>43014</v>
      </c>
      <c r="F28" s="189">
        <v>285</v>
      </c>
      <c r="G28" s="184">
        <f t="shared" si="0"/>
        <v>3067.797</v>
      </c>
    </row>
    <row r="29" spans="2:7" ht="15" customHeight="1" x14ac:dyDescent="0.25">
      <c r="B29" s="182">
        <v>27</v>
      </c>
      <c r="C29" s="183" t="s">
        <v>290</v>
      </c>
      <c r="D29" s="183"/>
      <c r="E29" s="188">
        <v>43014</v>
      </c>
      <c r="F29" s="189">
        <v>1371.75</v>
      </c>
      <c r="G29" s="184">
        <f t="shared" si="0"/>
        <v>14765.791350000001</v>
      </c>
    </row>
    <row r="30" spans="2:7" ht="30" customHeight="1" x14ac:dyDescent="0.25">
      <c r="B30" s="182">
        <v>28</v>
      </c>
      <c r="C30" s="183" t="s">
        <v>291</v>
      </c>
      <c r="D30" s="183"/>
      <c r="E30" s="188">
        <v>43014</v>
      </c>
      <c r="F30" s="189">
        <v>331.47749999999996</v>
      </c>
      <c r="G30" s="184">
        <f t="shared" si="0"/>
        <v>3568.0901054999999</v>
      </c>
    </row>
    <row r="31" spans="2:7" ht="15" customHeight="1" x14ac:dyDescent="0.25">
      <c r="B31" s="182">
        <v>29</v>
      </c>
      <c r="C31" s="183" t="s">
        <v>292</v>
      </c>
      <c r="D31" s="183"/>
      <c r="E31" s="188">
        <v>43014</v>
      </c>
      <c r="F31" s="189">
        <v>400</v>
      </c>
      <c r="G31" s="184">
        <f t="shared" si="0"/>
        <v>4305.68</v>
      </c>
    </row>
    <row r="32" spans="2:7" ht="15" customHeight="1" x14ac:dyDescent="0.25">
      <c r="B32" s="182">
        <v>30</v>
      </c>
      <c r="C32" s="183" t="s">
        <v>293</v>
      </c>
      <c r="D32" s="183"/>
      <c r="E32" s="188">
        <v>43014</v>
      </c>
      <c r="F32" s="189">
        <v>354.75</v>
      </c>
      <c r="G32" s="184">
        <f t="shared" si="0"/>
        <v>3818.5999500000003</v>
      </c>
    </row>
    <row r="33" spans="2:7" ht="15" customHeight="1" x14ac:dyDescent="0.25">
      <c r="B33" s="182">
        <v>31</v>
      </c>
      <c r="C33" s="183" t="s">
        <v>294</v>
      </c>
      <c r="D33" s="183"/>
      <c r="E33" s="188">
        <v>43014</v>
      </c>
      <c r="F33" s="189">
        <v>100</v>
      </c>
      <c r="G33" s="184">
        <f t="shared" si="0"/>
        <v>1076.42</v>
      </c>
    </row>
    <row r="34" spans="2:7" ht="15" customHeight="1" x14ac:dyDescent="0.25">
      <c r="B34" s="182">
        <v>32</v>
      </c>
      <c r="C34" s="183" t="s">
        <v>295</v>
      </c>
      <c r="D34" s="183" t="s">
        <v>356</v>
      </c>
      <c r="E34" s="188">
        <v>43014</v>
      </c>
      <c r="F34" s="189">
        <v>476</v>
      </c>
      <c r="G34" s="184">
        <f t="shared" si="0"/>
        <v>5123.7592000000004</v>
      </c>
    </row>
    <row r="35" spans="2:7" ht="15" customHeight="1" x14ac:dyDescent="0.25">
      <c r="B35" s="182">
        <v>33</v>
      </c>
      <c r="C35" s="183" t="s">
        <v>296</v>
      </c>
      <c r="D35" s="183"/>
      <c r="E35" s="188">
        <v>43014</v>
      </c>
      <c r="F35" s="189">
        <v>65.649999999999991</v>
      </c>
      <c r="G35" s="184">
        <f t="shared" si="0"/>
        <v>706.66972999999996</v>
      </c>
    </row>
    <row r="36" spans="2:7" ht="15" customHeight="1" x14ac:dyDescent="0.25">
      <c r="B36" s="182">
        <v>34</v>
      </c>
      <c r="C36" s="183" t="s">
        <v>297</v>
      </c>
      <c r="D36" s="183"/>
      <c r="E36" s="188">
        <v>43014</v>
      </c>
      <c r="F36" s="189">
        <v>65.649999999999991</v>
      </c>
      <c r="G36" s="184">
        <f t="shared" si="0"/>
        <v>706.66972999999996</v>
      </c>
    </row>
    <row r="37" spans="2:7" ht="15" customHeight="1" x14ac:dyDescent="0.25">
      <c r="B37" s="182">
        <v>35</v>
      </c>
      <c r="C37" s="183" t="s">
        <v>298</v>
      </c>
      <c r="D37" s="183"/>
      <c r="E37" s="188">
        <v>43014</v>
      </c>
      <c r="F37" s="189">
        <v>86.699999999999989</v>
      </c>
      <c r="G37" s="184">
        <f t="shared" si="0"/>
        <v>933.25613999999996</v>
      </c>
    </row>
    <row r="38" spans="2:7" ht="15" customHeight="1" x14ac:dyDescent="0.25">
      <c r="B38" s="182">
        <v>36</v>
      </c>
      <c r="C38" s="183" t="s">
        <v>299</v>
      </c>
      <c r="D38" s="183"/>
      <c r="E38" s="188">
        <v>43014</v>
      </c>
      <c r="F38" s="197" t="s">
        <v>368</v>
      </c>
      <c r="G38" s="198"/>
    </row>
    <row r="39" spans="2:7" ht="15" customHeight="1" x14ac:dyDescent="0.25">
      <c r="B39" s="182">
        <v>37</v>
      </c>
      <c r="C39" s="183" t="s">
        <v>300</v>
      </c>
      <c r="D39" s="183"/>
      <c r="E39" s="193">
        <v>43014</v>
      </c>
      <c r="F39" s="189">
        <v>820</v>
      </c>
      <c r="G39" s="184">
        <f t="shared" si="0"/>
        <v>8826.6440000000002</v>
      </c>
    </row>
    <row r="40" spans="2:7" ht="15" customHeight="1" x14ac:dyDescent="0.25">
      <c r="B40" s="182">
        <v>38</v>
      </c>
      <c r="C40" s="183" t="s">
        <v>301</v>
      </c>
      <c r="D40" s="183"/>
      <c r="E40" s="193">
        <v>43014</v>
      </c>
      <c r="F40" s="189">
        <v>666.25</v>
      </c>
      <c r="G40" s="184">
        <f t="shared" si="0"/>
        <v>7171.6482500000002</v>
      </c>
    </row>
    <row r="41" spans="2:7" x14ac:dyDescent="0.25">
      <c r="B41" s="182">
        <v>39</v>
      </c>
      <c r="C41" s="183" t="s">
        <v>302</v>
      </c>
      <c r="D41" s="183" t="s">
        <v>360</v>
      </c>
      <c r="E41" s="193">
        <v>43014</v>
      </c>
      <c r="F41" s="194" t="s">
        <v>367</v>
      </c>
      <c r="G41" s="195"/>
    </row>
    <row r="42" spans="2:7" x14ac:dyDescent="0.25">
      <c r="B42" s="182">
        <v>40</v>
      </c>
      <c r="C42" s="183" t="s">
        <v>303</v>
      </c>
      <c r="D42" s="183">
        <v>10.5</v>
      </c>
      <c r="E42" s="193">
        <v>43014</v>
      </c>
      <c r="F42" s="194" t="s">
        <v>366</v>
      </c>
      <c r="G42" s="195"/>
    </row>
    <row r="43" spans="2:7" ht="15" customHeight="1" x14ac:dyDescent="0.25">
      <c r="B43" s="182">
        <v>41</v>
      </c>
      <c r="C43" s="183" t="s">
        <v>304</v>
      </c>
      <c r="D43" s="183"/>
      <c r="E43" s="193">
        <v>43014</v>
      </c>
      <c r="F43" s="189">
        <v>61.75</v>
      </c>
      <c r="G43" s="184">
        <f t="shared" si="0"/>
        <v>664.68934999999999</v>
      </c>
    </row>
    <row r="44" spans="2:7" ht="15" customHeight="1" x14ac:dyDescent="0.25">
      <c r="B44" s="182">
        <v>42</v>
      </c>
      <c r="C44" s="183" t="s">
        <v>305</v>
      </c>
      <c r="D44" s="183"/>
      <c r="E44" s="193">
        <v>43014</v>
      </c>
      <c r="F44" s="197" t="s">
        <v>368</v>
      </c>
      <c r="G44" s="198"/>
    </row>
    <row r="45" spans="2:7" ht="15" customHeight="1" x14ac:dyDescent="0.25">
      <c r="B45" s="182">
        <v>43</v>
      </c>
      <c r="C45" s="183" t="s">
        <v>306</v>
      </c>
      <c r="D45" s="183"/>
      <c r="E45" s="193">
        <v>43014</v>
      </c>
      <c r="F45" s="189">
        <v>420</v>
      </c>
      <c r="G45" s="184">
        <f t="shared" si="0"/>
        <v>4520.9639999999999</v>
      </c>
    </row>
    <row r="46" spans="2:7" ht="15" customHeight="1" x14ac:dyDescent="0.25">
      <c r="B46" s="182">
        <v>44</v>
      </c>
      <c r="C46" s="183" t="s">
        <v>307</v>
      </c>
      <c r="D46" s="183"/>
      <c r="E46" s="193">
        <v>43014</v>
      </c>
      <c r="F46" s="189">
        <v>140</v>
      </c>
      <c r="G46" s="184">
        <f t="shared" si="0"/>
        <v>1506.9880000000001</v>
      </c>
    </row>
    <row r="47" spans="2:7" ht="15" customHeight="1" x14ac:dyDescent="0.25">
      <c r="B47" s="182">
        <v>45</v>
      </c>
      <c r="C47" s="183" t="s">
        <v>308</v>
      </c>
      <c r="D47" s="183"/>
      <c r="E47" s="193">
        <v>43014</v>
      </c>
      <c r="F47" s="197" t="s">
        <v>368</v>
      </c>
      <c r="G47" s="198"/>
    </row>
    <row r="48" spans="2:7" ht="15" customHeight="1" x14ac:dyDescent="0.25">
      <c r="B48" s="182">
        <v>46</v>
      </c>
      <c r="C48" s="183" t="s">
        <v>309</v>
      </c>
      <c r="D48" s="183"/>
      <c r="E48" s="193">
        <v>43014</v>
      </c>
      <c r="F48" s="189">
        <v>747.71999999999991</v>
      </c>
      <c r="G48" s="184">
        <f t="shared" si="0"/>
        <v>8048.6076239999993</v>
      </c>
    </row>
    <row r="49" spans="2:7" ht="15" customHeight="1" x14ac:dyDescent="0.25">
      <c r="B49" s="182">
        <v>47</v>
      </c>
      <c r="C49" s="183" t="s">
        <v>310</v>
      </c>
      <c r="D49" s="183" t="s">
        <v>356</v>
      </c>
      <c r="E49" s="193">
        <v>43014</v>
      </c>
      <c r="F49" s="189">
        <v>228</v>
      </c>
      <c r="G49" s="184">
        <f t="shared" si="0"/>
        <v>2454.2375999999999</v>
      </c>
    </row>
    <row r="50" spans="2:7" ht="15" customHeight="1" x14ac:dyDescent="0.25">
      <c r="B50" s="182">
        <v>48</v>
      </c>
      <c r="C50" s="183" t="s">
        <v>311</v>
      </c>
      <c r="D50" s="183"/>
      <c r="E50" s="193">
        <v>43014</v>
      </c>
      <c r="F50" s="189">
        <v>165</v>
      </c>
      <c r="G50" s="184">
        <f t="shared" si="0"/>
        <v>1776.0930000000001</v>
      </c>
    </row>
    <row r="51" spans="2:7" ht="15" customHeight="1" x14ac:dyDescent="0.25">
      <c r="B51" s="182">
        <v>49</v>
      </c>
      <c r="C51" s="183" t="s">
        <v>312</v>
      </c>
      <c r="D51" s="183"/>
      <c r="E51" s="193">
        <v>43014</v>
      </c>
      <c r="F51" s="197" t="s">
        <v>368</v>
      </c>
      <c r="G51" s="198"/>
    </row>
    <row r="52" spans="2:7" ht="15" customHeight="1" x14ac:dyDescent="0.25">
      <c r="B52" s="182">
        <v>50</v>
      </c>
      <c r="C52" s="183" t="s">
        <v>313</v>
      </c>
      <c r="D52" s="183" t="s">
        <v>357</v>
      </c>
      <c r="E52" s="193">
        <v>43014</v>
      </c>
      <c r="F52" s="189">
        <v>165</v>
      </c>
      <c r="G52" s="184">
        <f t="shared" si="0"/>
        <v>1776.0930000000001</v>
      </c>
    </row>
    <row r="53" spans="2:7" ht="15" customHeight="1" x14ac:dyDescent="0.25">
      <c r="B53" s="182">
        <v>51</v>
      </c>
      <c r="C53" s="183" t="s">
        <v>314</v>
      </c>
      <c r="D53" s="183"/>
      <c r="E53" s="193">
        <v>43014</v>
      </c>
      <c r="F53" s="189">
        <v>496</v>
      </c>
      <c r="G53" s="184">
        <f t="shared" si="0"/>
        <v>5339.0432000000001</v>
      </c>
    </row>
    <row r="54" spans="2:7" ht="15" customHeight="1" x14ac:dyDescent="0.25">
      <c r="B54" s="182">
        <v>52</v>
      </c>
      <c r="C54" s="183" t="s">
        <v>315</v>
      </c>
      <c r="D54" s="183"/>
      <c r="E54" s="193">
        <v>43014</v>
      </c>
      <c r="F54" s="189">
        <v>188.59625</v>
      </c>
      <c r="G54" s="184">
        <f t="shared" si="0"/>
        <v>2030.08775425</v>
      </c>
    </row>
    <row r="55" spans="2:7" ht="15" customHeight="1" x14ac:dyDescent="0.25">
      <c r="B55" s="182">
        <v>53</v>
      </c>
      <c r="C55" s="183" t="s">
        <v>316</v>
      </c>
      <c r="D55" s="183"/>
      <c r="E55" s="193">
        <v>43014</v>
      </c>
      <c r="F55" s="197" t="s">
        <v>368</v>
      </c>
      <c r="G55" s="198"/>
    </row>
    <row r="56" spans="2:7" ht="15" customHeight="1" x14ac:dyDescent="0.25">
      <c r="B56" s="182">
        <v>54</v>
      </c>
      <c r="C56" s="183" t="s">
        <v>317</v>
      </c>
      <c r="D56" s="183"/>
      <c r="E56" s="193">
        <v>43014</v>
      </c>
      <c r="F56" s="189">
        <v>3652.1600000000003</v>
      </c>
      <c r="G56" s="184">
        <f t="shared" si="0"/>
        <v>39312.580672000004</v>
      </c>
    </row>
    <row r="57" spans="2:7" ht="15" customHeight="1" x14ac:dyDescent="0.25">
      <c r="B57" s="182">
        <v>55</v>
      </c>
      <c r="C57" s="183" t="s">
        <v>318</v>
      </c>
      <c r="D57" s="183"/>
      <c r="E57" s="193">
        <v>43014</v>
      </c>
      <c r="F57" s="189">
        <v>5000</v>
      </c>
      <c r="G57" s="184">
        <f t="shared" si="0"/>
        <v>53821</v>
      </c>
    </row>
    <row r="58" spans="2:7" ht="15" customHeight="1" x14ac:dyDescent="0.25">
      <c r="B58" s="182">
        <v>56</v>
      </c>
      <c r="C58" s="183" t="s">
        <v>319</v>
      </c>
      <c r="D58" s="183"/>
      <c r="E58" s="193">
        <v>43014</v>
      </c>
      <c r="F58" s="189">
        <v>49</v>
      </c>
      <c r="G58" s="184">
        <f t="shared" si="0"/>
        <v>527.44580000000008</v>
      </c>
    </row>
    <row r="59" spans="2:7" ht="15" customHeight="1" x14ac:dyDescent="0.25">
      <c r="B59" s="182">
        <v>57</v>
      </c>
      <c r="C59" s="183" t="s">
        <v>320</v>
      </c>
      <c r="D59" s="183"/>
      <c r="E59" s="193">
        <v>43014</v>
      </c>
      <c r="F59" s="189">
        <v>24.96</v>
      </c>
      <c r="G59" s="184">
        <f t="shared" si="0"/>
        <v>268.67443200000002</v>
      </c>
    </row>
    <row r="60" spans="2:7" ht="15" customHeight="1" x14ac:dyDescent="0.25">
      <c r="B60" s="182">
        <v>58</v>
      </c>
      <c r="C60" s="183" t="s">
        <v>321</v>
      </c>
      <c r="D60" s="183"/>
      <c r="E60" s="193">
        <v>43014</v>
      </c>
      <c r="F60" s="189">
        <v>27.55125</v>
      </c>
      <c r="G60" s="184">
        <f t="shared" si="0"/>
        <v>296.56716525000002</v>
      </c>
    </row>
    <row r="61" spans="2:7" ht="15" customHeight="1" x14ac:dyDescent="0.25">
      <c r="B61" s="182">
        <v>59</v>
      </c>
      <c r="C61" s="183" t="s">
        <v>79</v>
      </c>
      <c r="D61" s="183"/>
      <c r="E61" s="193">
        <v>43014</v>
      </c>
      <c r="F61" s="189">
        <v>7.8</v>
      </c>
      <c r="G61" s="184">
        <f t="shared" si="0"/>
        <v>83.960760000000008</v>
      </c>
    </row>
    <row r="62" spans="2:7" ht="15" customHeight="1" x14ac:dyDescent="0.25">
      <c r="B62" s="182">
        <v>60</v>
      </c>
      <c r="C62" s="183" t="s">
        <v>322</v>
      </c>
      <c r="D62" s="183"/>
      <c r="E62" s="193">
        <v>43014</v>
      </c>
      <c r="F62" s="189">
        <v>64</v>
      </c>
      <c r="G62" s="184">
        <f t="shared" si="0"/>
        <v>688.90880000000004</v>
      </c>
    </row>
    <row r="63" spans="2:7" ht="30" customHeight="1" x14ac:dyDescent="0.25">
      <c r="B63" s="182">
        <v>61</v>
      </c>
      <c r="C63" s="183" t="s">
        <v>323</v>
      </c>
      <c r="D63" s="183" t="s">
        <v>361</v>
      </c>
      <c r="E63" s="193">
        <v>43014</v>
      </c>
      <c r="F63" s="189">
        <v>49</v>
      </c>
      <c r="G63" s="184">
        <f t="shared" si="0"/>
        <v>527.44580000000008</v>
      </c>
    </row>
    <row r="64" spans="2:7" ht="15" customHeight="1" x14ac:dyDescent="0.25">
      <c r="B64" s="182">
        <v>62</v>
      </c>
      <c r="C64" s="183" t="s">
        <v>324</v>
      </c>
      <c r="D64" s="183"/>
      <c r="E64" s="193">
        <v>43014</v>
      </c>
      <c r="F64" s="189">
        <v>25</v>
      </c>
      <c r="G64" s="184">
        <f t="shared" si="0"/>
        <v>269.10500000000002</v>
      </c>
    </row>
    <row r="65" spans="2:7" ht="15" customHeight="1" x14ac:dyDescent="0.25">
      <c r="B65" s="182">
        <v>63</v>
      </c>
      <c r="C65" s="183" t="s">
        <v>325</v>
      </c>
      <c r="D65" s="183"/>
      <c r="E65" s="193">
        <v>43014</v>
      </c>
      <c r="F65" s="189">
        <v>194.4</v>
      </c>
      <c r="G65" s="184">
        <f t="shared" si="0"/>
        <v>2092.5604800000001</v>
      </c>
    </row>
    <row r="66" spans="2:7" ht="15" customHeight="1" x14ac:dyDescent="0.25">
      <c r="B66" s="182">
        <v>64</v>
      </c>
      <c r="C66" s="183" t="s">
        <v>326</v>
      </c>
      <c r="D66" s="183"/>
      <c r="E66" s="193">
        <v>43014</v>
      </c>
      <c r="F66" s="189">
        <v>750</v>
      </c>
      <c r="G66" s="184">
        <f t="shared" si="0"/>
        <v>8073.1500000000005</v>
      </c>
    </row>
    <row r="67" spans="2:7" ht="15" customHeight="1" x14ac:dyDescent="0.25">
      <c r="B67" s="182">
        <v>65</v>
      </c>
      <c r="C67" s="183" t="s">
        <v>326</v>
      </c>
      <c r="D67" s="183"/>
      <c r="E67" s="193">
        <v>43014</v>
      </c>
      <c r="F67" s="189">
        <v>990</v>
      </c>
      <c r="G67" s="184">
        <f t="shared" si="0"/>
        <v>10656.558000000001</v>
      </c>
    </row>
    <row r="68" spans="2:7" ht="15" customHeight="1" x14ac:dyDescent="0.25">
      <c r="B68" s="182">
        <v>66</v>
      </c>
      <c r="C68" s="183" t="s">
        <v>327</v>
      </c>
      <c r="D68" s="183" t="s">
        <v>362</v>
      </c>
      <c r="E68" s="193">
        <v>43014</v>
      </c>
      <c r="F68" s="189">
        <v>96</v>
      </c>
      <c r="G68" s="184">
        <f t="shared" ref="G68:G99" si="1">10.7642*F68</f>
        <v>1033.3632</v>
      </c>
    </row>
    <row r="69" spans="2:7" x14ac:dyDescent="0.25">
      <c r="B69" s="182">
        <v>67</v>
      </c>
      <c r="C69" s="183" t="s">
        <v>328</v>
      </c>
      <c r="D69" s="183"/>
      <c r="E69" s="193">
        <v>43014</v>
      </c>
      <c r="F69" s="194" t="s">
        <v>366</v>
      </c>
      <c r="G69" s="195"/>
    </row>
    <row r="70" spans="2:7" ht="15" customHeight="1" x14ac:dyDescent="0.25">
      <c r="B70" s="182">
        <v>68</v>
      </c>
      <c r="C70" s="183" t="s">
        <v>329</v>
      </c>
      <c r="D70" s="183"/>
      <c r="E70" s="193">
        <v>43014</v>
      </c>
      <c r="F70" s="189">
        <v>18</v>
      </c>
      <c r="G70" s="184">
        <f t="shared" si="1"/>
        <v>193.75560000000002</v>
      </c>
    </row>
    <row r="71" spans="2:7" x14ac:dyDescent="0.25">
      <c r="B71" s="182">
        <v>69</v>
      </c>
      <c r="C71" s="183" t="s">
        <v>330</v>
      </c>
      <c r="D71" s="183"/>
      <c r="E71" s="193">
        <v>43014</v>
      </c>
      <c r="F71" s="194" t="s">
        <v>366</v>
      </c>
      <c r="G71" s="195"/>
    </row>
    <row r="72" spans="2:7" x14ac:dyDescent="0.25">
      <c r="B72" s="182">
        <v>70</v>
      </c>
      <c r="C72" s="183" t="s">
        <v>331</v>
      </c>
      <c r="D72" s="183"/>
      <c r="E72" s="193">
        <v>43014</v>
      </c>
      <c r="F72" s="194" t="s">
        <v>366</v>
      </c>
      <c r="G72" s="195"/>
    </row>
    <row r="73" spans="2:7" x14ac:dyDescent="0.25">
      <c r="B73" s="182">
        <v>71</v>
      </c>
      <c r="C73" s="183" t="s">
        <v>332</v>
      </c>
      <c r="D73" s="183"/>
      <c r="E73" s="193">
        <v>43014</v>
      </c>
      <c r="F73" s="194" t="s">
        <v>366</v>
      </c>
      <c r="G73" s="195"/>
    </row>
    <row r="74" spans="2:7" x14ac:dyDescent="0.25">
      <c r="B74" s="182">
        <v>72</v>
      </c>
      <c r="C74" s="183" t="s">
        <v>333</v>
      </c>
      <c r="D74" s="183"/>
      <c r="E74" s="193">
        <v>43014</v>
      </c>
      <c r="F74" s="194" t="s">
        <v>366</v>
      </c>
      <c r="G74" s="195"/>
    </row>
    <row r="75" spans="2:7" ht="15" customHeight="1" x14ac:dyDescent="0.25">
      <c r="B75" s="182">
        <v>73</v>
      </c>
      <c r="C75" s="183" t="s">
        <v>334</v>
      </c>
      <c r="D75" s="183"/>
      <c r="E75" s="193">
        <v>43014</v>
      </c>
      <c r="F75" s="189">
        <v>2015</v>
      </c>
      <c r="G75" s="184">
        <f t="shared" si="1"/>
        <v>21689.863000000001</v>
      </c>
    </row>
    <row r="76" spans="2:7" x14ac:dyDescent="0.25">
      <c r="B76" s="182">
        <v>74</v>
      </c>
      <c r="C76" s="183" t="s">
        <v>335</v>
      </c>
      <c r="D76" s="183"/>
      <c r="E76" s="193">
        <v>43014</v>
      </c>
      <c r="F76" s="194" t="s">
        <v>366</v>
      </c>
      <c r="G76" s="195"/>
    </row>
    <row r="77" spans="2:7" x14ac:dyDescent="0.25">
      <c r="B77" s="182">
        <v>75</v>
      </c>
      <c r="C77" s="183" t="s">
        <v>336</v>
      </c>
      <c r="D77" s="183"/>
      <c r="E77" s="193">
        <v>43014</v>
      </c>
      <c r="F77" s="194" t="s">
        <v>366</v>
      </c>
      <c r="G77" s="195"/>
    </row>
    <row r="78" spans="2:7" x14ac:dyDescent="0.25">
      <c r="B78" s="182">
        <v>76</v>
      </c>
      <c r="C78" s="183" t="s">
        <v>337</v>
      </c>
      <c r="D78" s="183"/>
      <c r="E78" s="193">
        <v>43014</v>
      </c>
      <c r="F78" s="194" t="s">
        <v>366</v>
      </c>
      <c r="G78" s="195"/>
    </row>
    <row r="79" spans="2:7" x14ac:dyDescent="0.25">
      <c r="B79" s="182">
        <v>77</v>
      </c>
      <c r="C79" s="183" t="s">
        <v>338</v>
      </c>
      <c r="D79" s="183"/>
      <c r="E79" s="193">
        <v>43014</v>
      </c>
      <c r="F79" s="194" t="s">
        <v>366</v>
      </c>
      <c r="G79" s="195"/>
    </row>
    <row r="80" spans="2:7" x14ac:dyDescent="0.25">
      <c r="B80" s="182">
        <v>78</v>
      </c>
      <c r="C80" s="183" t="s">
        <v>339</v>
      </c>
      <c r="D80" s="183"/>
      <c r="E80" s="193">
        <v>43014</v>
      </c>
      <c r="F80" s="194" t="s">
        <v>366</v>
      </c>
      <c r="G80" s="195"/>
    </row>
    <row r="81" spans="2:7" ht="15" customHeight="1" x14ac:dyDescent="0.25">
      <c r="B81" s="182">
        <v>79</v>
      </c>
      <c r="C81" s="183" t="s">
        <v>340</v>
      </c>
      <c r="D81" s="183"/>
      <c r="E81" s="193">
        <v>43014</v>
      </c>
      <c r="F81" s="197" t="s">
        <v>368</v>
      </c>
      <c r="G81" s="198"/>
    </row>
    <row r="82" spans="2:7" ht="15" customHeight="1" x14ac:dyDescent="0.25">
      <c r="B82" s="182">
        <v>80</v>
      </c>
      <c r="C82" s="183" t="s">
        <v>341</v>
      </c>
      <c r="D82" s="183"/>
      <c r="E82" s="193">
        <v>43014</v>
      </c>
      <c r="F82" s="189">
        <v>431.2</v>
      </c>
      <c r="G82" s="184">
        <f t="shared" si="1"/>
        <v>4641.52304</v>
      </c>
    </row>
    <row r="83" spans="2:7" ht="15" customHeight="1" x14ac:dyDescent="0.25">
      <c r="B83" s="182">
        <v>81</v>
      </c>
      <c r="C83" s="183" t="s">
        <v>309</v>
      </c>
      <c r="D83" s="183"/>
      <c r="E83" s="193">
        <v>43014</v>
      </c>
      <c r="F83" s="189">
        <v>338.55999999999995</v>
      </c>
      <c r="G83" s="184">
        <f t="shared" si="1"/>
        <v>3644.3275519999997</v>
      </c>
    </row>
    <row r="84" spans="2:7" ht="15" customHeight="1" x14ac:dyDescent="0.25">
      <c r="B84" s="182">
        <v>82</v>
      </c>
      <c r="C84" s="183" t="s">
        <v>342</v>
      </c>
      <c r="D84" s="183"/>
      <c r="E84" s="193">
        <v>43014</v>
      </c>
      <c r="F84" s="189">
        <v>207</v>
      </c>
      <c r="G84" s="184">
        <f t="shared" si="1"/>
        <v>2228.1894000000002</v>
      </c>
    </row>
    <row r="85" spans="2:7" ht="15" customHeight="1" x14ac:dyDescent="0.25">
      <c r="B85" s="182">
        <v>83</v>
      </c>
      <c r="C85" s="183" t="s">
        <v>343</v>
      </c>
      <c r="D85" s="183"/>
      <c r="E85" s="193">
        <v>43014</v>
      </c>
      <c r="F85" s="189">
        <v>207</v>
      </c>
      <c r="G85" s="184">
        <f t="shared" si="1"/>
        <v>2228.1894000000002</v>
      </c>
    </row>
    <row r="86" spans="2:7" ht="15" customHeight="1" x14ac:dyDescent="0.25">
      <c r="B86" s="182">
        <v>84</v>
      </c>
      <c r="C86" s="183" t="s">
        <v>344</v>
      </c>
      <c r="D86" s="183" t="s">
        <v>363</v>
      </c>
      <c r="E86" s="193">
        <v>43014</v>
      </c>
      <c r="F86" s="189">
        <v>532.125</v>
      </c>
      <c r="G86" s="184">
        <f t="shared" si="1"/>
        <v>5727.8999250000006</v>
      </c>
    </row>
    <row r="87" spans="2:7" x14ac:dyDescent="0.25">
      <c r="B87" s="182">
        <v>85</v>
      </c>
      <c r="C87" s="183" t="s">
        <v>345</v>
      </c>
      <c r="D87" s="183"/>
      <c r="E87" s="193">
        <v>43014</v>
      </c>
      <c r="F87" s="194" t="s">
        <v>366</v>
      </c>
      <c r="G87" s="195"/>
    </row>
    <row r="88" spans="2:7" x14ac:dyDescent="0.25">
      <c r="B88" s="182">
        <v>86</v>
      </c>
      <c r="C88" s="183" t="s">
        <v>346</v>
      </c>
      <c r="D88" s="183"/>
      <c r="E88" s="193">
        <v>43014</v>
      </c>
      <c r="F88" s="194" t="s">
        <v>366</v>
      </c>
      <c r="G88" s="195"/>
    </row>
    <row r="89" spans="2:7" ht="15" customHeight="1" x14ac:dyDescent="0.25">
      <c r="B89" s="182">
        <v>87</v>
      </c>
      <c r="C89" s="183" t="s">
        <v>347</v>
      </c>
      <c r="D89" s="183"/>
      <c r="E89" s="193">
        <v>43014</v>
      </c>
      <c r="F89" s="189">
        <v>361.28399999999999</v>
      </c>
      <c r="G89" s="184">
        <f t="shared" si="1"/>
        <v>3888.9332328</v>
      </c>
    </row>
    <row r="90" spans="2:7" ht="15" customHeight="1" x14ac:dyDescent="0.25">
      <c r="B90" s="182">
        <v>88</v>
      </c>
      <c r="C90" s="183" t="s">
        <v>348</v>
      </c>
      <c r="D90" s="183"/>
      <c r="E90" s="193">
        <v>43191</v>
      </c>
      <c r="F90" s="197" t="s">
        <v>368</v>
      </c>
      <c r="G90" s="198"/>
    </row>
    <row r="91" spans="2:7" ht="15" customHeight="1" x14ac:dyDescent="0.25">
      <c r="B91" s="182">
        <v>89</v>
      </c>
      <c r="C91" s="183" t="s">
        <v>349</v>
      </c>
      <c r="D91" s="183"/>
      <c r="E91" s="193">
        <v>43191</v>
      </c>
      <c r="F91" s="197" t="s">
        <v>368</v>
      </c>
      <c r="G91" s="198"/>
    </row>
    <row r="92" spans="2:7" ht="15" customHeight="1" x14ac:dyDescent="0.25">
      <c r="B92" s="182">
        <v>90</v>
      </c>
      <c r="C92" s="183" t="s">
        <v>279</v>
      </c>
      <c r="D92" s="183"/>
      <c r="E92" s="193">
        <v>43191</v>
      </c>
      <c r="F92" s="197" t="s">
        <v>368</v>
      </c>
      <c r="G92" s="198"/>
    </row>
    <row r="93" spans="2:7" ht="15" customHeight="1" x14ac:dyDescent="0.25">
      <c r="B93" s="182">
        <v>91</v>
      </c>
      <c r="C93" s="183" t="s">
        <v>350</v>
      </c>
      <c r="D93" s="183"/>
      <c r="E93" s="193">
        <v>43215</v>
      </c>
      <c r="F93" s="189">
        <v>418.4</v>
      </c>
      <c r="G93" s="184">
        <f t="shared" si="1"/>
        <v>4503.7412800000002</v>
      </c>
    </row>
    <row r="94" spans="2:7" ht="15" customHeight="1" x14ac:dyDescent="0.25">
      <c r="B94" s="182">
        <v>92</v>
      </c>
      <c r="C94" s="183" t="s">
        <v>284</v>
      </c>
      <c r="D94" s="183"/>
      <c r="E94" s="193">
        <v>43191</v>
      </c>
      <c r="F94" s="197" t="s">
        <v>368</v>
      </c>
      <c r="G94" s="198"/>
    </row>
    <row r="95" spans="2:7" ht="15" customHeight="1" x14ac:dyDescent="0.25">
      <c r="B95" s="182">
        <v>93</v>
      </c>
      <c r="C95" s="183" t="s">
        <v>351</v>
      </c>
      <c r="D95" s="183"/>
      <c r="E95" s="193">
        <v>43235</v>
      </c>
      <c r="F95" s="189">
        <v>346.5</v>
      </c>
      <c r="G95" s="184">
        <f t="shared" si="1"/>
        <v>3729.7953000000002</v>
      </c>
    </row>
    <row r="96" spans="2:7" ht="15" customHeight="1" x14ac:dyDescent="0.25">
      <c r="B96" s="182">
        <v>94</v>
      </c>
      <c r="C96" s="183" t="s">
        <v>352</v>
      </c>
      <c r="D96" s="183"/>
      <c r="E96" s="193">
        <v>43230</v>
      </c>
      <c r="F96" s="189">
        <v>68.625600000000006</v>
      </c>
      <c r="G96" s="184">
        <f t="shared" si="1"/>
        <v>738.69968352000012</v>
      </c>
    </row>
    <row r="97" spans="2:7" ht="15" customHeight="1" x14ac:dyDescent="0.25">
      <c r="B97" s="182">
        <v>95</v>
      </c>
      <c r="C97" s="183" t="s">
        <v>353</v>
      </c>
      <c r="D97" s="183"/>
      <c r="E97" s="193">
        <v>43191</v>
      </c>
      <c r="F97" s="197" t="s">
        <v>368</v>
      </c>
      <c r="G97" s="198"/>
    </row>
    <row r="98" spans="2:7" ht="15" customHeight="1" x14ac:dyDescent="0.25">
      <c r="B98" s="182">
        <v>96</v>
      </c>
      <c r="C98" s="183" t="s">
        <v>354</v>
      </c>
      <c r="D98" s="183" t="s">
        <v>356</v>
      </c>
      <c r="E98" s="193">
        <v>43210</v>
      </c>
      <c r="F98" s="189">
        <v>643.67999999999995</v>
      </c>
      <c r="G98" s="184">
        <f t="shared" si="1"/>
        <v>6928.7002560000001</v>
      </c>
    </row>
    <row r="99" spans="2:7" ht="15" customHeight="1" x14ac:dyDescent="0.25">
      <c r="B99" s="182">
        <v>97</v>
      </c>
      <c r="C99" s="183" t="s">
        <v>355</v>
      </c>
      <c r="D99" s="183"/>
      <c r="E99" s="193">
        <v>43205</v>
      </c>
      <c r="F99" s="189">
        <v>342.5</v>
      </c>
      <c r="G99" s="184">
        <f t="shared" si="1"/>
        <v>3686.7385000000004</v>
      </c>
    </row>
    <row r="100" spans="2:7" ht="15" customHeight="1" x14ac:dyDescent="0.25">
      <c r="B100" s="182">
        <v>98</v>
      </c>
      <c r="C100" s="183" t="s">
        <v>316</v>
      </c>
      <c r="D100" s="183"/>
      <c r="E100" s="193">
        <v>43191</v>
      </c>
      <c r="F100" s="197" t="s">
        <v>368</v>
      </c>
      <c r="G100" s="198"/>
    </row>
    <row r="101" spans="2:7" x14ac:dyDescent="0.25">
      <c r="B101" s="182">
        <v>99</v>
      </c>
      <c r="C101" s="183" t="s">
        <v>328</v>
      </c>
      <c r="D101" s="183"/>
      <c r="E101" s="193">
        <v>43225</v>
      </c>
      <c r="F101" s="194" t="s">
        <v>366</v>
      </c>
      <c r="G101" s="195"/>
    </row>
    <row r="102" spans="2:7" x14ac:dyDescent="0.25">
      <c r="B102" s="182">
        <v>100</v>
      </c>
      <c r="C102" s="183" t="s">
        <v>128</v>
      </c>
      <c r="D102" s="183"/>
      <c r="E102" s="193">
        <v>43831</v>
      </c>
      <c r="F102" s="194" t="s">
        <v>366</v>
      </c>
      <c r="G102" s="195"/>
    </row>
    <row r="103" spans="2:7" x14ac:dyDescent="0.25">
      <c r="B103" s="182">
        <v>101</v>
      </c>
      <c r="C103" s="183" t="s">
        <v>130</v>
      </c>
      <c r="D103" s="183"/>
      <c r="E103" s="193">
        <v>43831</v>
      </c>
      <c r="F103" s="194" t="s">
        <v>366</v>
      </c>
      <c r="G103" s="195"/>
    </row>
    <row r="104" spans="2:7" x14ac:dyDescent="0.25">
      <c r="B104" s="182">
        <v>102</v>
      </c>
      <c r="C104" s="183" t="s">
        <v>131</v>
      </c>
      <c r="D104" s="183"/>
      <c r="E104" s="193">
        <v>43831</v>
      </c>
      <c r="F104" s="194" t="s">
        <v>366</v>
      </c>
      <c r="G104" s="195"/>
    </row>
    <row r="105" spans="2:7" ht="30" x14ac:dyDescent="0.25">
      <c r="B105" s="182">
        <v>103</v>
      </c>
      <c r="C105" s="183" t="s">
        <v>132</v>
      </c>
      <c r="D105" s="183"/>
      <c r="E105" s="193">
        <v>43831</v>
      </c>
      <c r="F105" s="194" t="s">
        <v>366</v>
      </c>
      <c r="G105" s="195"/>
    </row>
    <row r="106" spans="2:7" x14ac:dyDescent="0.25">
      <c r="B106" s="182">
        <v>104</v>
      </c>
      <c r="C106" s="183" t="s">
        <v>133</v>
      </c>
      <c r="D106" s="183"/>
      <c r="E106" s="193">
        <v>43831</v>
      </c>
      <c r="F106" s="194" t="s">
        <v>366</v>
      </c>
      <c r="G106" s="195"/>
    </row>
    <row r="107" spans="2:7" x14ac:dyDescent="0.25">
      <c r="B107" s="182">
        <v>105</v>
      </c>
      <c r="C107" s="183" t="s">
        <v>134</v>
      </c>
      <c r="D107" s="183"/>
      <c r="E107" s="193">
        <v>43831</v>
      </c>
      <c r="F107" s="194" t="s">
        <v>366</v>
      </c>
      <c r="G107" s="195"/>
    </row>
    <row r="108" spans="2:7" ht="15" customHeight="1" x14ac:dyDescent="0.25">
      <c r="B108" s="182">
        <v>106</v>
      </c>
      <c r="C108" s="183" t="s">
        <v>135</v>
      </c>
      <c r="D108" s="183"/>
      <c r="E108" s="193">
        <v>43831</v>
      </c>
      <c r="F108" s="190">
        <v>264</v>
      </c>
      <c r="G108" s="184">
        <f t="shared" ref="G108" si="2">10.7642*F108</f>
        <v>2841.7488000000003</v>
      </c>
    </row>
    <row r="109" spans="2:7" ht="30" customHeight="1" x14ac:dyDescent="0.25">
      <c r="B109" s="182">
        <v>107</v>
      </c>
      <c r="C109" s="183" t="s">
        <v>136</v>
      </c>
      <c r="D109" s="183"/>
      <c r="E109" s="193">
        <v>44227</v>
      </c>
      <c r="F109" s="199" t="s">
        <v>368</v>
      </c>
      <c r="G109" s="200"/>
    </row>
    <row r="110" spans="2:7" ht="30" x14ac:dyDescent="0.25">
      <c r="B110" s="182">
        <v>108</v>
      </c>
      <c r="C110" s="183" t="s">
        <v>138</v>
      </c>
      <c r="D110" s="183"/>
      <c r="E110" s="193">
        <v>43831</v>
      </c>
      <c r="F110" s="194" t="s">
        <v>366</v>
      </c>
      <c r="G110" s="195"/>
    </row>
    <row r="111" spans="2:7" ht="45" x14ac:dyDescent="0.25">
      <c r="B111" s="182">
        <v>109</v>
      </c>
      <c r="C111" s="183" t="s">
        <v>140</v>
      </c>
      <c r="D111" s="183"/>
      <c r="E111" s="193">
        <v>43831</v>
      </c>
      <c r="F111" s="194" t="s">
        <v>366</v>
      </c>
      <c r="G111" s="195"/>
    </row>
    <row r="112" spans="2:7" x14ac:dyDescent="0.25">
      <c r="B112" s="182">
        <v>110</v>
      </c>
      <c r="C112" s="183" t="s">
        <v>142</v>
      </c>
      <c r="D112" s="183"/>
      <c r="E112" s="193">
        <v>43831</v>
      </c>
      <c r="F112" s="194" t="s">
        <v>366</v>
      </c>
      <c r="G112" s="195"/>
    </row>
    <row r="113" spans="2:7" x14ac:dyDescent="0.25">
      <c r="B113" s="182">
        <v>111</v>
      </c>
      <c r="C113" s="183" t="s">
        <v>144</v>
      </c>
      <c r="D113" s="183"/>
      <c r="E113" s="193">
        <v>43831</v>
      </c>
      <c r="F113" s="194" t="s">
        <v>366</v>
      </c>
      <c r="G113" s="195"/>
    </row>
    <row r="114" spans="2:7" ht="30" x14ac:dyDescent="0.25">
      <c r="B114" s="182">
        <v>112</v>
      </c>
      <c r="C114" s="183" t="s">
        <v>145</v>
      </c>
      <c r="D114" s="183"/>
      <c r="E114" s="193">
        <v>43831</v>
      </c>
      <c r="F114" s="194" t="s">
        <v>366</v>
      </c>
      <c r="G114" s="195"/>
    </row>
    <row r="115" spans="2:7" ht="30" x14ac:dyDescent="0.25">
      <c r="B115" s="182">
        <v>113</v>
      </c>
      <c r="C115" s="183" t="s">
        <v>147</v>
      </c>
      <c r="D115" s="183"/>
      <c r="E115" s="193">
        <v>43831</v>
      </c>
      <c r="F115" s="194" t="s">
        <v>366</v>
      </c>
      <c r="G115" s="195"/>
    </row>
    <row r="116" spans="2:7" ht="30" x14ac:dyDescent="0.25">
      <c r="B116" s="182">
        <v>114</v>
      </c>
      <c r="C116" s="183" t="s">
        <v>149</v>
      </c>
      <c r="D116" s="183"/>
      <c r="E116" s="193">
        <v>43831</v>
      </c>
      <c r="F116" s="194" t="s">
        <v>366</v>
      </c>
      <c r="G116" s="195"/>
    </row>
  </sheetData>
  <autoFilter ref="A2:N116"/>
  <mergeCells count="47">
    <mergeCell ref="F116:G116"/>
    <mergeCell ref="F109:G109"/>
    <mergeCell ref="F12:G12"/>
    <mergeCell ref="F18:G18"/>
    <mergeCell ref="F81:G81"/>
    <mergeCell ref="F110:G110"/>
    <mergeCell ref="F111:G111"/>
    <mergeCell ref="F112:G112"/>
    <mergeCell ref="F113:G113"/>
    <mergeCell ref="F114:G114"/>
    <mergeCell ref="F115:G115"/>
    <mergeCell ref="F104:G104"/>
    <mergeCell ref="F105:G105"/>
    <mergeCell ref="F106:G106"/>
    <mergeCell ref="F107:G107"/>
    <mergeCell ref="F100:G100"/>
    <mergeCell ref="F101:G101"/>
    <mergeCell ref="F102:G102"/>
    <mergeCell ref="F103:G103"/>
    <mergeCell ref="F94:G94"/>
    <mergeCell ref="F97:G97"/>
    <mergeCell ref="F87:G87"/>
    <mergeCell ref="F88:G88"/>
    <mergeCell ref="F90:G90"/>
    <mergeCell ref="F91:G91"/>
    <mergeCell ref="F92:G92"/>
    <mergeCell ref="F80:G80"/>
    <mergeCell ref="F74:G74"/>
    <mergeCell ref="F76:G76"/>
    <mergeCell ref="F77:G77"/>
    <mergeCell ref="F78:G78"/>
    <mergeCell ref="F79:G79"/>
    <mergeCell ref="F69:G69"/>
    <mergeCell ref="F71:G71"/>
    <mergeCell ref="F72:G72"/>
    <mergeCell ref="F73:G73"/>
    <mergeCell ref="F51:G51"/>
    <mergeCell ref="F55:G55"/>
    <mergeCell ref="F47:G47"/>
    <mergeCell ref="F41:G41"/>
    <mergeCell ref="F42:G42"/>
    <mergeCell ref="F44:G44"/>
    <mergeCell ref="F38:G38"/>
    <mergeCell ref="F23:G23"/>
    <mergeCell ref="B1:G1"/>
    <mergeCell ref="F10:G10"/>
    <mergeCell ref="F17:G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Building -FAR</vt:lpstr>
      <vt:lpstr>Summary</vt:lpstr>
      <vt:lpstr>Land- Valuation</vt:lpstr>
      <vt:lpstr>Building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agrahari</dc:creator>
  <cp:lastModifiedBy>sachin agrahari</cp:lastModifiedBy>
  <dcterms:created xsi:type="dcterms:W3CDTF">2021-07-18T11:02:43Z</dcterms:created>
  <dcterms:modified xsi:type="dcterms:W3CDTF">2021-07-20T13:15:02Z</dcterms:modified>
</cp:coreProperties>
</file>