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15600" windowHeight="10425"/>
  </bookViews>
  <sheets>
    <sheet name="Building Sheet" sheetId="1" r:id="rId1"/>
    <sheet name="Boundary Wall Length" sheetId="2" r:id="rId2"/>
    <sheet name="Lenght or Area of Road" sheetId="3" r:id="rId3"/>
    <sheet name="Drainage length" sheetId="4" r:id="rId4"/>
    <sheet name="Sheet4" sheetId="5" r:id="rId5"/>
  </sheets>
  <calcPr calcId="191029"/>
</workbook>
</file>

<file path=xl/calcChain.xml><?xml version="1.0" encoding="utf-8"?>
<calcChain xmlns="http://schemas.openxmlformats.org/spreadsheetml/2006/main">
  <c r="H13" i="1" l="1"/>
  <c r="H17" i="1"/>
  <c r="D17" i="1"/>
  <c r="H14" i="1"/>
  <c r="D14" i="1"/>
  <c r="D13" i="1"/>
  <c r="H29" i="1"/>
  <c r="I29" i="1" s="1"/>
  <c r="H26" i="1"/>
  <c r="I26" i="1" s="1"/>
  <c r="D29" i="1"/>
  <c r="H27" i="1"/>
  <c r="I27" i="1" s="1"/>
  <c r="D27" i="1"/>
  <c r="D26" i="1"/>
  <c r="D28" i="1"/>
  <c r="H28" i="1"/>
  <c r="I28" i="1" s="1"/>
  <c r="H25" i="1"/>
  <c r="I25" i="1" s="1"/>
  <c r="D25" i="1"/>
  <c r="H24" i="1"/>
  <c r="I24" i="1" s="1"/>
  <c r="D24" i="1"/>
  <c r="H23" i="1"/>
  <c r="I23" i="1" s="1"/>
  <c r="D23" i="1"/>
  <c r="H22" i="1"/>
  <c r="I22" i="1" s="1"/>
  <c r="D22" i="1"/>
  <c r="H21" i="1"/>
  <c r="D21" i="1"/>
  <c r="H20" i="1"/>
  <c r="I20" i="1" s="1"/>
  <c r="D20" i="1"/>
  <c r="H19" i="1"/>
  <c r="I19" i="1" s="1"/>
  <c r="D19" i="1"/>
  <c r="H18" i="1"/>
  <c r="I18" i="1" s="1"/>
  <c r="D18" i="1"/>
  <c r="H16" i="1"/>
  <c r="D16" i="1"/>
  <c r="H15" i="1"/>
  <c r="I15" i="1" s="1"/>
  <c r="D15" i="1"/>
  <c r="H12" i="1"/>
  <c r="I12" i="1" s="1"/>
  <c r="D12" i="1"/>
  <c r="H10" i="1"/>
  <c r="I10" i="1" s="1"/>
  <c r="H11" i="1"/>
  <c r="I11" i="1" s="1"/>
  <c r="D11" i="1"/>
  <c r="D10" i="1"/>
  <c r="H9" i="1"/>
  <c r="I9" i="1" s="1"/>
  <c r="D9" i="1"/>
  <c r="H8" i="1"/>
  <c r="I8" i="1" s="1"/>
  <c r="D8" i="1"/>
  <c r="H7" i="1"/>
  <c r="I7" i="1" s="1"/>
  <c r="D7" i="1"/>
  <c r="H6" i="1"/>
  <c r="D6" i="1"/>
  <c r="H5" i="1"/>
  <c r="I5" i="1" s="1"/>
  <c r="D5" i="1"/>
  <c r="H4" i="1"/>
  <c r="I4" i="1" s="1"/>
  <c r="D4" i="1"/>
  <c r="I6" i="1"/>
  <c r="I13" i="1"/>
  <c r="I14" i="1"/>
  <c r="I16" i="1"/>
  <c r="I17" i="1"/>
  <c r="I21" i="1"/>
  <c r="I30" i="1"/>
  <c r="I31" i="1"/>
  <c r="I32" i="1"/>
  <c r="I33" i="1"/>
  <c r="I34" i="1"/>
  <c r="I35" i="1"/>
  <c r="I36" i="1"/>
  <c r="I37" i="1"/>
  <c r="I38" i="1"/>
</calcChain>
</file>

<file path=xl/comments1.xml><?xml version="1.0" encoding="utf-8"?>
<comments xmlns="http://schemas.openxmlformats.org/spreadsheetml/2006/main">
  <authors>
    <author>yfira</author>
  </authors>
  <commentList>
    <comment ref="C10" authorId="0">
      <text>
        <r>
          <rPr>
            <sz val="9"/>
            <color indexed="81"/>
            <rFont val="Tahoma"/>
            <charset val="1"/>
          </rPr>
          <t xml:space="preserve">
Mazline floor</t>
        </r>
      </text>
    </comment>
  </commentList>
</comments>
</file>

<file path=xl/sharedStrings.xml><?xml version="1.0" encoding="utf-8"?>
<sst xmlns="http://schemas.openxmlformats.org/spreadsheetml/2006/main" count="95" uniqueCount="46">
  <si>
    <t>Block Name</t>
  </si>
  <si>
    <t>Total Slabs/ Floors</t>
  </si>
  <si>
    <t>Year of construction</t>
  </si>
  <si>
    <t>Structure condition</t>
  </si>
  <si>
    <t>RCC framed pillar beam column structure on RCC slab</t>
  </si>
  <si>
    <t>RB wall structure</t>
  </si>
  <si>
    <t>GI shed roof mounted on iron pillars, trusses frame structure</t>
  </si>
  <si>
    <t>GI shed roof mounted on iron pillars, trusses frame structure resting on brick wall</t>
  </si>
  <si>
    <t>Glass facade on RCC steel frame</t>
  </si>
  <si>
    <t>AC sheet roofed building mounted on steel trusses resting on RCC column</t>
  </si>
  <si>
    <t>RCC column beams stone masonry wails in cement, bricks, steel etc.</t>
  </si>
  <si>
    <t>S.No.</t>
  </si>
  <si>
    <t>Type of construction     (select from drop down)</t>
  </si>
  <si>
    <t>Area (in sq. mtr.)</t>
  </si>
  <si>
    <t>Area (sq. fts.)</t>
  </si>
  <si>
    <t>FACTORY BUILDINGS</t>
  </si>
  <si>
    <t>Floor wise Height (ft.)</t>
  </si>
  <si>
    <t>Admin building</t>
  </si>
  <si>
    <t>Engg stores</t>
  </si>
  <si>
    <t>Engg Sservices/Workshop</t>
  </si>
  <si>
    <t>KMC/WIP</t>
  </si>
  <si>
    <t>ETP</t>
  </si>
  <si>
    <t>Raw material stores</t>
  </si>
  <si>
    <t>New utility</t>
  </si>
  <si>
    <t>LEP</t>
  </si>
  <si>
    <t>BSR</t>
  </si>
  <si>
    <t>R9911</t>
  </si>
  <si>
    <t>Gate 2</t>
  </si>
  <si>
    <t>Gate 3</t>
  </si>
  <si>
    <t>OHC</t>
  </si>
  <si>
    <t>Weigh bridge</t>
  </si>
  <si>
    <t>Salt godown</t>
  </si>
  <si>
    <t>ISV</t>
  </si>
  <si>
    <t>Fire pump house</t>
  </si>
  <si>
    <t>Locker room/Cloak room</t>
  </si>
  <si>
    <t>Painter room</t>
  </si>
  <si>
    <t>HSR plant</t>
  </si>
  <si>
    <t>HT room area</t>
  </si>
  <si>
    <t>HSR -Old</t>
  </si>
  <si>
    <t>HSR utility block</t>
  </si>
  <si>
    <t>Very Good</t>
  </si>
  <si>
    <t>Good</t>
  </si>
  <si>
    <t>Average</t>
  </si>
  <si>
    <t>Hot utility</t>
  </si>
  <si>
    <t>Elect PCC,MCC,D G room</t>
  </si>
  <si>
    <t>Skill development  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</si>
</sst>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/>
    </xf>
    <xf numFmtId="0" fontId="3" fillId="5" borderId="1" xfId="1" applyFont="1" applyFill="1" applyBorder="1" applyAlignment="1">
      <alignment horizontal="left"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top"/>
    </xf>
    <xf numFmtId="0" fontId="0" fillId="6" borderId="1" xfId="0" applyFill="1" applyBorder="1" applyAlignment="1">
      <alignment vertical="top" wrapText="1"/>
    </xf>
    <xf numFmtId="0" fontId="4" fillId="2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H4" sqref="H4"/>
    </sheetView>
  </sheetViews>
  <sheetFormatPr defaultRowHeight="15" x14ac:dyDescent="0.25"/>
  <cols>
    <col min="1" max="1" width="6.5703125" style="2" customWidth="1"/>
    <col min="2" max="2" width="25" style="6" customWidth="1"/>
    <col min="3" max="3" width="12.5703125" style="1" customWidth="1"/>
    <col min="4" max="4" width="11.28515625" style="1" customWidth="1"/>
    <col min="5" max="5" width="12.28515625" style="1" customWidth="1"/>
    <col min="6" max="6" width="56.85546875" style="5" customWidth="1"/>
    <col min="7" max="7" width="12" style="1" customWidth="1"/>
    <col min="8" max="8" width="13.42578125" style="1" customWidth="1"/>
    <col min="9" max="9" width="11.7109375" style="1" customWidth="1"/>
    <col min="11" max="11" width="77.7109375" hidden="1" customWidth="1"/>
  </cols>
  <sheetData>
    <row r="1" spans="1:11" ht="21.75" customHeight="1" x14ac:dyDescent="0.35">
      <c r="A1" s="19">
        <v>1</v>
      </c>
      <c r="B1" s="19"/>
      <c r="C1" s="19"/>
      <c r="D1" s="19"/>
      <c r="E1" s="19"/>
      <c r="F1" s="19"/>
      <c r="G1" s="19"/>
      <c r="H1" s="19"/>
      <c r="I1" s="19"/>
    </row>
    <row r="2" spans="1:11" ht="29.1" x14ac:dyDescent="0.35">
      <c r="A2" s="10" t="s">
        <v>11</v>
      </c>
      <c r="B2" s="16" t="s">
        <v>0</v>
      </c>
      <c r="C2" s="10" t="s">
        <v>1</v>
      </c>
      <c r="D2" s="10" t="s">
        <v>16</v>
      </c>
      <c r="E2" s="10" t="s">
        <v>2</v>
      </c>
      <c r="F2" s="10" t="s">
        <v>12</v>
      </c>
      <c r="G2" s="10" t="s">
        <v>3</v>
      </c>
      <c r="H2" s="10" t="s">
        <v>13</v>
      </c>
      <c r="I2" s="10" t="s">
        <v>14</v>
      </c>
      <c r="K2" t="s">
        <v>4</v>
      </c>
    </row>
    <row r="3" spans="1:11" ht="15" customHeight="1" x14ac:dyDescent="0.35">
      <c r="A3" s="20" t="s">
        <v>15</v>
      </c>
      <c r="B3" s="21"/>
      <c r="C3" s="21"/>
      <c r="D3" s="21"/>
      <c r="E3" s="21"/>
      <c r="F3" s="21"/>
      <c r="G3" s="21"/>
      <c r="H3" s="21"/>
      <c r="I3" s="21"/>
    </row>
    <row r="4" spans="1:11" ht="39" customHeight="1" x14ac:dyDescent="0.35">
      <c r="A4" s="3">
        <v>1</v>
      </c>
      <c r="B4" s="9" t="s">
        <v>17</v>
      </c>
      <c r="C4" s="4">
        <v>2</v>
      </c>
      <c r="D4" s="7">
        <f>7.2*3.3</f>
        <v>23.759999999999998</v>
      </c>
      <c r="E4" s="3">
        <v>1980</v>
      </c>
      <c r="F4" s="8" t="s">
        <v>10</v>
      </c>
      <c r="G4" s="3" t="s">
        <v>40</v>
      </c>
      <c r="H4" s="15">
        <f>25.72*16.5</f>
        <v>424.38</v>
      </c>
      <c r="I4" s="11">
        <f>10.7642*H4</f>
        <v>4568.1111959999998</v>
      </c>
      <c r="K4" t="s">
        <v>5</v>
      </c>
    </row>
    <row r="5" spans="1:11" ht="42.75" customHeight="1" x14ac:dyDescent="0.35">
      <c r="A5" s="3">
        <v>2</v>
      </c>
      <c r="B5" s="9" t="s">
        <v>18</v>
      </c>
      <c r="C5" s="4">
        <v>1</v>
      </c>
      <c r="D5" s="7">
        <f>5*3.3</f>
        <v>16.5</v>
      </c>
      <c r="E5" s="3">
        <v>1980</v>
      </c>
      <c r="F5" s="8" t="s">
        <v>9</v>
      </c>
      <c r="G5" s="3" t="s">
        <v>40</v>
      </c>
      <c r="H5" s="15">
        <f>14.35*20.3</f>
        <v>291.30500000000001</v>
      </c>
      <c r="I5" s="11">
        <f t="shared" ref="I5:I38" si="0">10.7642*H5</f>
        <v>3135.665281</v>
      </c>
      <c r="K5" t="s">
        <v>6</v>
      </c>
    </row>
    <row r="6" spans="1:11" ht="36" customHeight="1" x14ac:dyDescent="0.35">
      <c r="A6" s="3">
        <v>3</v>
      </c>
      <c r="B6" s="9" t="s">
        <v>19</v>
      </c>
      <c r="C6" s="4">
        <v>1</v>
      </c>
      <c r="D6" s="7">
        <f>4.5*3.3</f>
        <v>14.85</v>
      </c>
      <c r="E6" s="3">
        <v>1980</v>
      </c>
      <c r="F6" s="8" t="s">
        <v>10</v>
      </c>
      <c r="G6" s="3" t="s">
        <v>41</v>
      </c>
      <c r="H6" s="15">
        <f>30.4*10.2</f>
        <v>310.08</v>
      </c>
      <c r="I6" s="11">
        <f t="shared" si="0"/>
        <v>3337.763136</v>
      </c>
      <c r="K6" t="s">
        <v>7</v>
      </c>
    </row>
    <row r="7" spans="1:11" ht="33.75" customHeight="1" x14ac:dyDescent="0.35">
      <c r="A7" s="3">
        <v>4</v>
      </c>
      <c r="B7" s="9" t="s">
        <v>20</v>
      </c>
      <c r="C7" s="4">
        <v>1</v>
      </c>
      <c r="D7" s="7">
        <f>4.05*3.3</f>
        <v>13.364999999999998</v>
      </c>
      <c r="E7" s="3">
        <v>2005</v>
      </c>
      <c r="F7" s="8" t="s">
        <v>10</v>
      </c>
      <c r="G7" s="3" t="s">
        <v>40</v>
      </c>
      <c r="H7" s="15">
        <f>11.7*14.05</f>
        <v>164.38499999999999</v>
      </c>
      <c r="I7" s="11">
        <f t="shared" si="0"/>
        <v>1769.473017</v>
      </c>
      <c r="K7" t="s">
        <v>8</v>
      </c>
    </row>
    <row r="8" spans="1:11" ht="34.5" customHeight="1" x14ac:dyDescent="0.35">
      <c r="A8" s="3">
        <v>5</v>
      </c>
      <c r="B8" s="9" t="s">
        <v>45</v>
      </c>
      <c r="C8" s="4">
        <v>1</v>
      </c>
      <c r="D8" s="7">
        <f>2.6*3.3</f>
        <v>8.58</v>
      </c>
      <c r="E8" s="3">
        <v>1990</v>
      </c>
      <c r="F8" s="8" t="s">
        <v>7</v>
      </c>
      <c r="G8" s="3" t="s">
        <v>40</v>
      </c>
      <c r="H8" s="15">
        <f>9.3*5.05</f>
        <v>46.965000000000003</v>
      </c>
      <c r="I8" s="11">
        <f t="shared" si="0"/>
        <v>505.54065300000008</v>
      </c>
      <c r="K8" t="s">
        <v>9</v>
      </c>
    </row>
    <row r="9" spans="1:11" ht="38.25" customHeight="1" x14ac:dyDescent="0.35">
      <c r="A9" s="3">
        <v>6</v>
      </c>
      <c r="B9" s="9" t="s">
        <v>21</v>
      </c>
      <c r="C9" s="4">
        <v>2</v>
      </c>
      <c r="D9" s="7">
        <f>10*3.3</f>
        <v>33</v>
      </c>
      <c r="E9" s="3">
        <v>2005</v>
      </c>
      <c r="F9" s="8" t="s">
        <v>10</v>
      </c>
      <c r="G9" s="3" t="s">
        <v>40</v>
      </c>
      <c r="H9" s="15">
        <f>12.64*13.04</f>
        <v>164.82560000000001</v>
      </c>
      <c r="I9" s="11">
        <f t="shared" si="0"/>
        <v>1774.2157235200002</v>
      </c>
      <c r="K9" t="s">
        <v>10</v>
      </c>
    </row>
    <row r="10" spans="1:11" ht="36" customHeight="1" x14ac:dyDescent="0.35">
      <c r="A10" s="3">
        <v>7</v>
      </c>
      <c r="B10" s="13" t="s">
        <v>22</v>
      </c>
      <c r="C10" s="4">
        <v>2</v>
      </c>
      <c r="D10" s="17">
        <f>5.04*3.3</f>
        <v>16.631999999999998</v>
      </c>
      <c r="E10" s="3">
        <v>1989</v>
      </c>
      <c r="F10" s="4" t="s">
        <v>7</v>
      </c>
      <c r="G10" s="3" t="s">
        <v>40</v>
      </c>
      <c r="H10" s="3">
        <f>24.4*13.07</f>
        <v>318.90800000000002</v>
      </c>
      <c r="I10" s="11">
        <f t="shared" si="0"/>
        <v>3432.7894936000002</v>
      </c>
    </row>
    <row r="11" spans="1:11" ht="33.75" customHeight="1" x14ac:dyDescent="0.35">
      <c r="A11" s="3">
        <v>8</v>
      </c>
      <c r="B11" s="13" t="s">
        <v>23</v>
      </c>
      <c r="C11" s="4">
        <v>1</v>
      </c>
      <c r="D11" s="14">
        <f>8*3.3</f>
        <v>26.4</v>
      </c>
      <c r="E11" s="3">
        <v>2013</v>
      </c>
      <c r="F11" s="4" t="s">
        <v>10</v>
      </c>
      <c r="G11" s="3" t="s">
        <v>40</v>
      </c>
      <c r="H11" s="7">
        <f>24.66*18.2</f>
        <v>448.81200000000001</v>
      </c>
      <c r="I11" s="11">
        <f t="shared" si="0"/>
        <v>4831.1021304000005</v>
      </c>
    </row>
    <row r="12" spans="1:11" ht="41.25" customHeight="1" x14ac:dyDescent="0.35">
      <c r="A12" s="3">
        <v>9</v>
      </c>
      <c r="B12" s="9" t="s">
        <v>33</v>
      </c>
      <c r="C12" s="1">
        <v>1</v>
      </c>
      <c r="D12" s="4">
        <f>4.1*3.3</f>
        <v>13.529999999999998</v>
      </c>
      <c r="E12" s="3">
        <v>1998</v>
      </c>
      <c r="F12" s="4" t="s">
        <v>10</v>
      </c>
      <c r="G12" s="3" t="s">
        <v>40</v>
      </c>
      <c r="H12" s="7">
        <f>17.6*9.3</f>
        <v>163.68000000000004</v>
      </c>
      <c r="I12" s="11">
        <f t="shared" si="0"/>
        <v>1761.8842560000005</v>
      </c>
    </row>
    <row r="13" spans="1:11" ht="42" customHeight="1" x14ac:dyDescent="0.35">
      <c r="A13" s="3">
        <v>10</v>
      </c>
      <c r="B13" s="13" t="s">
        <v>44</v>
      </c>
      <c r="C13" s="4">
        <v>1</v>
      </c>
      <c r="D13" s="14">
        <f>6*3.3</f>
        <v>19.799999999999997</v>
      </c>
      <c r="E13" s="3">
        <v>1980</v>
      </c>
      <c r="F13" s="4" t="s">
        <v>10</v>
      </c>
      <c r="G13" s="3" t="s">
        <v>41</v>
      </c>
      <c r="H13" s="7">
        <f>21.45*29.8</f>
        <v>639.21</v>
      </c>
      <c r="I13" s="11">
        <f t="shared" si="0"/>
        <v>6880.5842820000007</v>
      </c>
    </row>
    <row r="14" spans="1:11" ht="39" customHeight="1" x14ac:dyDescent="0.35">
      <c r="A14" s="3">
        <v>11</v>
      </c>
      <c r="B14" s="13" t="s">
        <v>43</v>
      </c>
      <c r="C14" s="4">
        <v>2</v>
      </c>
      <c r="D14" s="14">
        <f>6*3.3</f>
        <v>19.799999999999997</v>
      </c>
      <c r="E14" s="3">
        <v>1998</v>
      </c>
      <c r="F14" s="4" t="s">
        <v>10</v>
      </c>
      <c r="G14" s="3" t="s">
        <v>41</v>
      </c>
      <c r="H14" s="7">
        <f>26.45*28.52</f>
        <v>754.35399999999993</v>
      </c>
      <c r="I14" s="11">
        <f t="shared" si="0"/>
        <v>8120.0173267999999</v>
      </c>
    </row>
    <row r="15" spans="1:11" ht="33" customHeight="1" x14ac:dyDescent="0.35">
      <c r="A15" s="3">
        <v>12</v>
      </c>
      <c r="B15" s="13" t="s">
        <v>32</v>
      </c>
      <c r="C15" s="4">
        <v>1</v>
      </c>
      <c r="D15" s="14">
        <f>10.14*3.3</f>
        <v>33.462000000000003</v>
      </c>
      <c r="E15" s="3">
        <v>2010</v>
      </c>
      <c r="F15" s="4" t="s">
        <v>10</v>
      </c>
      <c r="G15" s="3" t="s">
        <v>40</v>
      </c>
      <c r="H15" s="7">
        <f>12.48*10.49</f>
        <v>130.9152</v>
      </c>
      <c r="I15" s="11">
        <f t="shared" si="0"/>
        <v>1409.1973958400001</v>
      </c>
    </row>
    <row r="16" spans="1:11" ht="36.75" customHeight="1" x14ac:dyDescent="0.35">
      <c r="A16" s="3">
        <v>13</v>
      </c>
      <c r="B16" s="13" t="s">
        <v>24</v>
      </c>
      <c r="C16" s="4">
        <v>4</v>
      </c>
      <c r="D16" s="14">
        <f>22*3.3</f>
        <v>72.599999999999994</v>
      </c>
      <c r="E16" s="3">
        <v>1998</v>
      </c>
      <c r="F16" s="4" t="s">
        <v>10</v>
      </c>
      <c r="G16" s="3" t="s">
        <v>40</v>
      </c>
      <c r="H16" s="7">
        <f>55.36*10.55</f>
        <v>584.048</v>
      </c>
      <c r="I16" s="11">
        <f t="shared" si="0"/>
        <v>6286.8094816000003</v>
      </c>
    </row>
    <row r="17" spans="1:9" ht="44.25" customHeight="1" x14ac:dyDescent="0.35">
      <c r="A17" s="3">
        <v>14</v>
      </c>
      <c r="B17" s="18" t="s">
        <v>26</v>
      </c>
      <c r="C17" s="4">
        <v>2</v>
      </c>
      <c r="D17" s="14">
        <f>8.5*3.3</f>
        <v>28.049999999999997</v>
      </c>
      <c r="E17" s="3">
        <v>2009</v>
      </c>
      <c r="F17" s="4" t="s">
        <v>6</v>
      </c>
      <c r="G17" s="3" t="s">
        <v>40</v>
      </c>
      <c r="H17" s="7">
        <f>5*10</f>
        <v>50</v>
      </c>
      <c r="I17" s="11">
        <f t="shared" si="0"/>
        <v>538.21</v>
      </c>
    </row>
    <row r="18" spans="1:9" ht="41.25" customHeight="1" x14ac:dyDescent="0.35">
      <c r="A18" s="3">
        <v>15</v>
      </c>
      <c r="B18" s="13" t="s">
        <v>27</v>
      </c>
      <c r="C18" s="4">
        <v>1</v>
      </c>
      <c r="D18" s="14">
        <f>3.3*3.3</f>
        <v>10.889999999999999</v>
      </c>
      <c r="E18" s="3">
        <v>1985</v>
      </c>
      <c r="F18" s="4" t="s">
        <v>10</v>
      </c>
      <c r="G18" s="3" t="s">
        <v>40</v>
      </c>
      <c r="H18" s="7">
        <f>4.7*3.7</f>
        <v>17.39</v>
      </c>
      <c r="I18" s="11">
        <f t="shared" si="0"/>
        <v>187.18943800000002</v>
      </c>
    </row>
    <row r="19" spans="1:9" ht="38.25" customHeight="1" x14ac:dyDescent="0.35">
      <c r="A19" s="3">
        <v>16</v>
      </c>
      <c r="B19" s="13" t="s">
        <v>28</v>
      </c>
      <c r="C19" s="4">
        <v>1</v>
      </c>
      <c r="D19" s="14">
        <f>3.5*3.3</f>
        <v>11.549999999999999</v>
      </c>
      <c r="E19" s="3">
        <v>1980</v>
      </c>
      <c r="F19" s="4" t="s">
        <v>10</v>
      </c>
      <c r="G19" s="3" t="s">
        <v>40</v>
      </c>
      <c r="H19" s="7">
        <f>9.3*6.86</f>
        <v>63.798000000000009</v>
      </c>
      <c r="I19" s="11">
        <f t="shared" si="0"/>
        <v>686.73443160000011</v>
      </c>
    </row>
    <row r="20" spans="1:9" ht="39.75" customHeight="1" x14ac:dyDescent="0.35">
      <c r="A20" s="3">
        <v>17</v>
      </c>
      <c r="B20" s="13" t="s">
        <v>29</v>
      </c>
      <c r="C20" s="4">
        <v>1</v>
      </c>
      <c r="D20" s="14">
        <f>3.3*3.3</f>
        <v>10.889999999999999</v>
      </c>
      <c r="E20" s="3">
        <v>1980</v>
      </c>
      <c r="F20" s="4" t="s">
        <v>10</v>
      </c>
      <c r="G20" s="3" t="s">
        <v>41</v>
      </c>
      <c r="H20" s="7">
        <f>11.08*7.5</f>
        <v>83.1</v>
      </c>
      <c r="I20" s="11">
        <f t="shared" si="0"/>
        <v>894.50501999999994</v>
      </c>
    </row>
    <row r="21" spans="1:9" ht="31.5" customHeight="1" x14ac:dyDescent="0.35">
      <c r="A21" s="3">
        <v>18</v>
      </c>
      <c r="B21" s="13" t="s">
        <v>30</v>
      </c>
      <c r="C21" s="7">
        <v>1</v>
      </c>
      <c r="D21" s="7">
        <f>3.3*3.3</f>
        <v>10.889999999999999</v>
      </c>
      <c r="E21" s="3">
        <v>2002</v>
      </c>
      <c r="F21" s="4" t="s">
        <v>10</v>
      </c>
      <c r="G21" s="3" t="s">
        <v>40</v>
      </c>
      <c r="H21" s="7">
        <f>3.5*3.6</f>
        <v>12.6</v>
      </c>
      <c r="I21" s="11">
        <f t="shared" si="0"/>
        <v>135.62891999999999</v>
      </c>
    </row>
    <row r="22" spans="1:9" ht="36.75" customHeight="1" x14ac:dyDescent="0.35">
      <c r="A22" s="3">
        <v>19</v>
      </c>
      <c r="B22" s="13" t="s">
        <v>31</v>
      </c>
      <c r="C22" s="7">
        <v>1</v>
      </c>
      <c r="D22" s="7">
        <f>4*3.3</f>
        <v>13.2</v>
      </c>
      <c r="E22" s="3">
        <v>1995</v>
      </c>
      <c r="F22" s="4" t="s">
        <v>10</v>
      </c>
      <c r="G22" s="3" t="s">
        <v>40</v>
      </c>
      <c r="H22" s="7">
        <f>12.45*6.18</f>
        <v>76.940999999999988</v>
      </c>
      <c r="I22" s="11">
        <f t="shared" si="0"/>
        <v>828.20831219999991</v>
      </c>
    </row>
    <row r="23" spans="1:9" ht="39.75" customHeight="1" x14ac:dyDescent="0.35">
      <c r="A23" s="3">
        <v>20</v>
      </c>
      <c r="B23" s="13" t="s">
        <v>25</v>
      </c>
      <c r="C23" s="7">
        <v>1</v>
      </c>
      <c r="D23" s="7">
        <f>6*3.3</f>
        <v>19.799999999999997</v>
      </c>
      <c r="E23" s="3">
        <v>1980</v>
      </c>
      <c r="F23" s="8" t="s">
        <v>9</v>
      </c>
      <c r="G23" s="3" t="s">
        <v>41</v>
      </c>
      <c r="H23" s="7">
        <f>52.83*30.6</f>
        <v>1616.598</v>
      </c>
      <c r="I23" s="11">
        <f t="shared" si="0"/>
        <v>17401.384191600002</v>
      </c>
    </row>
    <row r="24" spans="1:9" ht="33.75" customHeight="1" x14ac:dyDescent="0.35">
      <c r="A24" s="3">
        <v>21</v>
      </c>
      <c r="B24" s="6" t="s">
        <v>34</v>
      </c>
      <c r="C24" s="7">
        <v>1</v>
      </c>
      <c r="D24" s="17">
        <f>3.8*3.3</f>
        <v>12.54</v>
      </c>
      <c r="E24" s="3">
        <v>2010</v>
      </c>
      <c r="F24" s="8" t="s">
        <v>10</v>
      </c>
      <c r="G24" s="3" t="s">
        <v>40</v>
      </c>
      <c r="H24" s="7">
        <f>23.91*5.22</f>
        <v>124.81019999999999</v>
      </c>
      <c r="I24" s="11">
        <f t="shared" si="0"/>
        <v>1343.4819548400001</v>
      </c>
    </row>
    <row r="25" spans="1:9" ht="33.75" customHeight="1" x14ac:dyDescent="0.35">
      <c r="A25" s="3">
        <v>22</v>
      </c>
      <c r="B25" s="13" t="s">
        <v>35</v>
      </c>
      <c r="C25" s="7">
        <v>1</v>
      </c>
      <c r="D25" s="17">
        <f>3.8*3.3</f>
        <v>12.54</v>
      </c>
      <c r="E25" s="3">
        <v>1998</v>
      </c>
      <c r="F25" s="8" t="s">
        <v>10</v>
      </c>
      <c r="G25" s="3" t="s">
        <v>42</v>
      </c>
      <c r="H25" s="7">
        <f>7.25*3.68</f>
        <v>26.68</v>
      </c>
      <c r="I25" s="11">
        <f t="shared" si="0"/>
        <v>287.18885599999999</v>
      </c>
    </row>
    <row r="26" spans="1:9" ht="39.75" customHeight="1" x14ac:dyDescent="0.35">
      <c r="A26" s="3">
        <v>23</v>
      </c>
      <c r="B26" s="13" t="s">
        <v>36</v>
      </c>
      <c r="C26" s="7">
        <v>4</v>
      </c>
      <c r="D26" s="17">
        <f>23*3.3</f>
        <v>75.899999999999991</v>
      </c>
      <c r="E26" s="3">
        <v>1998</v>
      </c>
      <c r="F26" s="8" t="s">
        <v>6</v>
      </c>
      <c r="G26" s="3" t="s">
        <v>40</v>
      </c>
      <c r="H26" s="7">
        <f>40.43*30.7</f>
        <v>1241.201</v>
      </c>
      <c r="I26" s="11">
        <f t="shared" si="0"/>
        <v>13360.535804200001</v>
      </c>
    </row>
    <row r="27" spans="1:9" ht="42.75" customHeight="1" x14ac:dyDescent="0.35">
      <c r="A27" s="3">
        <v>24</v>
      </c>
      <c r="B27" s="13" t="s">
        <v>37</v>
      </c>
      <c r="C27" s="7">
        <v>1</v>
      </c>
      <c r="D27" s="17">
        <f>5*3.3</f>
        <v>16.5</v>
      </c>
      <c r="E27" s="3">
        <v>1998</v>
      </c>
      <c r="F27" s="8" t="s">
        <v>10</v>
      </c>
      <c r="G27" s="3" t="s">
        <v>40</v>
      </c>
      <c r="H27" s="7">
        <f>44*12.99</f>
        <v>571.56000000000006</v>
      </c>
      <c r="I27" s="11">
        <f t="shared" si="0"/>
        <v>6152.3861520000009</v>
      </c>
    </row>
    <row r="28" spans="1:9" ht="38.25" customHeight="1" x14ac:dyDescent="0.35">
      <c r="A28" s="3">
        <v>25</v>
      </c>
      <c r="B28" s="13" t="s">
        <v>38</v>
      </c>
      <c r="C28" s="7">
        <v>1</v>
      </c>
      <c r="D28" s="17">
        <f>10*3.3</f>
        <v>33</v>
      </c>
      <c r="E28" s="3">
        <v>1995</v>
      </c>
      <c r="F28" s="8" t="s">
        <v>6</v>
      </c>
      <c r="G28" s="3" t="s">
        <v>40</v>
      </c>
      <c r="H28" s="7">
        <f>10*40</f>
        <v>400</v>
      </c>
      <c r="I28" s="11">
        <f t="shared" si="0"/>
        <v>4305.68</v>
      </c>
    </row>
    <row r="29" spans="1:9" ht="33.75" customHeight="1" x14ac:dyDescent="0.35">
      <c r="A29" s="3">
        <v>26</v>
      </c>
      <c r="B29" s="13" t="s">
        <v>39</v>
      </c>
      <c r="C29" s="7">
        <v>1</v>
      </c>
      <c r="D29" s="17">
        <f>5*3.3</f>
        <v>16.5</v>
      </c>
      <c r="E29" s="3">
        <v>1995</v>
      </c>
      <c r="F29" s="8" t="s">
        <v>10</v>
      </c>
      <c r="G29" s="3" t="s">
        <v>40</v>
      </c>
      <c r="H29" s="7">
        <f>44*13</f>
        <v>572</v>
      </c>
      <c r="I29" s="11">
        <f t="shared" si="0"/>
        <v>6157.1224000000002</v>
      </c>
    </row>
    <row r="30" spans="1:9" ht="34.5" customHeight="1" x14ac:dyDescent="0.35">
      <c r="A30" s="3"/>
      <c r="B30" s="13"/>
      <c r="C30" s="7"/>
      <c r="D30" s="17"/>
      <c r="E30" s="3"/>
      <c r="F30" s="8"/>
      <c r="G30" s="3"/>
      <c r="H30" s="7"/>
      <c r="I30" s="11">
        <f t="shared" si="0"/>
        <v>0</v>
      </c>
    </row>
    <row r="31" spans="1:9" ht="39" customHeight="1" x14ac:dyDescent="0.35">
      <c r="A31" s="3"/>
      <c r="B31" s="13"/>
      <c r="C31" s="7"/>
      <c r="D31" s="17"/>
      <c r="E31" s="3"/>
      <c r="F31" s="8"/>
      <c r="G31" s="3"/>
      <c r="H31" s="7"/>
      <c r="I31" s="11">
        <f t="shared" si="0"/>
        <v>0</v>
      </c>
    </row>
    <row r="32" spans="1:9" ht="42" customHeight="1" x14ac:dyDescent="0.35">
      <c r="A32" s="3"/>
      <c r="B32" s="13"/>
      <c r="C32" s="7"/>
      <c r="D32" s="17"/>
      <c r="E32" s="3"/>
      <c r="F32" s="8"/>
      <c r="G32" s="3"/>
      <c r="H32" s="7"/>
      <c r="I32" s="11">
        <f t="shared" si="0"/>
        <v>0</v>
      </c>
    </row>
    <row r="33" spans="1:9" ht="35.25" customHeight="1" x14ac:dyDescent="0.35">
      <c r="A33" s="3"/>
      <c r="B33" s="12"/>
      <c r="C33" s="7"/>
      <c r="D33" s="7"/>
      <c r="E33" s="3"/>
      <c r="F33" s="4"/>
      <c r="G33" s="3"/>
      <c r="H33" s="7"/>
      <c r="I33" s="11">
        <f t="shared" si="0"/>
        <v>0</v>
      </c>
    </row>
    <row r="34" spans="1:9" ht="35.25" customHeight="1" x14ac:dyDescent="0.35">
      <c r="A34" s="3"/>
      <c r="B34" s="13"/>
      <c r="C34" s="7"/>
      <c r="D34" s="17"/>
      <c r="E34" s="3"/>
      <c r="F34" s="8"/>
      <c r="G34" s="3"/>
      <c r="H34" s="7"/>
      <c r="I34" s="11">
        <f t="shared" si="0"/>
        <v>0</v>
      </c>
    </row>
    <row r="35" spans="1:9" ht="39" customHeight="1" x14ac:dyDescent="0.35">
      <c r="A35" s="3"/>
      <c r="B35" s="13"/>
      <c r="C35" s="7"/>
      <c r="D35" s="17"/>
      <c r="E35" s="3"/>
      <c r="F35" s="8"/>
      <c r="G35" s="3"/>
      <c r="H35" s="7"/>
      <c r="I35" s="11">
        <f t="shared" si="0"/>
        <v>0</v>
      </c>
    </row>
    <row r="36" spans="1:9" ht="33" customHeight="1" x14ac:dyDescent="0.35">
      <c r="A36" s="3"/>
      <c r="B36" s="12"/>
      <c r="C36" s="7"/>
      <c r="D36" s="7"/>
      <c r="E36" s="3"/>
      <c r="F36" s="4"/>
      <c r="G36" s="3"/>
      <c r="H36" s="7"/>
      <c r="I36" s="11">
        <f t="shared" si="0"/>
        <v>0</v>
      </c>
    </row>
    <row r="37" spans="1:9" ht="35.25" customHeight="1" x14ac:dyDescent="0.25">
      <c r="A37" s="3"/>
      <c r="B37" s="12"/>
      <c r="C37" s="7"/>
      <c r="D37" s="7"/>
      <c r="E37" s="3"/>
      <c r="F37" s="4"/>
      <c r="G37" s="3"/>
      <c r="H37" s="7"/>
      <c r="I37" s="11">
        <f t="shared" si="0"/>
        <v>0</v>
      </c>
    </row>
    <row r="38" spans="1:9" ht="43.5" customHeight="1" x14ac:dyDescent="0.25">
      <c r="A38" s="3"/>
      <c r="B38" s="12"/>
      <c r="C38" s="7"/>
      <c r="D38" s="7"/>
      <c r="E38" s="3"/>
      <c r="F38" s="4"/>
      <c r="G38" s="3"/>
      <c r="H38" s="7"/>
      <c r="I38" s="11">
        <f t="shared" si="0"/>
        <v>0</v>
      </c>
    </row>
  </sheetData>
  <mergeCells count="2">
    <mergeCell ref="A1:I1"/>
    <mergeCell ref="A3:I3"/>
  </mergeCells>
  <dataValidations count="2">
    <dataValidation type="list" allowBlank="1" showInputMessage="1" showErrorMessage="1" sqref="F4:F38">
      <formula1>$K$2:$K$11</formula1>
    </dataValidation>
    <dataValidation type="list" allowBlank="1" showInputMessage="1" showErrorMessage="1" sqref="G4:G38">
      <formula1>"Very Good, Good, Average, Poor, Ordinary with wreckages in the structure"</formula1>
    </dataValidation>
  </dataValidation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Building Sheet</vt:lpstr>
      <vt:lpstr>Boundary Wall Length</vt:lpstr>
      <vt:lpstr>Lenght or Area of Road</vt:lpstr>
      <vt:lpstr>Drainage length</vt:lpstr>
      <vt:lpstr>Sheet4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Y V. Firake</cp:lastModifiedBy>
  <dcterms:created xsi:type="dcterms:W3CDTF">2016-02-17T05:50:56Z</dcterms:created>
  <dcterms:modified xsi:type="dcterms:W3CDTF">2021-07-23T09:16:23Z</dcterms:modified>
</cp:coreProperties>
</file>