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2019-20\Merger\Plant &amp; Machinery\2019-20\NWPL\"/>
    </mc:Choice>
  </mc:AlternateContent>
  <xr:revisionPtr revIDLastSave="0" documentId="13_ncr:1_{C9703E15-AC11-4167-9E6C-48E13A8DF830}" xr6:coauthVersionLast="45" xr6:coauthVersionMax="45" xr10:uidLastSave="{00000000-0000-0000-0000-000000000000}"/>
  <bookViews>
    <workbookView xWindow="-120" yWindow="-120" windowWidth="20730" windowHeight="11160" xr2:uid="{F2BCE55A-EECD-48BF-BB00-114FC7418151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302" i="1" l="1"/>
  <c r="D17" i="1"/>
  <c r="D251" i="1" l="1"/>
  <c r="D250" i="1"/>
  <c r="D223" i="1"/>
  <c r="D222" i="1"/>
  <c r="D182" i="1"/>
  <c r="D134" i="1"/>
  <c r="D119" i="1"/>
  <c r="D118" i="1"/>
  <c r="D117" i="1"/>
  <c r="D115" i="1"/>
  <c r="D114" i="1"/>
  <c r="D113" i="1"/>
  <c r="D112" i="1"/>
  <c r="D91" i="1"/>
  <c r="D89" i="1"/>
  <c r="D88" i="1"/>
  <c r="D53" i="1"/>
  <c r="D302" i="1" s="1"/>
</calcChain>
</file>

<file path=xl/sharedStrings.xml><?xml version="1.0" encoding="utf-8"?>
<sst xmlns="http://schemas.openxmlformats.org/spreadsheetml/2006/main" count="260" uniqueCount="91">
  <si>
    <t>NIRMAL WIRES PVT. LTD.</t>
  </si>
  <si>
    <t>PLANT &amp; MACHINERY</t>
  </si>
  <si>
    <t>DEULTI</t>
  </si>
  <si>
    <t>Mac. #</t>
  </si>
  <si>
    <t>ASSET NAME</t>
  </si>
  <si>
    <t>Date of Purchase</t>
  </si>
  <si>
    <t>Original Cost (Rs)</t>
  </si>
  <si>
    <t>Spools</t>
  </si>
  <si>
    <t>Spooling Machine</t>
  </si>
  <si>
    <t>Spooling Machines</t>
  </si>
  <si>
    <t>Stranding Machines</t>
  </si>
  <si>
    <t>Stranding Machines- 3 Ply</t>
  </si>
  <si>
    <t>Stranding Machines- 19 Ply</t>
  </si>
  <si>
    <t>Strand Pickling Machines</t>
  </si>
  <si>
    <t>Stress Reliving Plants</t>
  </si>
  <si>
    <t>Stress Releiving Plants</t>
  </si>
  <si>
    <t>Wire Drawing Machines</t>
  </si>
  <si>
    <t>Wire Drawing Machine 8</t>
  </si>
  <si>
    <t>Wire Drawing Machine 7</t>
  </si>
  <si>
    <t>Wire Drawing Machine</t>
  </si>
  <si>
    <t>Wire Drawing Machine 9</t>
  </si>
  <si>
    <t>Barbed Wire Machine</t>
  </si>
  <si>
    <t>Galvanising Plant</t>
  </si>
  <si>
    <t>Producer Gas Plant</t>
  </si>
  <si>
    <t>Packing Line</t>
  </si>
  <si>
    <t>Conveyor</t>
  </si>
  <si>
    <t>Aluminium Division</t>
  </si>
  <si>
    <t>Aluminium Section 7 Ply I</t>
  </si>
  <si>
    <t>Aluminium Section 7 Ply II</t>
  </si>
  <si>
    <t>Electrical Installation (Led)</t>
  </si>
  <si>
    <t>Electrical Installation (LED)</t>
  </si>
  <si>
    <t>Electrical Installation</t>
  </si>
  <si>
    <t>Acid Storage Tank</t>
  </si>
  <si>
    <t>Air Compressor</t>
  </si>
  <si>
    <t>Lab Equipments</t>
  </si>
  <si>
    <t>Pumps</t>
  </si>
  <si>
    <t>Cooling Towers</t>
  </si>
  <si>
    <t>Cooling Tower</t>
  </si>
  <si>
    <t>Fire Fighting Instruments</t>
  </si>
  <si>
    <t>Weighbridge</t>
  </si>
  <si>
    <t>Electronic Weighing Machine</t>
  </si>
  <si>
    <t>Pipe &amp; Pipe Fittings</t>
  </si>
  <si>
    <t>Eot Crane</t>
  </si>
  <si>
    <t>Crane Support Structure</t>
  </si>
  <si>
    <t>Effluent Treatment Plant</t>
  </si>
  <si>
    <t>Water Circulation Systems</t>
  </si>
  <si>
    <t>Water Pipelines</t>
  </si>
  <si>
    <t>Water Softening Plants</t>
  </si>
  <si>
    <t>Semi Grantry Crane</t>
  </si>
  <si>
    <t>Semi Gantry Crane</t>
  </si>
  <si>
    <t>Strapping Machines</t>
  </si>
  <si>
    <t>Slotted Angle Rack</t>
  </si>
  <si>
    <t>DG Set</t>
  </si>
  <si>
    <t>LPG Bank</t>
  </si>
  <si>
    <t>Tools &amp; Tackles</t>
  </si>
  <si>
    <t>Scrap Reclaimation</t>
  </si>
  <si>
    <t>Tower Extension</t>
  </si>
  <si>
    <t>Electric Hoist (1Ton)</t>
  </si>
  <si>
    <t>Electric Hoist (2Ton)</t>
  </si>
  <si>
    <t>Forklift</t>
  </si>
  <si>
    <t>Battery Operated Stacker</t>
  </si>
  <si>
    <t>7 PLY 3</t>
  </si>
  <si>
    <t>7 PLY 5</t>
  </si>
  <si>
    <t>TOTAL</t>
  </si>
  <si>
    <t>WDV as on 31-3-20</t>
  </si>
  <si>
    <t>Bobbin DIN 1120- 4PC</t>
  </si>
  <si>
    <t>Butt Welding Machine - 2 PC</t>
  </si>
  <si>
    <t>Cold Pressure Butt Welding Machine- 3 PC</t>
  </si>
  <si>
    <t>Aluminium 37 Strand</t>
  </si>
  <si>
    <t>Phosphate tank</t>
  </si>
  <si>
    <t>Electronic Weighing Scale</t>
  </si>
  <si>
    <t>Lighting work done on Cranse Support Structure</t>
  </si>
  <si>
    <t>Bobbin DIN 1250-8 PC</t>
  </si>
  <si>
    <t>Aluminium 7 Ply</t>
  </si>
  <si>
    <t>spooling machine</t>
  </si>
  <si>
    <t>Bobbin DIN 630-20 PC</t>
  </si>
  <si>
    <t>Nitrogen compressor</t>
  </si>
  <si>
    <t>Lathe Machine</t>
  </si>
  <si>
    <t>Wire brushing Machine</t>
  </si>
  <si>
    <t>Wire Printer</t>
  </si>
  <si>
    <t>Moror &amp; Civil Work for Tank extension-Hilti in ETP</t>
  </si>
  <si>
    <t>Additional Work in CSS</t>
  </si>
  <si>
    <t>Electronic Weighing Scale and Safety cage wheel</t>
  </si>
  <si>
    <t>Thermopack</t>
  </si>
  <si>
    <t>B3 Compressor</t>
  </si>
  <si>
    <t>RI/O panel for Strand Pickling PLC</t>
  </si>
  <si>
    <t>Wire Drawing Machine 13 blocker</t>
  </si>
  <si>
    <t>Electrical Installation in works place</t>
  </si>
  <si>
    <t>Air Circuit Breaker</t>
  </si>
  <si>
    <t>Electrical Installation in Panel room</t>
  </si>
  <si>
    <t>Electrical Installation in PDB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</si>
</sst>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  <numFmt numFmtId="166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5" fontId="3" fillId="0" borderId="0" xfId="1" applyNumberFormat="1" applyFont="1" applyFill="1" applyBorder="1"/>
    <xf numFmtId="165" fontId="0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4" fontId="0" fillId="0" borderId="0" xfId="1" applyNumberFormat="1" applyFont="1" applyFill="1" applyBorder="1"/>
    <xf numFmtId="165" fontId="0" fillId="0" borderId="0" xfId="1" applyNumberFormat="1" applyFont="1" applyFill="1"/>
    <xf numFmtId="165" fontId="1" fillId="0" borderId="0" xfId="1" applyNumberFormat="1" applyFont="1" applyFill="1" applyBorder="1"/>
    <xf numFmtId="14" fontId="3" fillId="0" borderId="0" xfId="1" applyNumberFormat="1" applyFont="1" applyFill="1" applyBorder="1" applyAlignment="1">
      <alignment horizontal="center"/>
    </xf>
    <xf numFmtId="166" fontId="3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0" fontId="3" fillId="0" borderId="0" xfId="0" applyFont="1" applyFill="1" applyAlignment="1">
      <alignment horizontal="left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4" fontId="3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5" fontId="0" fillId="0" borderId="0" xfId="0" applyNumberFormat="1" applyFill="1"/>
    <xf numFmtId="43" fontId="0" fillId="0" borderId="0" xfId="1" applyFont="1" applyFill="1"/>
    <xf numFmtId="164" fontId="0" fillId="0" borderId="0" xfId="1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165" fontId="2" fillId="0" borderId="0" xfId="0" applyNumberFormat="1" applyFont="1" applyFill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110D-765F-4574-AC51-2A2D153D6922}">
  <dimension ref="A1:F307"/>
  <sheetViews>
    <sheetView tabSelected="1" topLeftCell="A295" zoomScale="130" zoomScaleNormal="130" workbookViewId="0">
      <selection activeCell="D304" sqref="D304:F305"/>
    </sheetView>
  </sheetViews>
  <sheetFormatPr defaultRowHeight="15" x14ac:dyDescent="0.25"/>
  <cols>
    <col min="1" max="1" width="9.140625" style="16"/>
    <col min="2" max="2" width="24.5703125" style="16" bestFit="1" customWidth="1"/>
    <col min="3" max="3" width="11.5703125" style="16" bestFit="1" customWidth="1"/>
    <col min="4" max="4" width="15.42578125" style="16" bestFit="1" customWidth="1"/>
    <col min="5" max="5" width="14.28515625" style="16" bestFit="1" customWidth="1"/>
    <col min="6" max="16384" width="9.140625" style="16"/>
  </cols>
  <sheetData>
    <row r="1" spans="1:5" x14ac:dyDescent="0.25">
      <c r="B1" s="17" t="s">
        <v>0</v>
      </c>
      <c r="C1" s="17"/>
      <c r="D1" s="17"/>
      <c r="E1" s="17"/>
    </row>
    <row r="2" spans="1:5" x14ac:dyDescent="0.25">
      <c r="B2" s="17" t="s">
        <v>1</v>
      </c>
      <c r="C2" s="17"/>
      <c r="D2" s="17"/>
      <c r="E2" s="17"/>
    </row>
    <row r="3" spans="1:5" x14ac:dyDescent="0.25">
      <c r="B3" s="17" t="s">
        <v>2</v>
      </c>
      <c r="C3" s="17"/>
      <c r="D3" s="17"/>
      <c r="E3" s="17"/>
    </row>
    <row r="4" spans="1:5" x14ac:dyDescent="0.25">
      <c r="B4" s="18"/>
      <c r="C4" s="18"/>
      <c r="D4" s="18"/>
      <c r="E4" s="18"/>
    </row>
    <row r="5" spans="1:5" ht="30" x14ac:dyDescent="0.25">
      <c r="A5" s="19" t="s">
        <v>3</v>
      </c>
      <c r="B5" s="20" t="s">
        <v>4</v>
      </c>
      <c r="C5" s="19" t="s">
        <v>5</v>
      </c>
      <c r="D5" s="21" t="s">
        <v>6</v>
      </c>
      <c r="E5" s="21" t="s">
        <v>64</v>
      </c>
    </row>
    <row r="7" spans="1:5" x14ac:dyDescent="0.25">
      <c r="B7" s="16" t="s">
        <v>7</v>
      </c>
      <c r="C7" s="22">
        <v>41547</v>
      </c>
      <c r="D7" s="1">
        <v>340902.99</v>
      </c>
      <c r="E7" s="14">
        <v>812048</v>
      </c>
    </row>
    <row r="8" spans="1:5" x14ac:dyDescent="0.25">
      <c r="B8" s="16" t="s">
        <v>7</v>
      </c>
      <c r="C8" s="22">
        <v>41639</v>
      </c>
      <c r="D8" s="1">
        <v>2049650</v>
      </c>
      <c r="E8" s="14"/>
    </row>
    <row r="9" spans="1:5" x14ac:dyDescent="0.25">
      <c r="B9" s="16" t="s">
        <v>7</v>
      </c>
      <c r="C9" s="22">
        <v>41729</v>
      </c>
      <c r="D9" s="1">
        <v>1210800</v>
      </c>
      <c r="E9" s="14"/>
    </row>
    <row r="10" spans="1:5" x14ac:dyDescent="0.25">
      <c r="B10" s="23" t="s">
        <v>7</v>
      </c>
      <c r="C10" s="24">
        <v>41759</v>
      </c>
      <c r="D10" s="2">
        <v>578000</v>
      </c>
      <c r="E10" s="14"/>
    </row>
    <row r="11" spans="1:5" x14ac:dyDescent="0.25">
      <c r="B11" s="23" t="s">
        <v>7</v>
      </c>
      <c r="C11" s="24">
        <v>41851</v>
      </c>
      <c r="D11" s="2">
        <v>540000</v>
      </c>
      <c r="E11" s="14"/>
    </row>
    <row r="12" spans="1:5" x14ac:dyDescent="0.25">
      <c r="B12" s="23" t="s">
        <v>7</v>
      </c>
      <c r="C12" s="24">
        <v>41882</v>
      </c>
      <c r="D12" s="2">
        <v>160000</v>
      </c>
      <c r="E12" s="14"/>
    </row>
    <row r="13" spans="1:5" x14ac:dyDescent="0.25">
      <c r="B13" s="23" t="s">
        <v>7</v>
      </c>
      <c r="C13" s="24">
        <v>41912</v>
      </c>
      <c r="D13" s="2">
        <v>1064000</v>
      </c>
      <c r="E13" s="14"/>
    </row>
    <row r="14" spans="1:5" x14ac:dyDescent="0.25">
      <c r="B14" s="23" t="s">
        <v>7</v>
      </c>
      <c r="C14" s="24">
        <v>41943</v>
      </c>
      <c r="D14" s="2">
        <v>798000</v>
      </c>
      <c r="E14" s="14"/>
    </row>
    <row r="15" spans="1:5" x14ac:dyDescent="0.25">
      <c r="B15" s="23" t="s">
        <v>7</v>
      </c>
      <c r="C15" s="24">
        <v>41973</v>
      </c>
      <c r="D15" s="2">
        <v>1673700</v>
      </c>
      <c r="E15" s="14"/>
    </row>
    <row r="16" spans="1:5" x14ac:dyDescent="0.25">
      <c r="B16" s="23" t="s">
        <v>7</v>
      </c>
      <c r="C16" s="24">
        <v>42063</v>
      </c>
      <c r="D16" s="2">
        <v>360000</v>
      </c>
      <c r="E16" s="14"/>
    </row>
    <row r="17" spans="2:5" x14ac:dyDescent="0.25">
      <c r="B17" s="23" t="s">
        <v>7</v>
      </c>
      <c r="C17" s="24">
        <v>42094</v>
      </c>
      <c r="D17" s="2">
        <f>202900-7200</f>
        <v>195700</v>
      </c>
      <c r="E17" s="14"/>
    </row>
    <row r="18" spans="2:5" x14ac:dyDescent="0.25">
      <c r="B18" s="16" t="s">
        <v>7</v>
      </c>
      <c r="C18" s="24">
        <v>42105</v>
      </c>
      <c r="D18" s="2">
        <v>36496</v>
      </c>
      <c r="E18" s="14"/>
    </row>
    <row r="19" spans="2:5" x14ac:dyDescent="0.25">
      <c r="B19" s="16" t="s">
        <v>7</v>
      </c>
      <c r="C19" s="24">
        <v>42155</v>
      </c>
      <c r="D19" s="2">
        <v>28000</v>
      </c>
      <c r="E19" s="14"/>
    </row>
    <row r="20" spans="2:5" x14ac:dyDescent="0.25">
      <c r="B20" s="16" t="s">
        <v>7</v>
      </c>
      <c r="C20" s="24">
        <v>42185</v>
      </c>
      <c r="D20" s="2">
        <v>212500</v>
      </c>
      <c r="E20" s="14"/>
    </row>
    <row r="21" spans="2:5" x14ac:dyDescent="0.25">
      <c r="B21" s="16" t="s">
        <v>7</v>
      </c>
      <c r="C21" s="24">
        <v>42216</v>
      </c>
      <c r="D21" s="2">
        <v>80000</v>
      </c>
      <c r="E21" s="14"/>
    </row>
    <row r="22" spans="2:5" x14ac:dyDescent="0.25">
      <c r="B22" s="16" t="s">
        <v>7</v>
      </c>
      <c r="C22" s="24">
        <v>42338</v>
      </c>
      <c r="D22" s="2">
        <v>212000</v>
      </c>
      <c r="E22" s="14"/>
    </row>
    <row r="23" spans="2:5" x14ac:dyDescent="0.25">
      <c r="B23" s="16" t="s">
        <v>7</v>
      </c>
      <c r="C23" s="24">
        <v>42338</v>
      </c>
      <c r="D23" s="2">
        <v>120000</v>
      </c>
      <c r="E23" s="14"/>
    </row>
    <row r="24" spans="2:5" x14ac:dyDescent="0.25">
      <c r="B24" s="16" t="s">
        <v>7</v>
      </c>
      <c r="C24" s="24">
        <v>42338</v>
      </c>
      <c r="D24" s="2">
        <v>51000</v>
      </c>
      <c r="E24" s="14"/>
    </row>
    <row r="25" spans="2:5" x14ac:dyDescent="0.25">
      <c r="B25" s="16" t="s">
        <v>7</v>
      </c>
      <c r="C25" s="24">
        <v>42369</v>
      </c>
      <c r="D25" s="2">
        <v>132000</v>
      </c>
      <c r="E25" s="14"/>
    </row>
    <row r="26" spans="2:5" x14ac:dyDescent="0.25">
      <c r="B26" s="16" t="s">
        <v>7</v>
      </c>
      <c r="C26" s="24">
        <v>42400</v>
      </c>
      <c r="D26" s="2">
        <v>220000</v>
      </c>
      <c r="E26" s="14"/>
    </row>
    <row r="27" spans="2:5" x14ac:dyDescent="0.25">
      <c r="B27" s="16" t="s">
        <v>7</v>
      </c>
      <c r="C27" s="24">
        <v>42460</v>
      </c>
      <c r="D27" s="2">
        <v>352000</v>
      </c>
      <c r="E27" s="14"/>
    </row>
    <row r="28" spans="2:5" x14ac:dyDescent="0.25">
      <c r="C28" s="24"/>
      <c r="D28" s="2"/>
      <c r="E28" s="12"/>
    </row>
    <row r="29" spans="2:5" x14ac:dyDescent="0.25">
      <c r="B29" s="25" t="s">
        <v>7</v>
      </c>
      <c r="C29" s="22">
        <v>42490</v>
      </c>
      <c r="D29" s="3">
        <v>176000</v>
      </c>
      <c r="E29" s="15">
        <v>30664.090531084199</v>
      </c>
    </row>
    <row r="30" spans="2:5" x14ac:dyDescent="0.25">
      <c r="B30" s="25" t="s">
        <v>7</v>
      </c>
      <c r="C30" s="22">
        <v>42582</v>
      </c>
      <c r="D30" s="3">
        <v>120000</v>
      </c>
      <c r="E30" s="15">
        <v>23768.424927614651</v>
      </c>
    </row>
    <row r="31" spans="2:5" x14ac:dyDescent="0.25">
      <c r="B31" s="25" t="s">
        <v>7</v>
      </c>
      <c r="C31" s="22">
        <v>42674</v>
      </c>
      <c r="D31" s="3">
        <v>88000</v>
      </c>
      <c r="E31" s="15">
        <v>19528.311294959392</v>
      </c>
    </row>
    <row r="32" spans="2:5" x14ac:dyDescent="0.25">
      <c r="B32" s="25" t="s">
        <v>7</v>
      </c>
      <c r="C32" s="22">
        <v>42819</v>
      </c>
      <c r="D32" s="3">
        <v>810666.65</v>
      </c>
      <c r="E32" s="15">
        <v>210360.17801566841</v>
      </c>
    </row>
    <row r="33" spans="2:5" x14ac:dyDescent="0.25">
      <c r="B33" s="25" t="s">
        <v>7</v>
      </c>
      <c r="C33" s="22">
        <v>42704</v>
      </c>
      <c r="D33" s="3">
        <v>504000</v>
      </c>
      <c r="E33" s="15">
        <v>115762.41468713831</v>
      </c>
    </row>
    <row r="34" spans="2:5" x14ac:dyDescent="0.25">
      <c r="B34" s="25" t="s">
        <v>7</v>
      </c>
      <c r="C34" s="24">
        <v>42916</v>
      </c>
      <c r="D34" s="1">
        <v>400000</v>
      </c>
      <c r="E34" s="2">
        <v>119145</v>
      </c>
    </row>
    <row r="35" spans="2:5" x14ac:dyDescent="0.25">
      <c r="B35" s="25" t="s">
        <v>7</v>
      </c>
      <c r="C35" s="22">
        <v>42993</v>
      </c>
      <c r="D35" s="1">
        <v>1755000</v>
      </c>
      <c r="E35" s="2">
        <v>577641</v>
      </c>
    </row>
    <row r="36" spans="2:5" x14ac:dyDescent="0.25">
      <c r="B36" s="25" t="s">
        <v>7</v>
      </c>
      <c r="C36" s="26">
        <v>43190</v>
      </c>
      <c r="D36" s="1">
        <v>2210730</v>
      </c>
      <c r="E36" s="2">
        <v>904547</v>
      </c>
    </row>
    <row r="37" spans="2:5" x14ac:dyDescent="0.25">
      <c r="C37" s="27"/>
    </row>
    <row r="38" spans="2:5" x14ac:dyDescent="0.25">
      <c r="B38" s="25" t="s">
        <v>8</v>
      </c>
      <c r="C38" s="26">
        <v>42855</v>
      </c>
      <c r="D38" s="2">
        <v>144000</v>
      </c>
      <c r="E38" s="2">
        <v>39324.140037013072</v>
      </c>
    </row>
    <row r="39" spans="2:5" x14ac:dyDescent="0.25">
      <c r="B39" s="25" t="s">
        <v>8</v>
      </c>
      <c r="C39" s="26">
        <v>43069</v>
      </c>
      <c r="D39" s="2">
        <v>294000</v>
      </c>
      <c r="E39" s="2">
        <v>105843.37810997492</v>
      </c>
    </row>
    <row r="40" spans="2:5" x14ac:dyDescent="0.25">
      <c r="C40" s="27"/>
    </row>
    <row r="41" spans="2:5" x14ac:dyDescent="0.25">
      <c r="B41" s="16" t="s">
        <v>9</v>
      </c>
      <c r="C41" s="26">
        <v>41547</v>
      </c>
      <c r="D41" s="2">
        <v>562401.42000000004</v>
      </c>
      <c r="E41" s="14">
        <v>193114</v>
      </c>
    </row>
    <row r="42" spans="2:5" x14ac:dyDescent="0.25">
      <c r="B42" s="16" t="s">
        <v>9</v>
      </c>
      <c r="C42" s="26">
        <v>41729</v>
      </c>
      <c r="D42" s="2">
        <v>898475</v>
      </c>
      <c r="E42" s="14"/>
    </row>
    <row r="43" spans="2:5" x14ac:dyDescent="0.25">
      <c r="B43" s="16" t="s">
        <v>9</v>
      </c>
      <c r="C43" s="26">
        <v>41759</v>
      </c>
      <c r="D43" s="4">
        <v>25000</v>
      </c>
      <c r="E43" s="14"/>
    </row>
    <row r="44" spans="2:5" x14ac:dyDescent="0.25">
      <c r="B44" s="16" t="s">
        <v>9</v>
      </c>
      <c r="C44" s="26">
        <v>41790</v>
      </c>
      <c r="D44" s="4">
        <v>181826</v>
      </c>
      <c r="E44" s="14"/>
    </row>
    <row r="45" spans="2:5" x14ac:dyDescent="0.25">
      <c r="B45" s="16" t="s">
        <v>9</v>
      </c>
      <c r="C45" s="26">
        <v>41851</v>
      </c>
      <c r="D45" s="4">
        <v>294940</v>
      </c>
      <c r="E45" s="14"/>
    </row>
    <row r="46" spans="2:5" x14ac:dyDescent="0.25">
      <c r="B46" s="16" t="s">
        <v>9</v>
      </c>
      <c r="C46" s="26">
        <v>42004</v>
      </c>
      <c r="D46" s="4">
        <v>613236</v>
      </c>
      <c r="E46" s="14"/>
    </row>
    <row r="47" spans="2:5" x14ac:dyDescent="0.25">
      <c r="B47" s="16" t="s">
        <v>9</v>
      </c>
      <c r="C47" s="26">
        <v>42035</v>
      </c>
      <c r="D47" s="4">
        <v>75710</v>
      </c>
      <c r="E47" s="14"/>
    </row>
    <row r="48" spans="2:5" x14ac:dyDescent="0.25">
      <c r="B48" s="25" t="s">
        <v>9</v>
      </c>
      <c r="C48" s="26">
        <v>42292</v>
      </c>
      <c r="D48" s="2">
        <v>45200</v>
      </c>
      <c r="E48" s="14"/>
    </row>
    <row r="49" spans="2:5" x14ac:dyDescent="0.25">
      <c r="B49" s="25"/>
      <c r="C49" s="24"/>
      <c r="D49" s="5"/>
    </row>
    <row r="50" spans="2:5" x14ac:dyDescent="0.25">
      <c r="B50" s="16" t="s">
        <v>10</v>
      </c>
      <c r="C50" s="22">
        <v>41547</v>
      </c>
      <c r="D50" s="1">
        <v>9356507.5500000007</v>
      </c>
      <c r="E50" s="13">
        <v>1953490</v>
      </c>
    </row>
    <row r="51" spans="2:5" x14ac:dyDescent="0.25">
      <c r="B51" s="23" t="s">
        <v>11</v>
      </c>
      <c r="C51" s="24">
        <v>41883</v>
      </c>
      <c r="D51" s="2">
        <v>6849492.4000000004</v>
      </c>
      <c r="E51" s="13"/>
    </row>
    <row r="52" spans="2:5" x14ac:dyDescent="0.25">
      <c r="B52" s="23" t="s">
        <v>12</v>
      </c>
      <c r="C52" s="24">
        <v>42094</v>
      </c>
      <c r="D52" s="2">
        <v>7818061</v>
      </c>
      <c r="E52" s="13"/>
    </row>
    <row r="53" spans="2:5" x14ac:dyDescent="0.25">
      <c r="B53" s="16" t="s">
        <v>10</v>
      </c>
      <c r="C53" s="24">
        <v>42100</v>
      </c>
      <c r="D53" s="2">
        <f>79965.3-30000</f>
        <v>49965.3</v>
      </c>
      <c r="E53" s="13"/>
    </row>
    <row r="54" spans="2:5" x14ac:dyDescent="0.25">
      <c r="B54" s="16" t="s">
        <v>10</v>
      </c>
      <c r="C54" s="24">
        <v>42248</v>
      </c>
      <c r="D54" s="2">
        <v>30000</v>
      </c>
      <c r="E54" s="13"/>
    </row>
    <row r="55" spans="2:5" x14ac:dyDescent="0.25">
      <c r="C55" s="24"/>
      <c r="D55" s="2"/>
    </row>
    <row r="56" spans="2:5" x14ac:dyDescent="0.25">
      <c r="B56" s="25" t="s">
        <v>10</v>
      </c>
      <c r="C56" s="22">
        <v>42643</v>
      </c>
      <c r="D56" s="3">
        <v>400000</v>
      </c>
      <c r="E56" s="2">
        <v>85552</v>
      </c>
    </row>
    <row r="57" spans="2:5" x14ac:dyDescent="0.25">
      <c r="B57" s="25" t="s">
        <v>10</v>
      </c>
      <c r="C57" s="22">
        <v>42643</v>
      </c>
      <c r="D57" s="3">
        <v>72000</v>
      </c>
      <c r="E57" s="2">
        <v>15399</v>
      </c>
    </row>
    <row r="58" spans="2:5" x14ac:dyDescent="0.25">
      <c r="B58" s="25" t="s">
        <v>10</v>
      </c>
      <c r="C58" s="22">
        <v>42766</v>
      </c>
      <c r="D58" s="3">
        <v>1800000</v>
      </c>
      <c r="E58" s="2">
        <v>442359</v>
      </c>
    </row>
    <row r="60" spans="2:5" x14ac:dyDescent="0.25">
      <c r="B60" s="25" t="s">
        <v>13</v>
      </c>
      <c r="C60" s="28">
        <v>41547</v>
      </c>
      <c r="D60" s="1">
        <v>20044282.07</v>
      </c>
      <c r="E60" s="13">
        <v>2250251</v>
      </c>
    </row>
    <row r="61" spans="2:5" x14ac:dyDescent="0.25">
      <c r="B61" s="23" t="s">
        <v>13</v>
      </c>
      <c r="C61" s="29">
        <v>41912</v>
      </c>
      <c r="D61" s="2">
        <v>7097972.9400000004</v>
      </c>
      <c r="E61" s="13"/>
    </row>
    <row r="62" spans="2:5" x14ac:dyDescent="0.25">
      <c r="B62" s="23" t="s">
        <v>13</v>
      </c>
      <c r="C62" s="29">
        <v>42094</v>
      </c>
      <c r="D62" s="2">
        <v>3801560</v>
      </c>
      <c r="E62" s="13"/>
    </row>
    <row r="63" spans="2:5" x14ac:dyDescent="0.25">
      <c r="B63" s="16" t="s">
        <v>13</v>
      </c>
      <c r="C63" s="29">
        <v>42241</v>
      </c>
      <c r="D63" s="2">
        <v>240000</v>
      </c>
      <c r="E63" s="13"/>
    </row>
    <row r="64" spans="2:5" x14ac:dyDescent="0.25">
      <c r="C64" s="30"/>
    </row>
    <row r="65" spans="2:5" x14ac:dyDescent="0.25">
      <c r="B65" s="25" t="s">
        <v>13</v>
      </c>
      <c r="C65" s="29">
        <v>43183</v>
      </c>
      <c r="D65" s="1">
        <v>460000</v>
      </c>
      <c r="E65" s="2">
        <v>186907</v>
      </c>
    </row>
    <row r="66" spans="2:5" x14ac:dyDescent="0.25">
      <c r="B66" s="25" t="s">
        <v>13</v>
      </c>
      <c r="C66" s="29">
        <v>43190</v>
      </c>
      <c r="D66" s="1">
        <v>2800000</v>
      </c>
      <c r="E66" s="2">
        <v>1145653</v>
      </c>
    </row>
    <row r="68" spans="2:5" x14ac:dyDescent="0.25">
      <c r="B68" s="25" t="s">
        <v>14</v>
      </c>
      <c r="C68" s="28">
        <v>41593</v>
      </c>
      <c r="D68" s="1">
        <v>3064578</v>
      </c>
      <c r="E68" s="13">
        <v>588972</v>
      </c>
    </row>
    <row r="69" spans="2:5" x14ac:dyDescent="0.25">
      <c r="B69" s="16" t="s">
        <v>14</v>
      </c>
      <c r="C69" s="29">
        <v>42124</v>
      </c>
      <c r="D69" s="2">
        <v>2649587</v>
      </c>
      <c r="E69" s="13"/>
    </row>
    <row r="70" spans="2:5" x14ac:dyDescent="0.25">
      <c r="B70" s="16" t="s">
        <v>14</v>
      </c>
      <c r="C70" s="29">
        <v>42171</v>
      </c>
      <c r="D70" s="2">
        <v>185000</v>
      </c>
      <c r="E70" s="13"/>
    </row>
    <row r="71" spans="2:5" x14ac:dyDescent="0.25">
      <c r="B71" s="16" t="s">
        <v>14</v>
      </c>
      <c r="C71" s="29">
        <v>42173</v>
      </c>
      <c r="D71" s="2">
        <v>90000</v>
      </c>
      <c r="E71" s="13"/>
    </row>
    <row r="72" spans="2:5" x14ac:dyDescent="0.25">
      <c r="B72" s="16" t="s">
        <v>14</v>
      </c>
      <c r="C72" s="29">
        <v>42277</v>
      </c>
      <c r="D72" s="2">
        <v>12000</v>
      </c>
      <c r="E72" s="13"/>
    </row>
    <row r="73" spans="2:5" x14ac:dyDescent="0.25">
      <c r="B73" s="16" t="s">
        <v>14</v>
      </c>
      <c r="C73" s="29">
        <v>42429</v>
      </c>
      <c r="D73" s="2">
        <v>900000</v>
      </c>
      <c r="E73" s="13"/>
    </row>
    <row r="74" spans="2:5" x14ac:dyDescent="0.25">
      <c r="B74" s="16" t="s">
        <v>14</v>
      </c>
      <c r="C74" s="29">
        <v>42460</v>
      </c>
      <c r="D74" s="2">
        <v>82200</v>
      </c>
      <c r="E74" s="13"/>
    </row>
    <row r="75" spans="2:5" x14ac:dyDescent="0.25">
      <c r="C75" s="29"/>
      <c r="D75" s="2"/>
    </row>
    <row r="76" spans="2:5" x14ac:dyDescent="0.25">
      <c r="B76" s="25" t="s">
        <v>15</v>
      </c>
      <c r="C76" s="28">
        <v>42490</v>
      </c>
      <c r="D76" s="3">
        <v>212000</v>
      </c>
      <c r="E76" s="15">
        <v>36936</v>
      </c>
    </row>
    <row r="77" spans="2:5" x14ac:dyDescent="0.25">
      <c r="B77" s="25" t="s">
        <v>15</v>
      </c>
      <c r="C77" s="28">
        <v>42551</v>
      </c>
      <c r="D77" s="3">
        <v>1400000</v>
      </c>
      <c r="E77" s="15">
        <v>266051</v>
      </c>
    </row>
    <row r="78" spans="2:5" x14ac:dyDescent="0.25">
      <c r="B78" s="25" t="s">
        <v>15</v>
      </c>
      <c r="C78" s="28">
        <v>42674</v>
      </c>
      <c r="D78" s="3">
        <v>35000</v>
      </c>
      <c r="E78" s="15">
        <v>7767</v>
      </c>
    </row>
    <row r="80" spans="2:5" x14ac:dyDescent="0.25">
      <c r="B80" s="23" t="s">
        <v>16</v>
      </c>
      <c r="C80" s="28">
        <v>41547</v>
      </c>
      <c r="D80" s="1">
        <v>46963816.539999999</v>
      </c>
      <c r="E80" s="13">
        <f>5771243-1013</f>
        <v>5770230</v>
      </c>
    </row>
    <row r="81" spans="2:5" x14ac:dyDescent="0.25">
      <c r="B81" s="23" t="s">
        <v>16</v>
      </c>
      <c r="C81" s="28">
        <v>41639</v>
      </c>
      <c r="D81" s="1">
        <v>97550</v>
      </c>
      <c r="E81" s="13"/>
    </row>
    <row r="82" spans="2:5" x14ac:dyDescent="0.25">
      <c r="B82" s="23" t="s">
        <v>16</v>
      </c>
      <c r="C82" s="28">
        <v>41670</v>
      </c>
      <c r="D82" s="1">
        <v>15640</v>
      </c>
      <c r="E82" s="13"/>
    </row>
    <row r="83" spans="2:5" x14ac:dyDescent="0.25">
      <c r="B83" s="23" t="s">
        <v>16</v>
      </c>
      <c r="C83" s="28">
        <v>41684</v>
      </c>
      <c r="D83" s="1">
        <v>40000</v>
      </c>
      <c r="E83" s="13"/>
    </row>
    <row r="84" spans="2:5" x14ac:dyDescent="0.25">
      <c r="B84" s="23" t="s">
        <v>16</v>
      </c>
      <c r="C84" s="29">
        <v>41912</v>
      </c>
      <c r="D84" s="2">
        <v>32060325.199999999</v>
      </c>
      <c r="E84" s="13"/>
    </row>
    <row r="85" spans="2:5" x14ac:dyDescent="0.25">
      <c r="B85" s="23" t="s">
        <v>16</v>
      </c>
      <c r="C85" s="29">
        <v>42094</v>
      </c>
      <c r="D85" s="2">
        <v>1444697.5</v>
      </c>
      <c r="E85" s="13"/>
    </row>
    <row r="86" spans="2:5" x14ac:dyDescent="0.25">
      <c r="B86" s="23" t="s">
        <v>16</v>
      </c>
      <c r="C86" s="29">
        <v>42494</v>
      </c>
      <c r="D86" s="2">
        <v>109000</v>
      </c>
      <c r="E86" s="13"/>
    </row>
    <row r="87" spans="2:5" x14ac:dyDescent="0.25">
      <c r="B87" s="23"/>
      <c r="C87" s="29"/>
      <c r="D87" s="2"/>
    </row>
    <row r="88" spans="2:5" x14ac:dyDescent="0.25">
      <c r="B88" s="25" t="s">
        <v>16</v>
      </c>
      <c r="C88" s="28">
        <v>42766</v>
      </c>
      <c r="D88" s="3">
        <f>40650+48000+67000+27000</f>
        <v>182650</v>
      </c>
      <c r="E88" s="2">
        <v>44887</v>
      </c>
    </row>
    <row r="89" spans="2:5" x14ac:dyDescent="0.25">
      <c r="B89" s="25" t="s">
        <v>16</v>
      </c>
      <c r="C89" s="28">
        <v>42794</v>
      </c>
      <c r="D89" s="3">
        <f>12423375+180000</f>
        <v>12603375</v>
      </c>
      <c r="E89" s="2">
        <v>3188798</v>
      </c>
    </row>
    <row r="90" spans="2:5" x14ac:dyDescent="0.25">
      <c r="B90" s="25" t="s">
        <v>16</v>
      </c>
      <c r="C90" s="28">
        <v>42794</v>
      </c>
      <c r="D90" s="3">
        <v>282487.08</v>
      </c>
      <c r="E90" s="2">
        <v>71472</v>
      </c>
    </row>
    <row r="91" spans="2:5" x14ac:dyDescent="0.25">
      <c r="B91" s="25" t="s">
        <v>16</v>
      </c>
      <c r="C91" s="28">
        <v>42825</v>
      </c>
      <c r="D91" s="3">
        <f>42000+494909</f>
        <v>536909</v>
      </c>
      <c r="E91" s="2">
        <v>140158</v>
      </c>
    </row>
    <row r="92" spans="2:5" x14ac:dyDescent="0.25">
      <c r="B92" s="25" t="s">
        <v>16</v>
      </c>
      <c r="C92" s="29">
        <v>42855</v>
      </c>
      <c r="D92" s="1">
        <v>225000</v>
      </c>
      <c r="E92" s="2">
        <v>61443.968807832913</v>
      </c>
    </row>
    <row r="93" spans="2:5" x14ac:dyDescent="0.25">
      <c r="B93" s="25" t="s">
        <v>16</v>
      </c>
      <c r="C93" s="29">
        <v>42977</v>
      </c>
      <c r="D93" s="2">
        <v>31500</v>
      </c>
      <c r="E93" s="2">
        <v>10163.189135365104</v>
      </c>
    </row>
    <row r="94" spans="2:5" x14ac:dyDescent="0.25">
      <c r="B94" s="25" t="s">
        <v>16</v>
      </c>
      <c r="C94" s="29">
        <v>43008</v>
      </c>
      <c r="D94" s="2">
        <v>90000</v>
      </c>
      <c r="E94" s="2">
        <v>30170.986254914886</v>
      </c>
    </row>
    <row r="95" spans="2:5" x14ac:dyDescent="0.25">
      <c r="B95" s="25" t="s">
        <v>16</v>
      </c>
      <c r="C95" s="29">
        <v>43131</v>
      </c>
      <c r="D95" s="2">
        <v>180000</v>
      </c>
      <c r="E95" s="2">
        <v>69335.280274655277</v>
      </c>
    </row>
    <row r="96" spans="2:5" x14ac:dyDescent="0.25">
      <c r="B96" s="23" t="s">
        <v>17</v>
      </c>
      <c r="C96" s="29">
        <v>43221</v>
      </c>
      <c r="D96" s="2">
        <v>340000</v>
      </c>
      <c r="E96" s="2">
        <v>145963.76363260721</v>
      </c>
    </row>
    <row r="97" spans="2:5" x14ac:dyDescent="0.25">
      <c r="B97" s="23" t="s">
        <v>18</v>
      </c>
      <c r="C97" s="29">
        <v>43282</v>
      </c>
      <c r="D97" s="2">
        <v>14169472.699999999</v>
      </c>
      <c r="E97" s="2">
        <v>6633334.6824293677</v>
      </c>
    </row>
    <row r="98" spans="2:5" x14ac:dyDescent="0.25">
      <c r="B98" s="23" t="s">
        <v>19</v>
      </c>
      <c r="C98" s="29">
        <v>43364</v>
      </c>
      <c r="D98" s="2">
        <v>10000000</v>
      </c>
      <c r="E98" s="2">
        <v>5203504.173066847</v>
      </c>
    </row>
    <row r="99" spans="2:5" x14ac:dyDescent="0.25">
      <c r="B99" s="23" t="s">
        <v>20</v>
      </c>
      <c r="C99" s="29">
        <v>43500</v>
      </c>
      <c r="D99" s="2">
        <v>13453752.58</v>
      </c>
      <c r="E99" s="2">
        <v>8165605.6295347139</v>
      </c>
    </row>
    <row r="101" spans="2:5" x14ac:dyDescent="0.25">
      <c r="B101" s="23" t="s">
        <v>21</v>
      </c>
      <c r="C101" s="29">
        <v>42124</v>
      </c>
      <c r="D101" s="2">
        <v>471865</v>
      </c>
      <c r="E101" s="2">
        <v>52373.233554722232</v>
      </c>
    </row>
    <row r="102" spans="2:5" x14ac:dyDescent="0.25">
      <c r="B102" s="23" t="s">
        <v>21</v>
      </c>
      <c r="C102" s="29">
        <v>42825</v>
      </c>
      <c r="D102" s="4">
        <v>8489.7999999999993</v>
      </c>
      <c r="E102" s="2">
        <v>2216</v>
      </c>
    </row>
    <row r="103" spans="2:5" x14ac:dyDescent="0.25">
      <c r="B103" s="23" t="s">
        <v>21</v>
      </c>
      <c r="C103" s="29">
        <v>42916</v>
      </c>
      <c r="D103" s="4">
        <v>270000</v>
      </c>
      <c r="E103" s="2">
        <v>80422.906150550203</v>
      </c>
    </row>
    <row r="104" spans="2:5" x14ac:dyDescent="0.25">
      <c r="B104" s="23" t="s">
        <v>21</v>
      </c>
      <c r="C104" s="29">
        <v>43039</v>
      </c>
      <c r="D104" s="4">
        <v>270000</v>
      </c>
      <c r="E104" s="2">
        <v>93912.867797788451</v>
      </c>
    </row>
    <row r="106" spans="2:5" x14ac:dyDescent="0.25">
      <c r="B106" s="23" t="s">
        <v>22</v>
      </c>
      <c r="C106" s="29">
        <v>41912</v>
      </c>
      <c r="D106" s="2">
        <v>91564953.209999993</v>
      </c>
      <c r="E106" s="13">
        <v>8761775</v>
      </c>
    </row>
    <row r="107" spans="2:5" x14ac:dyDescent="0.25">
      <c r="B107" s="23" t="s">
        <v>22</v>
      </c>
      <c r="C107" s="29">
        <v>42094</v>
      </c>
      <c r="D107" s="2">
        <v>6394522.0499999998</v>
      </c>
      <c r="E107" s="13"/>
    </row>
    <row r="108" spans="2:5" x14ac:dyDescent="0.25">
      <c r="B108" s="23" t="s">
        <v>22</v>
      </c>
      <c r="C108" s="29">
        <v>42116</v>
      </c>
      <c r="D108" s="2">
        <v>200000</v>
      </c>
      <c r="E108" s="13"/>
    </row>
    <row r="109" spans="2:5" x14ac:dyDescent="0.25">
      <c r="B109" s="23" t="s">
        <v>22</v>
      </c>
      <c r="C109" s="29">
        <v>42287</v>
      </c>
      <c r="D109" s="2">
        <v>24703.8</v>
      </c>
      <c r="E109" s="13"/>
    </row>
    <row r="110" spans="2:5" x14ac:dyDescent="0.25">
      <c r="B110" s="23" t="s">
        <v>22</v>
      </c>
      <c r="C110" s="29">
        <v>42292</v>
      </c>
      <c r="D110" s="2">
        <v>62900</v>
      </c>
      <c r="E110" s="13"/>
    </row>
    <row r="111" spans="2:5" x14ac:dyDescent="0.25">
      <c r="B111" s="23"/>
      <c r="C111" s="30"/>
    </row>
    <row r="112" spans="2:5" x14ac:dyDescent="0.25">
      <c r="B112" s="25" t="s">
        <v>22</v>
      </c>
      <c r="C112" s="28">
        <v>42551</v>
      </c>
      <c r="D112" s="3">
        <f>37991+8400</f>
        <v>46391</v>
      </c>
      <c r="E112" s="15">
        <v>8897.4736367499136</v>
      </c>
    </row>
    <row r="113" spans="2:5" x14ac:dyDescent="0.25">
      <c r="B113" s="25" t="s">
        <v>22</v>
      </c>
      <c r="C113" s="28">
        <v>42643</v>
      </c>
      <c r="D113" s="3">
        <f>7075845+10400+3000</f>
        <v>7089245</v>
      </c>
      <c r="E113" s="15">
        <v>1530255.5393047207</v>
      </c>
    </row>
    <row r="114" spans="2:5" x14ac:dyDescent="0.25">
      <c r="B114" s="25" t="s">
        <v>22</v>
      </c>
      <c r="C114" s="28">
        <v>42673</v>
      </c>
      <c r="D114" s="3">
        <f>295000+22750</f>
        <v>317750</v>
      </c>
      <c r="E114" s="15">
        <v>71081.469138291941</v>
      </c>
    </row>
    <row r="115" spans="2:5" x14ac:dyDescent="0.25">
      <c r="B115" s="25" t="s">
        <v>22</v>
      </c>
      <c r="C115" s="28">
        <v>42704</v>
      </c>
      <c r="D115" s="3">
        <f>17575</f>
        <v>17575</v>
      </c>
      <c r="E115" s="15">
        <v>4074.0717458551694</v>
      </c>
    </row>
    <row r="116" spans="2:5" x14ac:dyDescent="0.25">
      <c r="B116" s="25" t="s">
        <v>22</v>
      </c>
      <c r="C116" s="28">
        <v>42735</v>
      </c>
      <c r="D116" s="3">
        <v>21000</v>
      </c>
      <c r="E116" s="15">
        <v>5038.2937930787921</v>
      </c>
    </row>
    <row r="117" spans="2:5" x14ac:dyDescent="0.25">
      <c r="B117" s="25" t="s">
        <v>22</v>
      </c>
      <c r="C117" s="28">
        <v>42766</v>
      </c>
      <c r="D117" s="3">
        <f>80000+31000+135000+1503</f>
        <v>247503</v>
      </c>
      <c r="E117" s="15">
        <v>61387.396496894486</v>
      </c>
    </row>
    <row r="118" spans="2:5" x14ac:dyDescent="0.25">
      <c r="B118" s="25" t="s">
        <v>22</v>
      </c>
      <c r="C118" s="28">
        <v>42794</v>
      </c>
      <c r="D118" s="3">
        <f>257000+60000</f>
        <v>317000</v>
      </c>
      <c r="E118" s="15">
        <v>80946.060143020164</v>
      </c>
    </row>
    <row r="119" spans="2:5" x14ac:dyDescent="0.25">
      <c r="B119" s="25" t="s">
        <v>22</v>
      </c>
      <c r="C119" s="28">
        <v>42825</v>
      </c>
      <c r="D119" s="3">
        <f>700000+21000+11564</f>
        <v>732564</v>
      </c>
      <c r="E119" s="15">
        <v>193000.19343927043</v>
      </c>
    </row>
    <row r="120" spans="2:5" x14ac:dyDescent="0.25">
      <c r="B120" s="25" t="s">
        <v>22</v>
      </c>
      <c r="C120" s="29">
        <v>42855</v>
      </c>
      <c r="D120" s="2">
        <v>70000</v>
      </c>
      <c r="E120" s="2">
        <v>19293</v>
      </c>
    </row>
    <row r="121" spans="2:5" x14ac:dyDescent="0.25">
      <c r="B121" s="25" t="s">
        <v>22</v>
      </c>
      <c r="C121" s="29">
        <v>42886</v>
      </c>
      <c r="D121" s="2">
        <v>70000</v>
      </c>
      <c r="E121" s="2">
        <v>20182</v>
      </c>
    </row>
    <row r="122" spans="2:5" x14ac:dyDescent="0.25">
      <c r="B122" s="25" t="s">
        <v>22</v>
      </c>
      <c r="C122" s="29">
        <v>42916</v>
      </c>
      <c r="D122" s="2">
        <v>140000</v>
      </c>
      <c r="E122" s="2">
        <v>42086</v>
      </c>
    </row>
    <row r="123" spans="2:5" x14ac:dyDescent="0.25">
      <c r="B123" s="25" t="s">
        <v>22</v>
      </c>
      <c r="C123" s="29">
        <v>42947</v>
      </c>
      <c r="D123" s="2">
        <v>225000</v>
      </c>
      <c r="E123" s="2">
        <v>70498</v>
      </c>
    </row>
    <row r="124" spans="2:5" x14ac:dyDescent="0.25">
      <c r="B124" s="25" t="s">
        <v>22</v>
      </c>
      <c r="C124" s="29">
        <v>43008</v>
      </c>
      <c r="D124" s="2">
        <v>396000</v>
      </c>
      <c r="E124" s="2">
        <v>133980</v>
      </c>
    </row>
    <row r="125" spans="2:5" x14ac:dyDescent="0.25">
      <c r="B125" s="25" t="s">
        <v>22</v>
      </c>
      <c r="C125" s="29">
        <v>43039</v>
      </c>
      <c r="D125" s="2">
        <v>650000</v>
      </c>
      <c r="E125" s="2">
        <v>228176.5417205001</v>
      </c>
    </row>
    <row r="126" spans="2:5" x14ac:dyDescent="0.25">
      <c r="B126" s="23" t="s">
        <v>22</v>
      </c>
      <c r="C126" s="29">
        <v>43282</v>
      </c>
      <c r="D126" s="2">
        <v>2410848.73</v>
      </c>
      <c r="E126" s="2">
        <v>1139054.4388694491</v>
      </c>
    </row>
    <row r="128" spans="2:5" x14ac:dyDescent="0.25">
      <c r="B128" s="23" t="s">
        <v>23</v>
      </c>
      <c r="C128" s="29">
        <v>41912</v>
      </c>
      <c r="D128" s="15">
        <v>16903485.699999999</v>
      </c>
      <c r="E128" s="6">
        <v>1471585</v>
      </c>
    </row>
    <row r="130" spans="2:5" x14ac:dyDescent="0.25">
      <c r="B130" s="23" t="s">
        <v>24</v>
      </c>
      <c r="C130" s="29">
        <v>42109</v>
      </c>
      <c r="D130" s="6">
        <v>1076250</v>
      </c>
      <c r="E130" s="6">
        <v>116786</v>
      </c>
    </row>
    <row r="131" spans="2:5" x14ac:dyDescent="0.25">
      <c r="B131" s="25" t="s">
        <v>24</v>
      </c>
      <c r="C131" s="28">
        <v>42704</v>
      </c>
      <c r="D131" s="3">
        <v>46000</v>
      </c>
      <c r="E131" s="6">
        <v>10566</v>
      </c>
    </row>
    <row r="133" spans="2:5" x14ac:dyDescent="0.25">
      <c r="B133" s="25" t="s">
        <v>25</v>
      </c>
      <c r="C133" s="28">
        <v>42551</v>
      </c>
      <c r="D133" s="3">
        <v>357273</v>
      </c>
      <c r="E133" s="15">
        <v>67894.856376081778</v>
      </c>
    </row>
    <row r="134" spans="2:5" x14ac:dyDescent="0.25">
      <c r="B134" s="25" t="s">
        <v>25</v>
      </c>
      <c r="C134" s="28">
        <v>42643</v>
      </c>
      <c r="D134" s="3">
        <f>887250+100000</f>
        <v>987250</v>
      </c>
      <c r="E134" s="15">
        <v>211151.81492161212</v>
      </c>
    </row>
    <row r="136" spans="2:5" x14ac:dyDescent="0.25">
      <c r="B136" s="25" t="s">
        <v>26</v>
      </c>
      <c r="C136" s="28">
        <v>42819</v>
      </c>
      <c r="D136" s="3">
        <v>15793433.75</v>
      </c>
      <c r="E136" s="2">
        <v>4098244</v>
      </c>
    </row>
    <row r="137" spans="2:5" x14ac:dyDescent="0.25">
      <c r="B137" s="25" t="s">
        <v>26</v>
      </c>
      <c r="C137" s="28">
        <v>43069</v>
      </c>
      <c r="D137" s="3">
        <v>171600</v>
      </c>
      <c r="E137" s="2">
        <v>61778</v>
      </c>
    </row>
    <row r="138" spans="2:5" x14ac:dyDescent="0.25">
      <c r="B138" s="25" t="s">
        <v>26</v>
      </c>
      <c r="C138" s="28">
        <v>43100</v>
      </c>
      <c r="D138" s="3">
        <v>123120</v>
      </c>
      <c r="E138" s="2">
        <v>45875</v>
      </c>
    </row>
    <row r="139" spans="2:5" x14ac:dyDescent="0.25">
      <c r="B139" s="25" t="s">
        <v>26</v>
      </c>
      <c r="C139" s="28">
        <v>43100</v>
      </c>
      <c r="D139" s="2">
        <v>128700</v>
      </c>
      <c r="E139" s="2">
        <v>47954</v>
      </c>
    </row>
    <row r="140" spans="2:5" x14ac:dyDescent="0.25">
      <c r="B140" s="23" t="s">
        <v>27</v>
      </c>
      <c r="C140" s="29">
        <v>43387</v>
      </c>
      <c r="D140" s="2">
        <v>3749019.04</v>
      </c>
      <c r="E140" s="2">
        <v>2005702.9011913496</v>
      </c>
    </row>
    <row r="141" spans="2:5" x14ac:dyDescent="0.25">
      <c r="B141" s="23" t="s">
        <v>28</v>
      </c>
      <c r="C141" s="29">
        <v>43459</v>
      </c>
      <c r="D141" s="2">
        <v>3771569.04</v>
      </c>
      <c r="E141" s="2">
        <v>2190659.3439466208</v>
      </c>
    </row>
    <row r="143" spans="2:5" x14ac:dyDescent="0.25">
      <c r="B143" s="23" t="s">
        <v>29</v>
      </c>
      <c r="C143" s="29">
        <v>41547</v>
      </c>
      <c r="D143" s="2">
        <v>1157527.21</v>
      </c>
      <c r="E143" s="13">
        <v>286139</v>
      </c>
    </row>
    <row r="144" spans="2:5" x14ac:dyDescent="0.25">
      <c r="B144" s="23" t="s">
        <v>30</v>
      </c>
      <c r="C144" s="29">
        <v>41762</v>
      </c>
      <c r="D144" s="4">
        <v>27930</v>
      </c>
      <c r="E144" s="13"/>
    </row>
    <row r="145" spans="2:5" x14ac:dyDescent="0.25">
      <c r="B145" s="23" t="s">
        <v>30</v>
      </c>
      <c r="C145" s="29">
        <v>41883</v>
      </c>
      <c r="D145" s="4">
        <v>611669</v>
      </c>
      <c r="E145" s="13"/>
    </row>
    <row r="146" spans="2:5" x14ac:dyDescent="0.25">
      <c r="B146" s="23"/>
      <c r="C146" s="30"/>
    </row>
    <row r="147" spans="2:5" x14ac:dyDescent="0.25">
      <c r="B147" s="23" t="s">
        <v>31</v>
      </c>
      <c r="C147" s="29">
        <v>41547</v>
      </c>
      <c r="D147" s="2">
        <v>20134676.32</v>
      </c>
      <c r="E147" s="13">
        <v>4425315</v>
      </c>
    </row>
    <row r="148" spans="2:5" x14ac:dyDescent="0.25">
      <c r="B148" s="23" t="s">
        <v>31</v>
      </c>
      <c r="C148" s="29">
        <v>41790</v>
      </c>
      <c r="D148" s="4">
        <v>179997.8</v>
      </c>
      <c r="E148" s="13"/>
    </row>
    <row r="149" spans="2:5" x14ac:dyDescent="0.25">
      <c r="B149" s="23" t="s">
        <v>31</v>
      </c>
      <c r="C149" s="29">
        <v>41820</v>
      </c>
      <c r="D149" s="4">
        <v>129892.71</v>
      </c>
      <c r="E149" s="13"/>
    </row>
    <row r="150" spans="2:5" x14ac:dyDescent="0.25">
      <c r="B150" s="23" t="s">
        <v>31</v>
      </c>
      <c r="C150" s="29">
        <v>41851</v>
      </c>
      <c r="D150" s="4">
        <v>112626.43</v>
      </c>
      <c r="E150" s="13"/>
    </row>
    <row r="151" spans="2:5" x14ac:dyDescent="0.25">
      <c r="B151" s="23" t="s">
        <v>31</v>
      </c>
      <c r="C151" s="29">
        <v>41882</v>
      </c>
      <c r="D151" s="4">
        <v>270667.03999999998</v>
      </c>
      <c r="E151" s="13"/>
    </row>
    <row r="152" spans="2:5" x14ac:dyDescent="0.25">
      <c r="B152" s="23" t="s">
        <v>31</v>
      </c>
      <c r="C152" s="29">
        <v>41912</v>
      </c>
      <c r="D152" s="4">
        <v>3124197.2</v>
      </c>
      <c r="E152" s="13"/>
    </row>
    <row r="153" spans="2:5" x14ac:dyDescent="0.25">
      <c r="B153" s="23" t="s">
        <v>31</v>
      </c>
      <c r="C153" s="29">
        <v>41943</v>
      </c>
      <c r="D153" s="4">
        <v>834409.07</v>
      </c>
      <c r="E153" s="13"/>
    </row>
    <row r="154" spans="2:5" x14ac:dyDescent="0.25">
      <c r="B154" s="23" t="s">
        <v>31</v>
      </c>
      <c r="C154" s="29">
        <v>41973</v>
      </c>
      <c r="D154" s="4">
        <v>81768.100000000006</v>
      </c>
      <c r="E154" s="13"/>
    </row>
    <row r="155" spans="2:5" x14ac:dyDescent="0.25">
      <c r="B155" s="23" t="s">
        <v>31</v>
      </c>
      <c r="C155" s="29">
        <v>42004</v>
      </c>
      <c r="D155" s="4">
        <v>393346.44</v>
      </c>
      <c r="E155" s="13"/>
    </row>
    <row r="156" spans="2:5" x14ac:dyDescent="0.25">
      <c r="B156" s="23" t="s">
        <v>31</v>
      </c>
      <c r="C156" s="29">
        <v>42035</v>
      </c>
      <c r="D156" s="4">
        <v>560000</v>
      </c>
      <c r="E156" s="13"/>
    </row>
    <row r="157" spans="2:5" x14ac:dyDescent="0.25">
      <c r="B157" s="23" t="s">
        <v>31</v>
      </c>
      <c r="C157" s="29">
        <v>42063</v>
      </c>
      <c r="D157" s="4">
        <v>6953</v>
      </c>
      <c r="E157" s="13"/>
    </row>
    <row r="158" spans="2:5" x14ac:dyDescent="0.25">
      <c r="B158" s="23" t="s">
        <v>31</v>
      </c>
      <c r="C158" s="29">
        <v>42094</v>
      </c>
      <c r="D158" s="4">
        <v>427153.9</v>
      </c>
      <c r="E158" s="13"/>
    </row>
    <row r="159" spans="2:5" x14ac:dyDescent="0.25">
      <c r="B159" s="23" t="s">
        <v>31</v>
      </c>
      <c r="C159" s="29">
        <v>42101</v>
      </c>
      <c r="D159" s="2">
        <v>15497.25</v>
      </c>
      <c r="E159" s="13"/>
    </row>
    <row r="160" spans="2:5" x14ac:dyDescent="0.25">
      <c r="B160" s="23" t="s">
        <v>31</v>
      </c>
      <c r="C160" s="29">
        <v>42331</v>
      </c>
      <c r="D160" s="2">
        <v>880000</v>
      </c>
      <c r="E160" s="13"/>
    </row>
    <row r="161" spans="2:5" x14ac:dyDescent="0.25">
      <c r="B161" s="23" t="s">
        <v>31</v>
      </c>
      <c r="C161" s="29">
        <v>42346</v>
      </c>
      <c r="D161" s="2">
        <v>362800</v>
      </c>
      <c r="E161" s="13"/>
    </row>
    <row r="162" spans="2:5" x14ac:dyDescent="0.25">
      <c r="B162" s="23" t="s">
        <v>31</v>
      </c>
      <c r="C162" s="29">
        <v>42359</v>
      </c>
      <c r="D162" s="2">
        <v>137900</v>
      </c>
      <c r="E162" s="13"/>
    </row>
    <row r="163" spans="2:5" x14ac:dyDescent="0.25">
      <c r="B163" s="23"/>
      <c r="C163" s="29"/>
      <c r="D163" s="2"/>
      <c r="E163" s="11"/>
    </row>
    <row r="164" spans="2:5" x14ac:dyDescent="0.25">
      <c r="B164" s="23" t="s">
        <v>31</v>
      </c>
      <c r="C164" s="29">
        <v>42613</v>
      </c>
      <c r="D164" s="4">
        <v>45472.88</v>
      </c>
      <c r="E164" s="2">
        <v>15713</v>
      </c>
    </row>
    <row r="165" spans="2:5" x14ac:dyDescent="0.25">
      <c r="B165" s="23" t="s">
        <v>31</v>
      </c>
      <c r="C165" s="29">
        <v>42613</v>
      </c>
      <c r="D165" s="4">
        <v>24000</v>
      </c>
      <c r="E165" s="2">
        <v>8293</v>
      </c>
    </row>
    <row r="166" spans="2:5" x14ac:dyDescent="0.25">
      <c r="B166" s="25" t="s">
        <v>31</v>
      </c>
      <c r="C166" s="29">
        <v>43054</v>
      </c>
      <c r="D166" s="4">
        <v>675000</v>
      </c>
      <c r="E166" s="2">
        <v>372135.87369863014</v>
      </c>
    </row>
    <row r="167" spans="2:5" x14ac:dyDescent="0.25">
      <c r="B167" s="25" t="s">
        <v>31</v>
      </c>
      <c r="C167" s="29">
        <v>42947</v>
      </c>
      <c r="D167" s="4">
        <v>53000</v>
      </c>
      <c r="E167" s="2">
        <v>31261</v>
      </c>
    </row>
    <row r="169" spans="2:5" x14ac:dyDescent="0.25">
      <c r="B169" s="23" t="s">
        <v>32</v>
      </c>
      <c r="C169" s="29">
        <v>41547</v>
      </c>
      <c r="D169" s="2">
        <v>210060.24</v>
      </c>
      <c r="E169" s="13">
        <v>54793</v>
      </c>
    </row>
    <row r="170" spans="2:5" x14ac:dyDescent="0.25">
      <c r="B170" s="23" t="s">
        <v>32</v>
      </c>
      <c r="C170" s="29">
        <v>41841</v>
      </c>
      <c r="D170" s="4">
        <v>540000</v>
      </c>
      <c r="E170" s="13"/>
    </row>
    <row r="171" spans="2:5" x14ac:dyDescent="0.25">
      <c r="B171" s="23"/>
      <c r="C171" s="30"/>
    </row>
    <row r="172" spans="2:5" x14ac:dyDescent="0.25">
      <c r="B172" s="23" t="s">
        <v>33</v>
      </c>
      <c r="C172" s="29">
        <v>41547</v>
      </c>
      <c r="D172" s="2">
        <v>256794.18</v>
      </c>
      <c r="E172" s="13">
        <v>45673</v>
      </c>
    </row>
    <row r="173" spans="2:5" x14ac:dyDescent="0.25">
      <c r="B173" s="23" t="s">
        <v>33</v>
      </c>
      <c r="C173" s="29">
        <v>41685</v>
      </c>
      <c r="D173" s="2">
        <v>13653</v>
      </c>
      <c r="E173" s="13"/>
    </row>
    <row r="174" spans="2:5" x14ac:dyDescent="0.25">
      <c r="B174" s="23" t="s">
        <v>33</v>
      </c>
      <c r="C174" s="29">
        <v>41912</v>
      </c>
      <c r="D174" s="4">
        <v>343497</v>
      </c>
      <c r="E174" s="13"/>
    </row>
    <row r="175" spans="2:5" x14ac:dyDescent="0.25">
      <c r="B175" s="23"/>
      <c r="C175" s="30"/>
    </row>
    <row r="176" spans="2:5" x14ac:dyDescent="0.25">
      <c r="B176" s="23" t="s">
        <v>34</v>
      </c>
      <c r="C176" s="29">
        <v>41547</v>
      </c>
      <c r="D176" s="2">
        <v>1244113.6200000001</v>
      </c>
      <c r="E176" s="13">
        <v>230048</v>
      </c>
    </row>
    <row r="177" spans="2:5" x14ac:dyDescent="0.25">
      <c r="B177" s="23" t="s">
        <v>34</v>
      </c>
      <c r="C177" s="29">
        <v>41640</v>
      </c>
      <c r="D177" s="2">
        <v>166583.35</v>
      </c>
      <c r="E177" s="13"/>
    </row>
    <row r="178" spans="2:5" x14ac:dyDescent="0.25">
      <c r="B178" s="23" t="s">
        <v>34</v>
      </c>
      <c r="C178" s="29">
        <v>41670</v>
      </c>
      <c r="D178" s="2">
        <v>150833.46</v>
      </c>
      <c r="E178" s="13"/>
    </row>
    <row r="179" spans="2:5" x14ac:dyDescent="0.25">
      <c r="B179" s="23"/>
      <c r="C179" s="30"/>
    </row>
    <row r="180" spans="2:5" x14ac:dyDescent="0.25">
      <c r="B180" s="23" t="s">
        <v>34</v>
      </c>
      <c r="C180" s="29">
        <v>42149</v>
      </c>
      <c r="D180" s="2">
        <v>22857</v>
      </c>
      <c r="E180" s="2">
        <v>5368.9967572380538</v>
      </c>
    </row>
    <row r="181" spans="2:5" x14ac:dyDescent="0.25">
      <c r="B181" s="23" t="s">
        <v>34</v>
      </c>
      <c r="C181" s="29">
        <v>42223</v>
      </c>
      <c r="D181" s="2">
        <v>240000</v>
      </c>
      <c r="E181" s="2">
        <v>60174.869076801304</v>
      </c>
    </row>
    <row r="182" spans="2:5" x14ac:dyDescent="0.25">
      <c r="B182" s="23" t="s">
        <v>34</v>
      </c>
      <c r="C182" s="29">
        <v>42825</v>
      </c>
      <c r="D182" s="4">
        <f>43000+575000</f>
        <v>618000</v>
      </c>
      <c r="E182" s="2">
        <v>251368</v>
      </c>
    </row>
    <row r="184" spans="2:5" x14ac:dyDescent="0.25">
      <c r="B184" s="23" t="s">
        <v>35</v>
      </c>
      <c r="C184" s="29">
        <v>41547</v>
      </c>
      <c r="D184" s="2">
        <v>191994.25</v>
      </c>
      <c r="E184" s="13">
        <v>29053</v>
      </c>
    </row>
    <row r="185" spans="2:5" x14ac:dyDescent="0.25">
      <c r="B185" s="23" t="s">
        <v>35</v>
      </c>
      <c r="C185" s="29">
        <v>41729</v>
      </c>
      <c r="D185" s="2">
        <v>7718</v>
      </c>
      <c r="E185" s="13"/>
    </row>
    <row r="186" spans="2:5" x14ac:dyDescent="0.25">
      <c r="B186" s="23" t="s">
        <v>35</v>
      </c>
      <c r="C186" s="29">
        <v>41820</v>
      </c>
      <c r="D186" s="4">
        <v>17619</v>
      </c>
      <c r="E186" s="13"/>
    </row>
    <row r="187" spans="2:5" x14ac:dyDescent="0.25">
      <c r="B187" s="23" t="s">
        <v>35</v>
      </c>
      <c r="C187" s="29">
        <v>41902</v>
      </c>
      <c r="D187" s="4">
        <v>10800</v>
      </c>
      <c r="E187" s="13"/>
    </row>
    <row r="188" spans="2:5" x14ac:dyDescent="0.25">
      <c r="B188" s="23" t="s">
        <v>35</v>
      </c>
      <c r="C188" s="29">
        <v>41936</v>
      </c>
      <c r="D188" s="4">
        <v>11584</v>
      </c>
      <c r="E188" s="13"/>
    </row>
    <row r="189" spans="2:5" x14ac:dyDescent="0.25">
      <c r="B189" s="25" t="s">
        <v>35</v>
      </c>
      <c r="C189" s="29">
        <v>42203</v>
      </c>
      <c r="D189" s="2">
        <v>17500</v>
      </c>
      <c r="E189" s="13"/>
    </row>
    <row r="190" spans="2:5" x14ac:dyDescent="0.25">
      <c r="B190" s="25" t="s">
        <v>35</v>
      </c>
      <c r="C190" s="29">
        <v>42210</v>
      </c>
      <c r="D190" s="2">
        <v>5936</v>
      </c>
      <c r="E190" s="13"/>
    </row>
    <row r="191" spans="2:5" x14ac:dyDescent="0.25">
      <c r="B191" s="25" t="s">
        <v>35</v>
      </c>
      <c r="C191" s="29">
        <v>42256</v>
      </c>
      <c r="D191" s="2">
        <v>15544</v>
      </c>
      <c r="E191" s="13"/>
    </row>
    <row r="192" spans="2:5" x14ac:dyDescent="0.25">
      <c r="B192" s="25" t="s">
        <v>35</v>
      </c>
      <c r="C192" s="29">
        <v>42264</v>
      </c>
      <c r="D192" s="2">
        <v>40332</v>
      </c>
      <c r="E192" s="13"/>
    </row>
    <row r="193" spans="2:5" x14ac:dyDescent="0.25">
      <c r="B193" s="25" t="s">
        <v>35</v>
      </c>
      <c r="C193" s="29">
        <v>42274</v>
      </c>
      <c r="D193" s="2">
        <v>11400</v>
      </c>
      <c r="E193" s="13"/>
    </row>
    <row r="194" spans="2:5" x14ac:dyDescent="0.25">
      <c r="B194" s="25" t="s">
        <v>35</v>
      </c>
      <c r="C194" s="29">
        <v>42298</v>
      </c>
      <c r="D194" s="2">
        <v>8200</v>
      </c>
      <c r="E194" s="13"/>
    </row>
    <row r="195" spans="2:5" x14ac:dyDescent="0.25">
      <c r="B195" s="25" t="s">
        <v>35</v>
      </c>
      <c r="C195" s="29">
        <v>42313</v>
      </c>
      <c r="D195" s="2">
        <v>8900</v>
      </c>
      <c r="E195" s="13"/>
    </row>
    <row r="196" spans="2:5" x14ac:dyDescent="0.25">
      <c r="B196" s="25" t="s">
        <v>35</v>
      </c>
      <c r="C196" s="29">
        <v>42325</v>
      </c>
      <c r="D196" s="2">
        <v>8000</v>
      </c>
      <c r="E196" s="13"/>
    </row>
    <row r="197" spans="2:5" x14ac:dyDescent="0.25">
      <c r="B197" s="25" t="s">
        <v>35</v>
      </c>
      <c r="C197" s="29">
        <v>42328</v>
      </c>
      <c r="D197" s="2">
        <v>15352</v>
      </c>
      <c r="E197" s="13"/>
    </row>
    <row r="198" spans="2:5" x14ac:dyDescent="0.25">
      <c r="B198" s="23"/>
      <c r="C198" s="30"/>
    </row>
    <row r="199" spans="2:5" x14ac:dyDescent="0.25">
      <c r="B199" s="23" t="s">
        <v>36</v>
      </c>
      <c r="C199" s="29">
        <v>41547</v>
      </c>
      <c r="D199" s="2">
        <v>479983.35999999999</v>
      </c>
      <c r="E199" s="13">
        <v>29477</v>
      </c>
    </row>
    <row r="200" spans="2:5" x14ac:dyDescent="0.25">
      <c r="B200" s="23" t="s">
        <v>36</v>
      </c>
      <c r="C200" s="29">
        <v>41820</v>
      </c>
      <c r="D200" s="2">
        <v>600</v>
      </c>
      <c r="E200" s="13"/>
    </row>
    <row r="201" spans="2:5" x14ac:dyDescent="0.25">
      <c r="B201" s="23"/>
      <c r="C201" s="30"/>
    </row>
    <row r="202" spans="2:5" x14ac:dyDescent="0.25">
      <c r="B202" s="25" t="s">
        <v>37</v>
      </c>
      <c r="C202" s="29">
        <v>42916</v>
      </c>
      <c r="D202" s="4">
        <v>155000</v>
      </c>
      <c r="E202" s="2">
        <v>46168.705382723259</v>
      </c>
    </row>
    <row r="204" spans="2:5" x14ac:dyDescent="0.25">
      <c r="B204" s="23" t="s">
        <v>38</v>
      </c>
      <c r="C204" s="29">
        <v>41547</v>
      </c>
      <c r="D204" s="2">
        <v>51684.49</v>
      </c>
      <c r="E204" s="2">
        <v>3167</v>
      </c>
    </row>
    <row r="206" spans="2:5" x14ac:dyDescent="0.25">
      <c r="B206" s="23" t="s">
        <v>39</v>
      </c>
      <c r="C206" s="28">
        <v>41547</v>
      </c>
      <c r="D206" s="2">
        <v>1939788.29</v>
      </c>
      <c r="E206" s="13">
        <v>129669</v>
      </c>
    </row>
    <row r="207" spans="2:5" x14ac:dyDescent="0.25">
      <c r="B207" s="23" t="s">
        <v>39</v>
      </c>
      <c r="C207" s="29">
        <v>41970</v>
      </c>
      <c r="D207" s="2">
        <v>74000</v>
      </c>
      <c r="E207" s="13"/>
    </row>
    <row r="208" spans="2:5" x14ac:dyDescent="0.25">
      <c r="B208" s="23" t="s">
        <v>39</v>
      </c>
      <c r="C208" s="29">
        <v>42116</v>
      </c>
      <c r="D208" s="2">
        <v>10000</v>
      </c>
      <c r="E208" s="13"/>
    </row>
    <row r="209" spans="2:5" x14ac:dyDescent="0.25">
      <c r="B209" s="23" t="s">
        <v>39</v>
      </c>
      <c r="C209" s="29">
        <v>42319</v>
      </c>
      <c r="D209" s="2">
        <v>20000</v>
      </c>
      <c r="E209" s="13"/>
    </row>
    <row r="210" spans="2:5" x14ac:dyDescent="0.25">
      <c r="B210" s="23"/>
      <c r="C210" s="29"/>
      <c r="D210" s="2"/>
    </row>
    <row r="211" spans="2:5" x14ac:dyDescent="0.25">
      <c r="B211" s="23" t="s">
        <v>39</v>
      </c>
      <c r="C211" s="29">
        <v>42613</v>
      </c>
      <c r="D211" s="4">
        <v>39500</v>
      </c>
      <c r="E211" s="2">
        <v>19407.456361535711</v>
      </c>
    </row>
    <row r="213" spans="2:5" x14ac:dyDescent="0.25">
      <c r="B213" s="23" t="s">
        <v>40</v>
      </c>
      <c r="C213" s="28">
        <v>41547</v>
      </c>
      <c r="D213" s="2">
        <v>111035.16</v>
      </c>
      <c r="E213" s="2">
        <v>6805</v>
      </c>
    </row>
    <row r="214" spans="2:5" x14ac:dyDescent="0.25">
      <c r="B214" s="25" t="s">
        <v>40</v>
      </c>
      <c r="C214" s="29">
        <v>42947</v>
      </c>
      <c r="D214" s="31">
        <v>21000</v>
      </c>
      <c r="E214" s="2">
        <v>6530.8949514743381</v>
      </c>
    </row>
    <row r="215" spans="2:5" x14ac:dyDescent="0.25">
      <c r="B215" s="25" t="s">
        <v>40</v>
      </c>
      <c r="C215" s="29">
        <v>43190</v>
      </c>
      <c r="D215" s="31">
        <v>70000</v>
      </c>
      <c r="E215" s="2">
        <v>28641.565324486815</v>
      </c>
    </row>
    <row r="217" spans="2:5" x14ac:dyDescent="0.25">
      <c r="B217" s="23" t="s">
        <v>41</v>
      </c>
      <c r="C217" s="29">
        <v>41547</v>
      </c>
      <c r="D217" s="2">
        <v>1952780.26</v>
      </c>
      <c r="E217" s="13">
        <v>543504</v>
      </c>
    </row>
    <row r="218" spans="2:5" x14ac:dyDescent="0.25">
      <c r="B218" s="23" t="s">
        <v>41</v>
      </c>
      <c r="C218" s="29">
        <v>41745</v>
      </c>
      <c r="D218" s="2">
        <v>4320</v>
      </c>
      <c r="E218" s="13"/>
    </row>
    <row r="219" spans="2:5" x14ac:dyDescent="0.25">
      <c r="B219" s="23"/>
      <c r="C219" s="30"/>
    </row>
    <row r="220" spans="2:5" x14ac:dyDescent="0.25">
      <c r="B220" s="23" t="s">
        <v>42</v>
      </c>
      <c r="C220" s="28">
        <v>41547</v>
      </c>
      <c r="D220" s="2">
        <v>3568011.94</v>
      </c>
      <c r="E220" s="2">
        <v>218659.87812227337</v>
      </c>
    </row>
    <row r="221" spans="2:5" x14ac:dyDescent="0.25">
      <c r="B221" s="23" t="s">
        <v>42</v>
      </c>
      <c r="C221" s="29">
        <v>42178</v>
      </c>
      <c r="D221" s="4">
        <v>225000</v>
      </c>
      <c r="E221" s="2">
        <v>26982.102235642764</v>
      </c>
    </row>
    <row r="222" spans="2:5" x14ac:dyDescent="0.25">
      <c r="B222" s="23" t="s">
        <v>42</v>
      </c>
      <c r="C222" s="29">
        <v>42181</v>
      </c>
      <c r="D222" s="4">
        <f>225000+13500</f>
        <v>238500</v>
      </c>
      <c r="E222" s="2">
        <v>28719.330573554966</v>
      </c>
    </row>
    <row r="223" spans="2:5" x14ac:dyDescent="0.25">
      <c r="B223" s="23" t="s">
        <v>42</v>
      </c>
      <c r="C223" s="29">
        <v>42356</v>
      </c>
      <c r="D223" s="4">
        <f>128060+18000</f>
        <v>146060</v>
      </c>
      <c r="E223" s="2">
        <v>21814.255416179276</v>
      </c>
    </row>
    <row r="224" spans="2:5" x14ac:dyDescent="0.25">
      <c r="B224" s="23" t="s">
        <v>42</v>
      </c>
      <c r="C224" s="29">
        <v>42444</v>
      </c>
      <c r="D224" s="4">
        <v>1106000</v>
      </c>
      <c r="E224" s="2">
        <v>181274.9787174316</v>
      </c>
    </row>
    <row r="225" spans="2:5" x14ac:dyDescent="0.25">
      <c r="B225" s="23" t="s">
        <v>42</v>
      </c>
      <c r="C225" s="29">
        <v>42643</v>
      </c>
      <c r="D225" s="4">
        <v>88920</v>
      </c>
      <c r="E225" s="2">
        <v>44415.591533925355</v>
      </c>
    </row>
    <row r="226" spans="2:5" x14ac:dyDescent="0.25">
      <c r="B226" s="23" t="s">
        <v>42</v>
      </c>
      <c r="C226" s="29">
        <v>42010</v>
      </c>
      <c r="D226" s="4">
        <v>950000</v>
      </c>
      <c r="E226" s="2">
        <v>115237</v>
      </c>
    </row>
    <row r="228" spans="2:5" x14ac:dyDescent="0.25">
      <c r="B228" s="23" t="s">
        <v>43</v>
      </c>
      <c r="C228" s="29">
        <v>43555</v>
      </c>
      <c r="D228" s="2">
        <v>52850418</v>
      </c>
      <c r="E228" s="2">
        <v>33894009.154720552</v>
      </c>
    </row>
    <row r="230" spans="2:5" x14ac:dyDescent="0.25">
      <c r="B230" s="23" t="s">
        <v>44</v>
      </c>
      <c r="C230" s="7">
        <v>41547</v>
      </c>
      <c r="D230" s="8">
        <v>2683882.04</v>
      </c>
      <c r="E230" s="13">
        <v>219528</v>
      </c>
    </row>
    <row r="231" spans="2:5" x14ac:dyDescent="0.25">
      <c r="B231" s="23" t="s">
        <v>44</v>
      </c>
      <c r="C231" s="7">
        <v>41639</v>
      </c>
      <c r="D231" s="8">
        <v>35497.06</v>
      </c>
      <c r="E231" s="13"/>
    </row>
    <row r="232" spans="2:5" x14ac:dyDescent="0.25">
      <c r="B232" s="23" t="s">
        <v>44</v>
      </c>
      <c r="C232" s="7">
        <v>41670</v>
      </c>
      <c r="D232" s="8">
        <v>657357.72</v>
      </c>
      <c r="E232" s="13"/>
    </row>
    <row r="233" spans="2:5" x14ac:dyDescent="0.25">
      <c r="B233" s="23" t="s">
        <v>44</v>
      </c>
      <c r="C233" s="29">
        <v>42035</v>
      </c>
      <c r="D233" s="2">
        <v>37751.93</v>
      </c>
      <c r="E233" s="13"/>
    </row>
    <row r="234" spans="2:5" x14ac:dyDescent="0.25">
      <c r="B234" s="23" t="s">
        <v>44</v>
      </c>
      <c r="C234" s="29">
        <v>41912</v>
      </c>
      <c r="D234" s="2">
        <v>37100</v>
      </c>
      <c r="E234" s="13"/>
    </row>
    <row r="235" spans="2:5" x14ac:dyDescent="0.25">
      <c r="B235" s="23"/>
      <c r="C235" s="30"/>
    </row>
    <row r="236" spans="2:5" x14ac:dyDescent="0.25">
      <c r="B236" s="23" t="s">
        <v>44</v>
      </c>
      <c r="C236" s="29">
        <v>42576</v>
      </c>
      <c r="D236" s="4">
        <v>290677</v>
      </c>
      <c r="E236" s="2">
        <v>57122.468339821906</v>
      </c>
    </row>
    <row r="237" spans="2:5" x14ac:dyDescent="0.25">
      <c r="B237" s="23" t="s">
        <v>44</v>
      </c>
      <c r="C237" s="29">
        <v>42521</v>
      </c>
      <c r="D237" s="31">
        <v>429000</v>
      </c>
      <c r="E237" s="2">
        <v>78190.246233081241</v>
      </c>
    </row>
    <row r="238" spans="2:5" x14ac:dyDescent="0.25">
      <c r="B238" s="23" t="s">
        <v>44</v>
      </c>
      <c r="C238" s="29">
        <v>42551</v>
      </c>
      <c r="D238" s="31">
        <v>283000</v>
      </c>
      <c r="E238" s="2">
        <v>53780.286655949778</v>
      </c>
    </row>
    <row r="239" spans="2:5" x14ac:dyDescent="0.25">
      <c r="B239" s="23" t="s">
        <v>44</v>
      </c>
      <c r="C239" s="29">
        <v>42582</v>
      </c>
      <c r="D239" s="31">
        <v>17500</v>
      </c>
      <c r="E239" s="2">
        <v>3466.2286352771371</v>
      </c>
    </row>
    <row r="241" spans="2:5" x14ac:dyDescent="0.25">
      <c r="B241" s="23" t="s">
        <v>45</v>
      </c>
      <c r="C241" s="29">
        <v>41547</v>
      </c>
      <c r="D241" s="2">
        <v>3573816.65</v>
      </c>
      <c r="E241" s="13">
        <v>226642</v>
      </c>
    </row>
    <row r="242" spans="2:5" x14ac:dyDescent="0.25">
      <c r="B242" s="23" t="s">
        <v>45</v>
      </c>
      <c r="C242" s="29">
        <v>41671</v>
      </c>
      <c r="D242" s="2">
        <v>124845.57</v>
      </c>
      <c r="E242" s="13"/>
    </row>
    <row r="243" spans="2:5" x14ac:dyDescent="0.25">
      <c r="B243" s="23"/>
      <c r="C243" s="30"/>
    </row>
    <row r="244" spans="2:5" x14ac:dyDescent="0.25">
      <c r="B244" s="23" t="s">
        <v>46</v>
      </c>
      <c r="C244" s="29">
        <v>41547</v>
      </c>
      <c r="D244" s="2">
        <v>101001.88</v>
      </c>
      <c r="E244" s="2">
        <v>28030</v>
      </c>
    </row>
    <row r="245" spans="2:5" x14ac:dyDescent="0.25">
      <c r="B245" s="23" t="s">
        <v>47</v>
      </c>
      <c r="C245" s="29">
        <v>41547</v>
      </c>
      <c r="D245" s="2">
        <v>134995.96</v>
      </c>
      <c r="E245" s="2">
        <v>8273</v>
      </c>
    </row>
    <row r="247" spans="2:5" x14ac:dyDescent="0.25">
      <c r="B247" s="23" t="s">
        <v>48</v>
      </c>
      <c r="C247" s="28">
        <v>41547</v>
      </c>
      <c r="D247" s="2">
        <v>3256864.1</v>
      </c>
      <c r="E247" s="13">
        <v>228905</v>
      </c>
    </row>
    <row r="248" spans="2:5" x14ac:dyDescent="0.25">
      <c r="B248" s="23" t="s">
        <v>48</v>
      </c>
      <c r="C248" s="28">
        <v>41671</v>
      </c>
      <c r="D248" s="2">
        <v>479857.02</v>
      </c>
      <c r="E248" s="13"/>
    </row>
    <row r="249" spans="2:5" x14ac:dyDescent="0.25">
      <c r="B249" s="23"/>
      <c r="C249" s="28"/>
      <c r="D249" s="2"/>
      <c r="E249" s="2"/>
    </row>
    <row r="250" spans="2:5" x14ac:dyDescent="0.25">
      <c r="B250" s="23" t="s">
        <v>49</v>
      </c>
      <c r="C250" s="29">
        <v>42794</v>
      </c>
      <c r="D250" s="4">
        <f>1051000+20000</f>
        <v>1071000</v>
      </c>
      <c r="E250" s="2">
        <v>579020.99596288195</v>
      </c>
    </row>
    <row r="251" spans="2:5" x14ac:dyDescent="0.25">
      <c r="B251" s="23" t="s">
        <v>49</v>
      </c>
      <c r="C251" s="29">
        <v>41912</v>
      </c>
      <c r="D251" s="4">
        <f>1000000+351000+3066+1200000+14000</f>
        <v>2568066</v>
      </c>
      <c r="E251" s="2">
        <v>278448</v>
      </c>
    </row>
    <row r="253" spans="2:5" x14ac:dyDescent="0.25">
      <c r="B253" s="23" t="s">
        <v>50</v>
      </c>
      <c r="C253" s="29">
        <v>41673</v>
      </c>
      <c r="D253" s="2">
        <v>29096</v>
      </c>
      <c r="E253" s="2">
        <v>1913</v>
      </c>
    </row>
    <row r="254" spans="2:5" x14ac:dyDescent="0.25">
      <c r="B254" s="23" t="s">
        <v>51</v>
      </c>
      <c r="C254" s="29">
        <v>41547</v>
      </c>
      <c r="D254" s="2">
        <v>127354.68</v>
      </c>
      <c r="E254" s="2">
        <v>7805</v>
      </c>
    </row>
    <row r="255" spans="2:5" x14ac:dyDescent="0.25">
      <c r="B255" s="23" t="s">
        <v>52</v>
      </c>
      <c r="C255" s="29">
        <v>41839</v>
      </c>
      <c r="D255" s="9">
        <v>2240344</v>
      </c>
      <c r="E255" s="10">
        <v>177788</v>
      </c>
    </row>
    <row r="256" spans="2:5" x14ac:dyDescent="0.25">
      <c r="B256" s="23" t="s">
        <v>53</v>
      </c>
      <c r="C256" s="29">
        <v>41912</v>
      </c>
      <c r="D256" s="4">
        <v>1432577.93</v>
      </c>
      <c r="E256" s="2">
        <v>124717</v>
      </c>
    </row>
    <row r="257" spans="2:5" x14ac:dyDescent="0.25">
      <c r="B257" s="23" t="s">
        <v>54</v>
      </c>
      <c r="C257" s="29">
        <v>42094</v>
      </c>
      <c r="D257" s="4">
        <v>493624.88</v>
      </c>
      <c r="E257" s="2">
        <v>52451</v>
      </c>
    </row>
    <row r="258" spans="2:5" x14ac:dyDescent="0.25">
      <c r="B258" s="23" t="s">
        <v>55</v>
      </c>
      <c r="C258" s="29">
        <v>42825</v>
      </c>
      <c r="D258" s="4">
        <v>215000</v>
      </c>
      <c r="E258" s="2">
        <v>118052.38059712607</v>
      </c>
    </row>
    <row r="259" spans="2:5" x14ac:dyDescent="0.25">
      <c r="B259" s="23" t="s">
        <v>56</v>
      </c>
      <c r="C259" s="28">
        <v>41547</v>
      </c>
      <c r="D259" s="2">
        <v>84903.12</v>
      </c>
      <c r="E259" s="2">
        <v>5203</v>
      </c>
    </row>
    <row r="260" spans="2:5" x14ac:dyDescent="0.25">
      <c r="B260" s="23" t="s">
        <v>57</v>
      </c>
      <c r="C260" s="29">
        <v>42704</v>
      </c>
      <c r="D260" s="4">
        <v>42000</v>
      </c>
      <c r="E260" s="2">
        <v>21676.961853506858</v>
      </c>
    </row>
    <row r="261" spans="2:5" x14ac:dyDescent="0.25">
      <c r="B261" s="23" t="s">
        <v>58</v>
      </c>
      <c r="C261" s="29">
        <v>42704</v>
      </c>
      <c r="D261" s="4">
        <v>52000</v>
      </c>
      <c r="E261" s="2">
        <v>26838.143247198972</v>
      </c>
    </row>
    <row r="262" spans="2:5" x14ac:dyDescent="0.25">
      <c r="B262" s="23" t="s">
        <v>59</v>
      </c>
      <c r="C262" s="29">
        <v>42825</v>
      </c>
      <c r="D262" s="4">
        <v>726555</v>
      </c>
      <c r="E262" s="2">
        <v>398937.42969648808</v>
      </c>
    </row>
    <row r="263" spans="2:5" x14ac:dyDescent="0.25">
      <c r="B263" s="23" t="s">
        <v>60</v>
      </c>
      <c r="C263" s="29">
        <v>41912</v>
      </c>
      <c r="D263" s="4">
        <v>449600</v>
      </c>
      <c r="E263" s="2">
        <v>48748.835549897405</v>
      </c>
    </row>
    <row r="264" spans="2:5" x14ac:dyDescent="0.25">
      <c r="B264" s="23" t="s">
        <v>60</v>
      </c>
      <c r="C264" s="29">
        <v>42035</v>
      </c>
      <c r="D264" s="4">
        <v>500368</v>
      </c>
      <c r="E264" s="2">
        <v>62339.346318456483</v>
      </c>
    </row>
    <row r="265" spans="2:5" x14ac:dyDescent="0.25">
      <c r="B265" s="23" t="s">
        <v>61</v>
      </c>
      <c r="C265" s="29">
        <v>43282</v>
      </c>
      <c r="D265" s="2">
        <v>3284289.78</v>
      </c>
      <c r="E265" s="2">
        <v>1537516.1635211958</v>
      </c>
    </row>
    <row r="266" spans="2:5" x14ac:dyDescent="0.25">
      <c r="B266" s="23" t="s">
        <v>62</v>
      </c>
      <c r="C266" s="29">
        <v>43435</v>
      </c>
      <c r="D266" s="2">
        <v>202347.88</v>
      </c>
      <c r="E266" s="2">
        <v>114438.7930346517</v>
      </c>
    </row>
    <row r="268" spans="2:5" x14ac:dyDescent="0.25">
      <c r="B268" s="16" t="s">
        <v>65</v>
      </c>
      <c r="C268" s="32">
        <v>43560</v>
      </c>
      <c r="D268" s="33">
        <v>248000</v>
      </c>
      <c r="E268" s="5">
        <v>160175.59389650333</v>
      </c>
    </row>
    <row r="269" spans="2:5" x14ac:dyDescent="0.25">
      <c r="B269" s="16" t="s">
        <v>66</v>
      </c>
      <c r="C269" s="32">
        <v>43560</v>
      </c>
      <c r="D269" s="33">
        <v>58000</v>
      </c>
      <c r="E269" s="5">
        <v>37460.421153214484</v>
      </c>
    </row>
    <row r="270" spans="2:5" x14ac:dyDescent="0.25">
      <c r="B270" s="16" t="s">
        <v>66</v>
      </c>
      <c r="C270" s="32">
        <v>43560</v>
      </c>
      <c r="D270" s="33">
        <v>42000</v>
      </c>
      <c r="E270" s="5">
        <v>27126.511869569113</v>
      </c>
    </row>
    <row r="271" spans="2:5" x14ac:dyDescent="0.25">
      <c r="B271" s="16" t="s">
        <v>67</v>
      </c>
      <c r="C271" s="32">
        <v>43560</v>
      </c>
      <c r="D271" s="33">
        <v>156650.09</v>
      </c>
      <c r="E271" s="5">
        <v>101175.48870843023</v>
      </c>
    </row>
    <row r="272" spans="2:5" x14ac:dyDescent="0.25">
      <c r="B272" s="16" t="s">
        <v>68</v>
      </c>
      <c r="C272" s="32">
        <v>43575</v>
      </c>
      <c r="D272" s="33">
        <v>8493888.1999999993</v>
      </c>
      <c r="E272" s="5">
        <v>5610580.5423180917</v>
      </c>
    </row>
    <row r="273" spans="2:5" x14ac:dyDescent="0.25">
      <c r="B273" s="16" t="s">
        <v>69</v>
      </c>
      <c r="C273" s="32">
        <v>43631</v>
      </c>
      <c r="D273" s="33">
        <v>330000</v>
      </c>
      <c r="E273" s="5">
        <v>236057.54635850579</v>
      </c>
    </row>
    <row r="274" spans="2:5" x14ac:dyDescent="0.25">
      <c r="B274" s="16" t="s">
        <v>70</v>
      </c>
      <c r="C274" s="32">
        <v>43636</v>
      </c>
      <c r="D274" s="33">
        <v>35000</v>
      </c>
      <c r="E274" s="5">
        <v>25207.602197736571</v>
      </c>
    </row>
    <row r="275" spans="2:5" x14ac:dyDescent="0.25">
      <c r="B275" s="16" t="s">
        <v>70</v>
      </c>
      <c r="C275" s="32">
        <v>43636</v>
      </c>
      <c r="D275" s="33">
        <v>35000</v>
      </c>
      <c r="E275" s="5">
        <v>25207.602197736571</v>
      </c>
    </row>
    <row r="276" spans="2:5" x14ac:dyDescent="0.25">
      <c r="B276" s="16" t="s">
        <v>71</v>
      </c>
      <c r="C276" s="32">
        <v>43636</v>
      </c>
      <c r="D276" s="33">
        <v>1467326.39</v>
      </c>
      <c r="E276" s="5">
        <v>1056793.7123817389</v>
      </c>
    </row>
    <row r="277" spans="2:5" x14ac:dyDescent="0.25">
      <c r="B277" s="16" t="s">
        <v>72</v>
      </c>
      <c r="C277" s="32">
        <v>43648</v>
      </c>
      <c r="D277" s="33">
        <v>344000</v>
      </c>
      <c r="E277" s="5">
        <v>251792.98229269311</v>
      </c>
    </row>
    <row r="278" spans="2:5" x14ac:dyDescent="0.25">
      <c r="B278" s="16" t="s">
        <v>73</v>
      </c>
      <c r="C278" s="32">
        <v>43666</v>
      </c>
      <c r="D278" s="33">
        <v>180090.68</v>
      </c>
      <c r="E278" s="5">
        <v>134989.67977679597</v>
      </c>
    </row>
    <row r="279" spans="2:5" x14ac:dyDescent="0.25">
      <c r="B279" s="16" t="s">
        <v>74</v>
      </c>
      <c r="C279" s="32">
        <v>43679</v>
      </c>
      <c r="D279" s="33">
        <v>150000</v>
      </c>
      <c r="E279" s="5">
        <v>114342.3676431067</v>
      </c>
    </row>
    <row r="280" spans="2:5" x14ac:dyDescent="0.25">
      <c r="B280" s="16" t="s">
        <v>74</v>
      </c>
      <c r="C280" s="32">
        <v>43679</v>
      </c>
      <c r="D280" s="33">
        <v>150000</v>
      </c>
      <c r="E280" s="5">
        <v>114342.3676431067</v>
      </c>
    </row>
    <row r="281" spans="2:5" x14ac:dyDescent="0.25">
      <c r="B281" s="16" t="s">
        <v>75</v>
      </c>
      <c r="C281" s="32">
        <v>43679</v>
      </c>
      <c r="D281" s="33">
        <v>107460.2</v>
      </c>
      <c r="E281" s="5">
        <v>81915.024636011818</v>
      </c>
    </row>
    <row r="282" spans="2:5" x14ac:dyDescent="0.25">
      <c r="B282" s="16" t="s">
        <v>37</v>
      </c>
      <c r="C282" s="32">
        <v>43702</v>
      </c>
      <c r="D282" s="33">
        <v>261049.66</v>
      </c>
      <c r="E282" s="5">
        <v>204867.19589306338</v>
      </c>
    </row>
    <row r="283" spans="2:5" x14ac:dyDescent="0.25">
      <c r="B283" s="16" t="s">
        <v>37</v>
      </c>
      <c r="C283" s="32">
        <v>43710</v>
      </c>
      <c r="D283" s="33">
        <v>456496.59</v>
      </c>
      <c r="E283" s="5">
        <v>361823.10394732957</v>
      </c>
    </row>
    <row r="284" spans="2:5" x14ac:dyDescent="0.25">
      <c r="B284" s="16" t="s">
        <v>76</v>
      </c>
      <c r="C284" s="32">
        <v>43774</v>
      </c>
      <c r="D284" s="33">
        <v>211667.41</v>
      </c>
      <c r="E284" s="5">
        <v>181021.62986880826</v>
      </c>
    </row>
    <row r="285" spans="2:5" x14ac:dyDescent="0.25">
      <c r="B285" s="16" t="s">
        <v>77</v>
      </c>
      <c r="C285" s="32">
        <v>43788</v>
      </c>
      <c r="D285" s="33">
        <v>164689.88</v>
      </c>
      <c r="E285" s="5">
        <v>143101.17053530653</v>
      </c>
    </row>
    <row r="286" spans="2:5" x14ac:dyDescent="0.25">
      <c r="B286" s="16" t="s">
        <v>78</v>
      </c>
      <c r="C286" s="32">
        <v>43801</v>
      </c>
      <c r="D286" s="33">
        <v>255000</v>
      </c>
      <c r="E286" s="5">
        <v>224815.74084027592</v>
      </c>
    </row>
    <row r="287" spans="2:5" x14ac:dyDescent="0.25">
      <c r="B287" s="16" t="s">
        <v>79</v>
      </c>
      <c r="C287" s="32">
        <v>43804</v>
      </c>
      <c r="D287" s="33">
        <v>162000</v>
      </c>
      <c r="E287" s="5">
        <v>143299.55280838485</v>
      </c>
    </row>
    <row r="288" spans="2:5" x14ac:dyDescent="0.25">
      <c r="B288" s="16" t="s">
        <v>80</v>
      </c>
      <c r="C288" s="32">
        <v>43821</v>
      </c>
      <c r="D288" s="33">
        <v>356823.08</v>
      </c>
      <c r="E288" s="5">
        <v>321567.38489677565</v>
      </c>
    </row>
    <row r="289" spans="2:6" x14ac:dyDescent="0.25">
      <c r="B289" s="16" t="s">
        <v>81</v>
      </c>
      <c r="C289" s="32">
        <v>43825</v>
      </c>
      <c r="D289" s="33">
        <v>2749525.67</v>
      </c>
      <c r="E289" s="5">
        <v>2488619.4197069965</v>
      </c>
    </row>
    <row r="290" spans="2:6" x14ac:dyDescent="0.25">
      <c r="B290" s="16" t="s">
        <v>82</v>
      </c>
      <c r="C290" s="32">
        <v>43848</v>
      </c>
      <c r="D290" s="33">
        <v>175289.89</v>
      </c>
      <c r="E290" s="5">
        <v>162600.41780359345</v>
      </c>
    </row>
    <row r="291" spans="2:6" x14ac:dyDescent="0.25">
      <c r="B291" s="16" t="s">
        <v>83</v>
      </c>
      <c r="C291" s="32">
        <v>43881</v>
      </c>
      <c r="D291" s="33">
        <v>105316.1</v>
      </c>
      <c r="E291" s="5">
        <v>101092.00579485504</v>
      </c>
    </row>
    <row r="292" spans="2:6" x14ac:dyDescent="0.25">
      <c r="B292" s="16" t="s">
        <v>81</v>
      </c>
      <c r="C292" s="32">
        <v>43900</v>
      </c>
      <c r="D292" s="33">
        <v>4216512.83</v>
      </c>
      <c r="E292" s="5">
        <v>4125766.0806160276</v>
      </c>
    </row>
    <row r="293" spans="2:6" x14ac:dyDescent="0.25">
      <c r="B293" s="16" t="s">
        <v>84</v>
      </c>
      <c r="C293" s="32">
        <v>43902</v>
      </c>
      <c r="D293" s="33">
        <v>449370.46</v>
      </c>
      <c r="E293" s="5">
        <v>440578.42342676106</v>
      </c>
    </row>
    <row r="294" spans="2:6" x14ac:dyDescent="0.25">
      <c r="B294" s="16" t="s">
        <v>85</v>
      </c>
      <c r="C294" s="32">
        <v>43908</v>
      </c>
      <c r="D294" s="33">
        <v>124132.24</v>
      </c>
      <c r="E294" s="5">
        <v>122432.16688927828</v>
      </c>
    </row>
    <row r="295" spans="2:6" x14ac:dyDescent="0.25">
      <c r="B295" s="16" t="s">
        <v>86</v>
      </c>
      <c r="C295" s="32">
        <v>43910</v>
      </c>
      <c r="D295" s="33">
        <v>13927509.02</v>
      </c>
      <c r="E295" s="5">
        <v>13764012.066491365</v>
      </c>
    </row>
    <row r="296" spans="2:6" x14ac:dyDescent="0.25">
      <c r="B296" s="16" t="s">
        <v>81</v>
      </c>
      <c r="C296" s="24">
        <v>43678</v>
      </c>
      <c r="D296" s="33">
        <v>170000</v>
      </c>
      <c r="E296" s="34">
        <v>140658</v>
      </c>
      <c r="F296" s="2"/>
    </row>
    <row r="297" spans="2:6" x14ac:dyDescent="0.25">
      <c r="B297" s="16" t="s">
        <v>87</v>
      </c>
      <c r="C297" s="24">
        <v>43733</v>
      </c>
      <c r="D297" s="33">
        <v>339817.47</v>
      </c>
      <c r="E297" s="34">
        <v>294385.82403336884</v>
      </c>
    </row>
    <row r="298" spans="2:6" x14ac:dyDescent="0.25">
      <c r="B298" s="16" t="s">
        <v>88</v>
      </c>
      <c r="C298" s="24">
        <v>43809</v>
      </c>
      <c r="D298" s="33">
        <v>630000</v>
      </c>
      <c r="E298" s="34">
        <v>579641.82786885242</v>
      </c>
    </row>
    <row r="299" spans="2:6" x14ac:dyDescent="0.25">
      <c r="B299" s="16" t="s">
        <v>89</v>
      </c>
      <c r="C299" s="24">
        <v>43809</v>
      </c>
      <c r="D299" s="33">
        <v>220503.46</v>
      </c>
      <c r="E299" s="34">
        <v>202877.82318381965</v>
      </c>
    </row>
    <row r="300" spans="2:6" x14ac:dyDescent="0.25">
      <c r="B300" s="16" t="s">
        <v>90</v>
      </c>
      <c r="C300" s="24">
        <v>43908</v>
      </c>
      <c r="D300" s="33">
        <v>629652.62</v>
      </c>
      <c r="E300" s="34">
        <v>623416.99462718028</v>
      </c>
    </row>
    <row r="302" spans="2:6" x14ac:dyDescent="0.25">
      <c r="B302" s="35" t="s">
        <v>63</v>
      </c>
      <c r="C302" s="36"/>
      <c r="D302" s="37">
        <f>SUM(D7:D300)</f>
        <v>538607730.13000011</v>
      </c>
      <c r="E302" s="37">
        <f>SUM(E7:E300)</f>
        <v>140816391.21778959</v>
      </c>
    </row>
    <row r="304" spans="2:6" x14ac:dyDescent="0.25">
      <c r="E304" s="5"/>
    </row>
    <row r="306" spans="4:5" x14ac:dyDescent="0.25">
      <c r="D306" s="15"/>
      <c r="E306" s="15"/>
    </row>
    <row r="307" spans="4:5" x14ac:dyDescent="0.25">
      <c r="E307" s="15"/>
    </row>
  </sheetData>
  <mergeCells count="22">
    <mergeCell ref="E147:E162"/>
    <mergeCell ref="B1:E1"/>
    <mergeCell ref="B2:E2"/>
    <mergeCell ref="B3:E3"/>
    <mergeCell ref="E7:E27"/>
    <mergeCell ref="E41:E48"/>
    <mergeCell ref="E50:E54"/>
    <mergeCell ref="E60:E63"/>
    <mergeCell ref="E68:E74"/>
    <mergeCell ref="E80:E86"/>
    <mergeCell ref="E106:E110"/>
    <mergeCell ref="E143:E145"/>
    <mergeCell ref="E217:E218"/>
    <mergeCell ref="E230:E234"/>
    <mergeCell ref="E241:E242"/>
    <mergeCell ref="E247:E248"/>
    <mergeCell ref="E169:E170"/>
    <mergeCell ref="E172:E174"/>
    <mergeCell ref="E176:E178"/>
    <mergeCell ref="E184:E197"/>
    <mergeCell ref="E199:E200"/>
    <mergeCell ref="E206:E209"/>
  </mergeCells>
  <conditionalFormatting sqref="C29:C30">
    <cfRule type="cellIs" dxfId="1" priority="2" operator="greaterThan">
      <formula>42645</formula>
    </cfRule>
  </conditionalFormatting>
  <conditionalFormatting sqref="C36">
    <cfRule type="cellIs" dxfId="0" priority="1" operator="lessThan">
      <formula>43010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Shyamsukha</dc:creator>
  <cp:lastModifiedBy>Abhishek Shyamsukha</cp:lastModifiedBy>
  <dcterms:created xsi:type="dcterms:W3CDTF">2019-12-04T07:41:26Z</dcterms:created>
  <dcterms:modified xsi:type="dcterms:W3CDTF">2020-11-23T13:42:33Z</dcterms:modified>
</cp:coreProperties>
</file>